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noviembre/"/>
    </mc:Choice>
  </mc:AlternateContent>
  <xr:revisionPtr revIDLastSave="53" documentId="8_{D5981919-D78F-4EFE-96CF-0E886A839024}" xr6:coauthVersionLast="47" xr6:coauthVersionMax="47" xr10:uidLastSave="{94375540-4DAC-4D08-B6E5-B3F3937937B4}"/>
  <bookViews>
    <workbookView xWindow="-120" yWindow="-120" windowWidth="29040" windowHeight="15720" xr2:uid="{92DF3ACE-DD55-464C-AA82-FC55FBEAA821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49" r:id="rId24"/>
    <sheet name="Pernocta evol mensu TF cat" sheetId="50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8" i="33" l="1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L96" i="33"/>
  <c r="J96" i="33"/>
  <c r="H96" i="33"/>
  <c r="F96" i="33"/>
  <c r="D96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L109" i="50" l="1"/>
  <c r="J109" i="50"/>
  <c r="H109" i="50"/>
  <c r="F109" i="50"/>
  <c r="L108" i="50"/>
  <c r="J108" i="50"/>
  <c r="H108" i="50"/>
  <c r="F108" i="50"/>
  <c r="L107" i="50"/>
  <c r="J107" i="50"/>
  <c r="H107" i="50"/>
  <c r="F107" i="50"/>
  <c r="L106" i="50"/>
  <c r="J106" i="50"/>
  <c r="H106" i="50"/>
  <c r="F106" i="50"/>
  <c r="L105" i="50"/>
  <c r="J105" i="50"/>
  <c r="H105" i="50"/>
  <c r="F105" i="50"/>
  <c r="L104" i="50"/>
  <c r="J104" i="50"/>
  <c r="H104" i="50"/>
  <c r="F104" i="50"/>
  <c r="L103" i="50"/>
  <c r="J103" i="50"/>
  <c r="H103" i="50"/>
  <c r="F103" i="50"/>
  <c r="L102" i="50"/>
  <c r="J102" i="50"/>
  <c r="H102" i="50"/>
  <c r="F102" i="50"/>
  <c r="L101" i="50"/>
  <c r="J101" i="50"/>
  <c r="H101" i="50"/>
  <c r="F101" i="50"/>
  <c r="L100" i="50"/>
  <c r="J100" i="50"/>
  <c r="H100" i="50"/>
  <c r="F100" i="50"/>
  <c r="L99" i="50"/>
  <c r="J99" i="50"/>
  <c r="H99" i="50"/>
  <c r="F99" i="50"/>
  <c r="L98" i="50"/>
  <c r="J98" i="50"/>
  <c r="H98" i="50"/>
  <c r="F98" i="50"/>
  <c r="L97" i="50"/>
  <c r="J97" i="50"/>
  <c r="H97" i="50"/>
  <c r="F97" i="50"/>
  <c r="L96" i="50"/>
  <c r="J96" i="50"/>
  <c r="H96" i="50"/>
  <c r="F96" i="50"/>
  <c r="D96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74" i="50"/>
  <c r="J74" i="50"/>
  <c r="H74" i="50"/>
  <c r="F74" i="50"/>
  <c r="D74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F52" i="50"/>
  <c r="D52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F30" i="50"/>
  <c r="D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L8" i="50"/>
  <c r="J8" i="50"/>
  <c r="H8" i="50"/>
  <c r="F8" i="50"/>
  <c r="D8" i="50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H254" i="49"/>
  <c r="F254" i="49"/>
  <c r="C253" i="49"/>
  <c r="D254" i="49" s="1"/>
  <c r="B252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H228" i="49"/>
  <c r="F228" i="49"/>
  <c r="D228" i="49"/>
  <c r="C227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H206" i="49"/>
  <c r="F206" i="49"/>
  <c r="C205" i="49"/>
  <c r="D206" i="49" s="1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H184" i="49"/>
  <c r="F184" i="49"/>
  <c r="D184" i="49"/>
  <c r="C183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H162" i="49"/>
  <c r="F162" i="49"/>
  <c r="C161" i="49"/>
  <c r="D162" i="49" s="1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H140" i="49"/>
  <c r="F140" i="49"/>
  <c r="C139" i="49"/>
  <c r="D140" i="49" s="1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H118" i="49"/>
  <c r="F118" i="49"/>
  <c r="D118" i="49"/>
  <c r="C117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H96" i="49"/>
  <c r="F96" i="49"/>
  <c r="C95" i="49"/>
  <c r="D96" i="49" s="1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H74" i="49"/>
  <c r="F74" i="49"/>
  <c r="D74" i="49"/>
  <c r="C73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H52" i="49"/>
  <c r="F52" i="49"/>
  <c r="C51" i="49"/>
  <c r="D52" i="49" s="1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H30" i="49"/>
  <c r="F30" i="49"/>
  <c r="D30" i="49"/>
  <c r="C29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L8" i="49"/>
  <c r="J8" i="49"/>
  <c r="H8" i="49"/>
  <c r="F8" i="49"/>
  <c r="D8" i="49"/>
  <c r="L109" i="48"/>
  <c r="J109" i="48"/>
  <c r="H109" i="48"/>
  <c r="F109" i="48"/>
  <c r="L108" i="48"/>
  <c r="J108" i="48"/>
  <c r="H108" i="48"/>
  <c r="F108" i="48"/>
  <c r="L107" i="48"/>
  <c r="J107" i="48"/>
  <c r="H107" i="48"/>
  <c r="F107" i="48"/>
  <c r="L106" i="48"/>
  <c r="J106" i="48"/>
  <c r="H106" i="48"/>
  <c r="F106" i="48"/>
  <c r="L105" i="48"/>
  <c r="J105" i="48"/>
  <c r="H105" i="48"/>
  <c r="F105" i="48"/>
  <c r="L104" i="48"/>
  <c r="J104" i="48"/>
  <c r="H104" i="48"/>
  <c r="F104" i="48"/>
  <c r="L103" i="48"/>
  <c r="J103" i="48"/>
  <c r="H103" i="48"/>
  <c r="F103" i="48"/>
  <c r="L102" i="48"/>
  <c r="J102" i="48"/>
  <c r="H102" i="48"/>
  <c r="F102" i="48"/>
  <c r="L101" i="48"/>
  <c r="J101" i="48"/>
  <c r="H101" i="48"/>
  <c r="F101" i="48"/>
  <c r="L100" i="48"/>
  <c r="J100" i="48"/>
  <c r="H100" i="48"/>
  <c r="F100" i="48"/>
  <c r="L99" i="48"/>
  <c r="J99" i="48"/>
  <c r="H99" i="48"/>
  <c r="F99" i="48"/>
  <c r="L98" i="48"/>
  <c r="J98" i="48"/>
  <c r="H98" i="48"/>
  <c r="F98" i="48"/>
  <c r="L97" i="48"/>
  <c r="J97" i="48"/>
  <c r="H97" i="48"/>
  <c r="F97" i="48"/>
  <c r="L96" i="48"/>
  <c r="J96" i="48"/>
  <c r="H96" i="48"/>
  <c r="F96" i="48"/>
  <c r="D96" i="48"/>
  <c r="C95" i="48"/>
  <c r="L87" i="48"/>
  <c r="J87" i="48"/>
  <c r="H87" i="48"/>
  <c r="F87" i="48"/>
  <c r="L86" i="48"/>
  <c r="J86" i="48"/>
  <c r="H86" i="48"/>
  <c r="F86" i="48"/>
  <c r="L85" i="48"/>
  <c r="J85" i="48"/>
  <c r="H85" i="48"/>
  <c r="F85" i="48"/>
  <c r="L84" i="48"/>
  <c r="J84" i="48"/>
  <c r="H84" i="48"/>
  <c r="F84" i="48"/>
  <c r="L83" i="48"/>
  <c r="J83" i="48"/>
  <c r="H83" i="48"/>
  <c r="F83" i="48"/>
  <c r="L82" i="48"/>
  <c r="J82" i="48"/>
  <c r="H82" i="48"/>
  <c r="F82" i="48"/>
  <c r="L81" i="48"/>
  <c r="J81" i="48"/>
  <c r="H81" i="48"/>
  <c r="F81" i="48"/>
  <c r="L80" i="48"/>
  <c r="J80" i="48"/>
  <c r="H80" i="48"/>
  <c r="F80" i="48"/>
  <c r="L79" i="48"/>
  <c r="J79" i="48"/>
  <c r="H79" i="48"/>
  <c r="F79" i="48"/>
  <c r="L78" i="48"/>
  <c r="J78" i="48"/>
  <c r="H78" i="48"/>
  <c r="F78" i="48"/>
  <c r="L77" i="48"/>
  <c r="J77" i="48"/>
  <c r="H77" i="48"/>
  <c r="F77" i="48"/>
  <c r="L76" i="48"/>
  <c r="J76" i="48"/>
  <c r="H76" i="48"/>
  <c r="F76" i="48"/>
  <c r="L75" i="48"/>
  <c r="J75" i="48"/>
  <c r="H75" i="48"/>
  <c r="F75" i="48"/>
  <c r="L74" i="48"/>
  <c r="J74" i="48"/>
  <c r="H74" i="48"/>
  <c r="F74" i="48"/>
  <c r="D74" i="48"/>
  <c r="C73" i="48"/>
  <c r="L65" i="48"/>
  <c r="J65" i="48"/>
  <c r="H65" i="48"/>
  <c r="F65" i="48"/>
  <c r="L64" i="48"/>
  <c r="J64" i="48"/>
  <c r="H64" i="48"/>
  <c r="F64" i="48"/>
  <c r="L63" i="48"/>
  <c r="J63" i="48"/>
  <c r="H63" i="48"/>
  <c r="F63" i="48"/>
  <c r="L62" i="48"/>
  <c r="J62" i="48"/>
  <c r="H62" i="48"/>
  <c r="F62" i="48"/>
  <c r="L61" i="48"/>
  <c r="J61" i="48"/>
  <c r="H61" i="48"/>
  <c r="F61" i="48"/>
  <c r="L60" i="48"/>
  <c r="J60" i="48"/>
  <c r="H60" i="48"/>
  <c r="F60" i="48"/>
  <c r="L59" i="48"/>
  <c r="J59" i="48"/>
  <c r="H59" i="48"/>
  <c r="F59" i="48"/>
  <c r="L58" i="48"/>
  <c r="J58" i="48"/>
  <c r="H58" i="48"/>
  <c r="F58" i="48"/>
  <c r="L57" i="48"/>
  <c r="J57" i="48"/>
  <c r="H57" i="48"/>
  <c r="F57" i="48"/>
  <c r="L56" i="48"/>
  <c r="J56" i="48"/>
  <c r="H56" i="48"/>
  <c r="F56" i="48"/>
  <c r="L55" i="48"/>
  <c r="J55" i="48"/>
  <c r="H55" i="48"/>
  <c r="F55" i="48"/>
  <c r="L54" i="48"/>
  <c r="J54" i="48"/>
  <c r="H54" i="48"/>
  <c r="F54" i="48"/>
  <c r="L53" i="48"/>
  <c r="J53" i="48"/>
  <c r="H53" i="48"/>
  <c r="F53" i="48"/>
  <c r="L52" i="48"/>
  <c r="J52" i="48"/>
  <c r="H52" i="48"/>
  <c r="F52" i="48"/>
  <c r="D52" i="48"/>
  <c r="C51" i="48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L31" i="48"/>
  <c r="J31" i="48"/>
  <c r="H31" i="48"/>
  <c r="F31" i="48"/>
  <c r="L30" i="48"/>
  <c r="J30" i="48"/>
  <c r="H30" i="48"/>
  <c r="F30" i="48"/>
  <c r="D30" i="48"/>
  <c r="C29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L9" i="48"/>
  <c r="J9" i="48"/>
  <c r="H9" i="48"/>
  <c r="F9" i="48"/>
  <c r="L8" i="48"/>
  <c r="J8" i="48"/>
  <c r="H8" i="48"/>
  <c r="F8" i="48"/>
  <c r="D8" i="48"/>
  <c r="C7" i="48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L273" i="47"/>
  <c r="J273" i="47"/>
  <c r="H273" i="47"/>
  <c r="F273" i="47"/>
  <c r="L272" i="47"/>
  <c r="J272" i="47"/>
  <c r="H272" i="47"/>
  <c r="F272" i="47"/>
  <c r="D272" i="47"/>
  <c r="C271" i="47"/>
  <c r="B270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L251" i="47"/>
  <c r="J251" i="47"/>
  <c r="H251" i="47"/>
  <c r="F251" i="47"/>
  <c r="L250" i="47"/>
  <c r="J250" i="47"/>
  <c r="H250" i="47"/>
  <c r="F250" i="47"/>
  <c r="D250" i="47"/>
  <c r="C249" i="47"/>
  <c r="B248" i="47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L229" i="47"/>
  <c r="J229" i="47"/>
  <c r="H229" i="47"/>
  <c r="F229" i="47"/>
  <c r="L228" i="47"/>
  <c r="J228" i="47"/>
  <c r="H228" i="47"/>
  <c r="F228" i="47"/>
  <c r="D228" i="47"/>
  <c r="C227" i="47"/>
  <c r="B226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L207" i="47"/>
  <c r="J207" i="47"/>
  <c r="H207" i="47"/>
  <c r="F207" i="47"/>
  <c r="L206" i="47"/>
  <c r="J206" i="47"/>
  <c r="H206" i="47"/>
  <c r="F206" i="47"/>
  <c r="D206" i="47"/>
  <c r="C205" i="47"/>
  <c r="B204" i="47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L185" i="47"/>
  <c r="J185" i="47"/>
  <c r="H185" i="47"/>
  <c r="F185" i="47"/>
  <c r="L184" i="47"/>
  <c r="J184" i="47"/>
  <c r="H184" i="47"/>
  <c r="F184" i="47"/>
  <c r="D184" i="47"/>
  <c r="C183" i="47"/>
  <c r="B182" i="47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L163" i="47"/>
  <c r="J163" i="47"/>
  <c r="H163" i="47"/>
  <c r="F163" i="47"/>
  <c r="L162" i="47"/>
  <c r="J162" i="47"/>
  <c r="H162" i="47"/>
  <c r="F162" i="47"/>
  <c r="D162" i="47"/>
  <c r="C161" i="47"/>
  <c r="B160" i="47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L141" i="47"/>
  <c r="J141" i="47"/>
  <c r="H141" i="47"/>
  <c r="F141" i="47"/>
  <c r="L140" i="47"/>
  <c r="J140" i="47"/>
  <c r="H140" i="47"/>
  <c r="F140" i="47"/>
  <c r="D140" i="47"/>
  <c r="C139" i="47"/>
  <c r="B138" i="47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L119" i="47"/>
  <c r="J119" i="47"/>
  <c r="H119" i="47"/>
  <c r="F119" i="47"/>
  <c r="L118" i="47"/>
  <c r="J118" i="47"/>
  <c r="H118" i="47"/>
  <c r="F118" i="47"/>
  <c r="D118" i="47"/>
  <c r="C117" i="47"/>
  <c r="B116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96" i="47"/>
  <c r="J96" i="47"/>
  <c r="H96" i="47"/>
  <c r="F96" i="47"/>
  <c r="D96" i="47"/>
  <c r="C95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L74" i="47"/>
  <c r="J74" i="47"/>
  <c r="H74" i="47"/>
  <c r="F74" i="47"/>
  <c r="D74" i="47"/>
  <c r="C73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L52" i="47"/>
  <c r="J52" i="47"/>
  <c r="H52" i="47"/>
  <c r="F52" i="47"/>
  <c r="D52" i="47"/>
  <c r="C51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30" i="47"/>
  <c r="J30" i="47"/>
  <c r="H30" i="47"/>
  <c r="F30" i="47"/>
  <c r="D30" i="47"/>
  <c r="C29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L8" i="47"/>
  <c r="J8" i="47"/>
  <c r="H8" i="47"/>
  <c r="F8" i="47"/>
  <c r="D8" i="47"/>
  <c r="C7" i="47"/>
  <c r="M135" i="43" l="1"/>
  <c r="L135" i="43"/>
  <c r="K135" i="43"/>
  <c r="I135" i="43"/>
  <c r="H135" i="43"/>
  <c r="G135" i="43"/>
  <c r="T5" i="43"/>
  <c r="S5" i="43"/>
  <c r="J5" i="43"/>
  <c r="I5" i="43"/>
  <c r="H5" i="43"/>
  <c r="F5" i="43"/>
  <c r="R5" i="43"/>
  <c r="O135" i="42"/>
  <c r="M135" i="42"/>
  <c r="L135" i="42"/>
  <c r="K135" i="42"/>
  <c r="I135" i="42"/>
  <c r="H135" i="42"/>
  <c r="G135" i="42"/>
  <c r="T5" i="42"/>
  <c r="Q5" i="42"/>
  <c r="P5" i="42"/>
  <c r="N5" i="42"/>
  <c r="L5" i="42"/>
  <c r="I5" i="42"/>
  <c r="H5" i="42"/>
  <c r="F5" i="42"/>
  <c r="M135" i="41"/>
  <c r="I135" i="41"/>
  <c r="R5" i="41"/>
  <c r="Q5" i="41"/>
  <c r="P5" i="41"/>
  <c r="T5" i="41"/>
  <c r="M5" i="41"/>
  <c r="J5" i="41"/>
  <c r="O133" i="40"/>
  <c r="N133" i="40"/>
  <c r="K133" i="40"/>
  <c r="L133" i="40"/>
  <c r="I133" i="40"/>
  <c r="H133" i="40"/>
  <c r="G133" i="40"/>
  <c r="M133" i="40"/>
  <c r="T5" i="40"/>
  <c r="J5" i="40"/>
  <c r="H5" i="40"/>
  <c r="I5" i="40"/>
  <c r="F5" i="40"/>
  <c r="O133" i="39"/>
  <c r="M133" i="39"/>
  <c r="N133" i="39"/>
  <c r="I133" i="39"/>
  <c r="H133" i="39"/>
  <c r="G133" i="39"/>
  <c r="Q5" i="39"/>
  <c r="P5" i="39"/>
  <c r="J5" i="39"/>
  <c r="I5" i="39"/>
  <c r="H5" i="39"/>
  <c r="F5" i="39"/>
  <c r="T5" i="38"/>
  <c r="J5" i="38"/>
  <c r="H5" i="38"/>
  <c r="O123" i="37"/>
  <c r="N123" i="37"/>
  <c r="K123" i="37"/>
  <c r="T5" i="37"/>
  <c r="R5" i="37"/>
  <c r="Q5" i="37"/>
  <c r="L5" i="37"/>
  <c r="I5" i="37"/>
  <c r="H5" i="37"/>
  <c r="AO29" i="35"/>
  <c r="Y29" i="35"/>
  <c r="X29" i="35"/>
  <c r="I29" i="35"/>
  <c r="BA7" i="35"/>
  <c r="AO7" i="35"/>
  <c r="AN7" i="35"/>
  <c r="Y7" i="35"/>
  <c r="O7" i="35"/>
  <c r="O30" i="33"/>
  <c r="N30" i="33"/>
  <c r="N8" i="33"/>
  <c r="N96" i="31"/>
  <c r="H96" i="31"/>
  <c r="L96" i="31"/>
  <c r="N74" i="31"/>
  <c r="L74" i="31"/>
  <c r="J74" i="31"/>
  <c r="D74" i="31"/>
  <c r="O74" i="31"/>
  <c r="F74" i="31"/>
  <c r="L52" i="31"/>
  <c r="J52" i="31"/>
  <c r="H52" i="31"/>
  <c r="F52" i="31"/>
  <c r="D52" i="31"/>
  <c r="J30" i="31"/>
  <c r="H30" i="31"/>
  <c r="F30" i="31"/>
  <c r="O8" i="31"/>
  <c r="H8" i="31"/>
  <c r="F8" i="31"/>
  <c r="D8" i="31"/>
  <c r="J8" i="31"/>
  <c r="O272" i="30"/>
  <c r="N272" i="30"/>
  <c r="L272" i="30"/>
  <c r="F272" i="30"/>
  <c r="D272" i="30"/>
  <c r="J272" i="30"/>
  <c r="H272" i="30"/>
  <c r="C271" i="30"/>
  <c r="B270" i="30"/>
  <c r="N250" i="30"/>
  <c r="H250" i="30"/>
  <c r="D250" i="30"/>
  <c r="O250" i="30"/>
  <c r="L250" i="30"/>
  <c r="C249" i="30"/>
  <c r="F250" i="30" s="1"/>
  <c r="B248" i="30"/>
  <c r="N228" i="30"/>
  <c r="H228" i="30"/>
  <c r="D228" i="30"/>
  <c r="O228" i="30"/>
  <c r="L228" i="30"/>
  <c r="C227" i="30"/>
  <c r="F228" i="30" s="1"/>
  <c r="B226" i="30"/>
  <c r="N206" i="30"/>
  <c r="H206" i="30"/>
  <c r="F206" i="30"/>
  <c r="D206" i="30"/>
  <c r="C205" i="30"/>
  <c r="B204" i="30"/>
  <c r="N184" i="30"/>
  <c r="H184" i="30"/>
  <c r="F184" i="30"/>
  <c r="D184" i="30"/>
  <c r="O184" i="30"/>
  <c r="C183" i="30"/>
  <c r="B182" i="30"/>
  <c r="N162" i="30"/>
  <c r="H162" i="30"/>
  <c r="F162" i="30"/>
  <c r="D162" i="30"/>
  <c r="O162" i="30"/>
  <c r="C161" i="30"/>
  <c r="B160" i="30"/>
  <c r="J140" i="30"/>
  <c r="F140" i="30"/>
  <c r="D140" i="30"/>
  <c r="N140" i="30"/>
  <c r="H140" i="30"/>
  <c r="C139" i="30"/>
  <c r="O140" i="30" s="1"/>
  <c r="B138" i="30"/>
  <c r="J118" i="30"/>
  <c r="F118" i="30"/>
  <c r="D118" i="30"/>
  <c r="N118" i="30"/>
  <c r="H118" i="30"/>
  <c r="C117" i="30"/>
  <c r="O118" i="30" s="1"/>
  <c r="B116" i="30"/>
  <c r="N96" i="30"/>
  <c r="J96" i="30"/>
  <c r="F96" i="30"/>
  <c r="D96" i="30"/>
  <c r="L96" i="30"/>
  <c r="H96" i="30"/>
  <c r="C95" i="30"/>
  <c r="L74" i="30"/>
  <c r="H74" i="30"/>
  <c r="D74" i="30"/>
  <c r="J74" i="30"/>
  <c r="C73" i="30"/>
  <c r="F74" i="30" s="1"/>
  <c r="O52" i="30"/>
  <c r="J52" i="30"/>
  <c r="F52" i="30"/>
  <c r="D52" i="30"/>
  <c r="C51" i="30"/>
  <c r="O30" i="30"/>
  <c r="N30" i="30"/>
  <c r="H30" i="30"/>
  <c r="D30" i="30"/>
  <c r="L30" i="30"/>
  <c r="J30" i="30"/>
  <c r="C29" i="30"/>
  <c r="F30" i="30" s="1"/>
  <c r="L8" i="30"/>
  <c r="F8" i="30"/>
  <c r="D8" i="30"/>
  <c r="O8" i="30"/>
  <c r="H8" i="30"/>
  <c r="C7" i="30"/>
  <c r="B4" i="28"/>
  <c r="M6" i="27"/>
  <c r="L6" i="27"/>
  <c r="B3" i="27"/>
  <c r="B4" i="26"/>
  <c r="N7" i="22"/>
  <c r="L7" i="22"/>
  <c r="J7" i="22"/>
  <c r="M7" i="22"/>
  <c r="K7" i="22"/>
  <c r="B4" i="22"/>
  <c r="S8" i="21"/>
  <c r="R8" i="21"/>
  <c r="T8" i="21"/>
  <c r="I8" i="21"/>
  <c r="H8" i="21"/>
  <c r="J8" i="21"/>
  <c r="B5" i="21"/>
  <c r="V7" i="19"/>
  <c r="N7" i="19"/>
  <c r="F7" i="19"/>
  <c r="B4" i="19"/>
  <c r="Z6" i="18"/>
  <c r="AB6" i="18"/>
  <c r="R6" i="18"/>
  <c r="T6" i="18"/>
  <c r="B3" i="18"/>
  <c r="X7" i="17"/>
  <c r="W7" i="17"/>
  <c r="AA7" i="17"/>
  <c r="M7" i="17"/>
  <c r="B4" i="17"/>
  <c r="Y7" i="16"/>
  <c r="J7" i="16"/>
  <c r="I7" i="16"/>
  <c r="M7" i="16"/>
  <c r="B4" i="16"/>
  <c r="AA7" i="15"/>
  <c r="Z7" i="15"/>
  <c r="M7" i="15"/>
  <c r="K7" i="15"/>
  <c r="J7" i="15"/>
  <c r="B4" i="15"/>
  <c r="V9" i="14"/>
  <c r="U9" i="14"/>
  <c r="J9" i="14"/>
  <c r="K9" i="14"/>
  <c r="B6" i="14"/>
  <c r="AA6" i="13"/>
  <c r="Y6" i="13"/>
  <c r="W6" i="13"/>
  <c r="L6" i="13"/>
  <c r="I6" i="13"/>
  <c r="B3" i="13"/>
  <c r="U6" i="6"/>
  <c r="S6" i="6"/>
  <c r="M6" i="6"/>
  <c r="K6" i="6"/>
  <c r="J6" i="6"/>
  <c r="I6" i="6"/>
  <c r="B3" i="6"/>
  <c r="W6" i="5"/>
  <c r="I6" i="5"/>
  <c r="B3" i="5"/>
  <c r="L152" i="3"/>
  <c r="K152" i="3"/>
  <c r="J152" i="3"/>
  <c r="L79" i="3"/>
  <c r="K79" i="3"/>
  <c r="J79" i="3"/>
  <c r="L6" i="3"/>
  <c r="K6" i="3"/>
  <c r="J6" i="3"/>
  <c r="N6" i="3"/>
  <c r="N56" i="2"/>
  <c r="J56" i="2"/>
  <c r="K56" i="2"/>
  <c r="M56" i="2"/>
  <c r="N31" i="2"/>
  <c r="B39" i="1"/>
  <c r="B38" i="1"/>
  <c r="B37" i="1"/>
  <c r="M2" i="1"/>
  <c r="J35" i="31"/>
  <c r="L20" i="31"/>
  <c r="J17" i="31"/>
  <c r="J13" i="31"/>
  <c r="H76" i="31"/>
  <c r="F58" i="31"/>
  <c r="J43" i="31"/>
  <c r="H35" i="31"/>
  <c r="F32" i="31"/>
  <c r="L14" i="31"/>
  <c r="F12" i="31"/>
  <c r="H108" i="31"/>
  <c r="F83" i="31"/>
  <c r="H56" i="31"/>
  <c r="H43" i="31"/>
  <c r="F40" i="31"/>
  <c r="J33" i="31"/>
  <c r="F20" i="31"/>
  <c r="J14" i="31"/>
  <c r="J87" i="31"/>
  <c r="H64" i="31"/>
  <c r="F56" i="31"/>
  <c r="J54" i="31"/>
  <c r="J41" i="31"/>
  <c r="H38" i="31"/>
  <c r="H18" i="31"/>
  <c r="L15" i="31"/>
  <c r="F13" i="31"/>
  <c r="J9" i="31"/>
  <c r="F234" i="30"/>
  <c r="H109" i="30"/>
  <c r="J107" i="30"/>
  <c r="L105" i="30"/>
  <c r="F103" i="30"/>
  <c r="H101" i="30"/>
  <c r="J99" i="30"/>
  <c r="L97" i="30"/>
  <c r="J42" i="30"/>
  <c r="L40" i="30"/>
  <c r="F38" i="30"/>
  <c r="H36" i="30"/>
  <c r="J34" i="30"/>
  <c r="L32" i="30"/>
  <c r="L21" i="30"/>
  <c r="F19" i="30"/>
  <c r="H17" i="30"/>
  <c r="J15" i="30"/>
  <c r="L13" i="30"/>
  <c r="F11" i="30"/>
  <c r="H9" i="30"/>
  <c r="F9" i="31"/>
  <c r="H274" i="30"/>
  <c r="L262" i="30"/>
  <c r="J238" i="30"/>
  <c r="L108" i="30"/>
  <c r="F106" i="30"/>
  <c r="H104" i="30"/>
  <c r="J102" i="30"/>
  <c r="L100" i="30"/>
  <c r="F98" i="30"/>
  <c r="L43" i="30"/>
  <c r="F41" i="30"/>
  <c r="H39" i="30"/>
  <c r="J37" i="30"/>
  <c r="L35" i="30"/>
  <c r="F33" i="30"/>
  <c r="H31" i="30"/>
  <c r="H20" i="30"/>
  <c r="J18" i="30"/>
  <c r="L16" i="30"/>
  <c r="F14" i="30"/>
  <c r="H12" i="30"/>
  <c r="J10" i="30"/>
  <c r="J36" i="31"/>
  <c r="F18" i="31"/>
  <c r="F280" i="30"/>
  <c r="J262" i="30"/>
  <c r="J241" i="30"/>
  <c r="F109" i="30"/>
  <c r="H107" i="30"/>
  <c r="J105" i="30"/>
  <c r="L103" i="30"/>
  <c r="F101" i="30"/>
  <c r="H99" i="30"/>
  <c r="J97" i="30"/>
  <c r="J59" i="30"/>
  <c r="H53" i="30"/>
  <c r="H42" i="30"/>
  <c r="J40" i="30"/>
  <c r="L38" i="30"/>
  <c r="F36" i="30"/>
  <c r="H34" i="30"/>
  <c r="J32" i="30"/>
  <c r="J21" i="30"/>
  <c r="L19" i="30"/>
  <c r="F17" i="30"/>
  <c r="H15" i="30"/>
  <c r="J13" i="30"/>
  <c r="L11" i="30"/>
  <c r="F9" i="30"/>
  <c r="F105" i="31"/>
  <c r="H54" i="31"/>
  <c r="J254" i="30"/>
  <c r="H232" i="30"/>
  <c r="J108" i="30"/>
  <c r="L106" i="30"/>
  <c r="F104" i="30"/>
  <c r="H102" i="30"/>
  <c r="J100" i="30"/>
  <c r="L98" i="30"/>
  <c r="J43" i="30"/>
  <c r="L41" i="30"/>
  <c r="F39" i="30"/>
  <c r="H37" i="30"/>
  <c r="J35" i="30"/>
  <c r="L33" i="30"/>
  <c r="F31" i="30"/>
  <c r="F20" i="30"/>
  <c r="H18" i="30"/>
  <c r="J16" i="30"/>
  <c r="L14" i="30"/>
  <c r="F12" i="30"/>
  <c r="H10" i="30"/>
  <c r="H15" i="31"/>
  <c r="J278" i="30"/>
  <c r="F260" i="30"/>
  <c r="L236" i="30"/>
  <c r="H195" i="30"/>
  <c r="J185" i="30"/>
  <c r="L109" i="30"/>
  <c r="F107" i="30"/>
  <c r="H105" i="30"/>
  <c r="J103" i="30"/>
  <c r="L101" i="30"/>
  <c r="F99" i="30"/>
  <c r="H97" i="30"/>
  <c r="H86" i="30"/>
  <c r="J84" i="30"/>
  <c r="H78" i="30"/>
  <c r="J76" i="30"/>
  <c r="J65" i="30"/>
  <c r="F61" i="30"/>
  <c r="H59" i="30"/>
  <c r="J57" i="30"/>
  <c r="F53" i="30"/>
  <c r="F42" i="30"/>
  <c r="H40" i="30"/>
  <c r="J38" i="30"/>
  <c r="L36" i="30"/>
  <c r="F34" i="30"/>
  <c r="H32" i="30"/>
  <c r="H21" i="30"/>
  <c r="J19" i="30"/>
  <c r="L17" i="30"/>
  <c r="F64" i="31"/>
  <c r="H108" i="30"/>
  <c r="J106" i="30"/>
  <c r="L104" i="30"/>
  <c r="F102" i="30"/>
  <c r="H100" i="30"/>
  <c r="J98" i="30"/>
  <c r="H62" i="30"/>
  <c r="J60" i="30"/>
  <c r="H54" i="30"/>
  <c r="H43" i="30"/>
  <c r="J41" i="30"/>
  <c r="L39" i="30"/>
  <c r="F37" i="30"/>
  <c r="H35" i="30"/>
  <c r="J33" i="30"/>
  <c r="L31" i="30"/>
  <c r="L20" i="30"/>
  <c r="F18" i="30"/>
  <c r="H16" i="30"/>
  <c r="J14" i="30"/>
  <c r="L12" i="30"/>
  <c r="F10" i="30"/>
  <c r="J62" i="31"/>
  <c r="J284" i="30"/>
  <c r="H285" i="30"/>
  <c r="J258" i="30"/>
  <c r="J252" i="30"/>
  <c r="H240" i="30"/>
  <c r="J230" i="30"/>
  <c r="L191" i="30"/>
  <c r="H188" i="30"/>
  <c r="F185" i="30"/>
  <c r="J109" i="30"/>
  <c r="L107" i="30"/>
  <c r="F105" i="30"/>
  <c r="H103" i="30"/>
  <c r="J101" i="30"/>
  <c r="L99" i="30"/>
  <c r="F97" i="30"/>
  <c r="H84" i="30"/>
  <c r="J82" i="30"/>
  <c r="F78" i="30"/>
  <c r="H76" i="30"/>
  <c r="H65" i="30"/>
  <c r="J63" i="30"/>
  <c r="F59" i="30"/>
  <c r="H57" i="30"/>
  <c r="J55" i="30"/>
  <c r="L42" i="30"/>
  <c r="F40" i="30"/>
  <c r="H38" i="30"/>
  <c r="J36" i="30"/>
  <c r="L34" i="30"/>
  <c r="F32" i="30"/>
  <c r="L11" i="31"/>
  <c r="F211" i="30"/>
  <c r="J197" i="30"/>
  <c r="L151" i="30"/>
  <c r="F122" i="30"/>
  <c r="F100" i="30"/>
  <c r="J39" i="30"/>
  <c r="H19" i="30"/>
  <c r="L10" i="30"/>
  <c r="E90" i="28"/>
  <c r="C160" i="27"/>
  <c r="G104" i="27"/>
  <c r="F90" i="27"/>
  <c r="E76" i="27"/>
  <c r="D62" i="27"/>
  <c r="L209" i="30"/>
  <c r="F193" i="30"/>
  <c r="J163" i="30"/>
  <c r="L150" i="30"/>
  <c r="J126" i="30"/>
  <c r="J104" i="30"/>
  <c r="F15" i="30"/>
  <c r="E104" i="28"/>
  <c r="G20" i="28"/>
  <c r="G118" i="27"/>
  <c r="F104" i="27"/>
  <c r="E90" i="27"/>
  <c r="D76" i="27"/>
  <c r="H87" i="30"/>
  <c r="J77" i="30"/>
  <c r="H60" i="30"/>
  <c r="F43" i="30"/>
  <c r="H33" i="30"/>
  <c r="F21" i="30"/>
  <c r="H13" i="30"/>
  <c r="G132" i="27"/>
  <c r="F118" i="27"/>
  <c r="E104" i="27"/>
  <c r="D90" i="27"/>
  <c r="C76" i="27"/>
  <c r="H173" i="30"/>
  <c r="H142" i="30"/>
  <c r="F130" i="30"/>
  <c r="H120" i="30"/>
  <c r="F108" i="30"/>
  <c r="H98" i="30"/>
  <c r="L37" i="30"/>
  <c r="L18" i="30"/>
  <c r="F13" i="30"/>
  <c r="J11" i="30"/>
  <c r="E20" i="28"/>
  <c r="G146" i="27"/>
  <c r="F132" i="27"/>
  <c r="E118" i="27"/>
  <c r="D104" i="27"/>
  <c r="C90" i="27"/>
  <c r="J175" i="30"/>
  <c r="L124" i="30"/>
  <c r="L102" i="30"/>
  <c r="F81" i="30"/>
  <c r="F54" i="30"/>
  <c r="J80" i="30"/>
  <c r="H11" i="30"/>
  <c r="L9" i="30"/>
  <c r="E34" i="28"/>
  <c r="G160" i="27"/>
  <c r="F146" i="27"/>
  <c r="E132" i="27"/>
  <c r="D118" i="27"/>
  <c r="C104" i="27"/>
  <c r="J186" i="30"/>
  <c r="J85" i="30"/>
  <c r="J58" i="30"/>
  <c r="H82" i="30"/>
  <c r="H41" i="30"/>
  <c r="J31" i="30"/>
  <c r="J20" i="30"/>
  <c r="F16" i="30"/>
  <c r="J9" i="30"/>
  <c r="F160" i="27"/>
  <c r="E146" i="27"/>
  <c r="D132" i="27"/>
  <c r="C118" i="27"/>
  <c r="G62" i="27"/>
  <c r="F48" i="27"/>
  <c r="E34" i="27"/>
  <c r="H128" i="30"/>
  <c r="H106" i="30"/>
  <c r="F84" i="30"/>
  <c r="J17" i="30"/>
  <c r="H14" i="30"/>
  <c r="E160" i="27"/>
  <c r="D146" i="27"/>
  <c r="C132" i="27"/>
  <c r="G76" i="27"/>
  <c r="F62" i="27"/>
  <c r="H196" i="30"/>
  <c r="G104" i="28"/>
  <c r="C48" i="28"/>
  <c r="F76" i="27"/>
  <c r="C34" i="27"/>
  <c r="G20" i="27"/>
  <c r="G118" i="26"/>
  <c r="F104" i="26"/>
  <c r="E90" i="26"/>
  <c r="D76" i="26"/>
  <c r="C62" i="26"/>
  <c r="L15" i="30"/>
  <c r="E62" i="27"/>
  <c r="F20" i="27"/>
  <c r="G132" i="26"/>
  <c r="F118" i="26"/>
  <c r="E104" i="26"/>
  <c r="D90" i="26"/>
  <c r="C76" i="26"/>
  <c r="G20" i="26"/>
  <c r="H79" i="30"/>
  <c r="F90" i="28"/>
  <c r="C62" i="27"/>
  <c r="G48" i="27"/>
  <c r="E20" i="27"/>
  <c r="G146" i="26"/>
  <c r="F132" i="26"/>
  <c r="E118" i="26"/>
  <c r="D104" i="26"/>
  <c r="C90" i="26"/>
  <c r="G34" i="26"/>
  <c r="F20" i="26"/>
  <c r="J145" i="30"/>
  <c r="F35" i="30"/>
  <c r="J12" i="30"/>
  <c r="E48" i="27"/>
  <c r="D20" i="27"/>
  <c r="G160" i="26"/>
  <c r="F146" i="26"/>
  <c r="E132" i="26"/>
  <c r="D118" i="26"/>
  <c r="C104" i="26"/>
  <c r="G48" i="26"/>
  <c r="F34" i="26"/>
  <c r="E20" i="26"/>
  <c r="L75" i="30"/>
  <c r="E76" i="28"/>
  <c r="D48" i="27"/>
  <c r="C20" i="27"/>
  <c r="F160" i="26"/>
  <c r="E146" i="26"/>
  <c r="D132" i="26"/>
  <c r="C118" i="26"/>
  <c r="G62" i="26"/>
  <c r="F48" i="26"/>
  <c r="E34" i="26"/>
  <c r="D20" i="26"/>
  <c r="F62" i="30"/>
  <c r="D160" i="28"/>
  <c r="D160" i="27"/>
  <c r="C48" i="27"/>
  <c r="G34" i="27"/>
  <c r="E160" i="26"/>
  <c r="D146" i="26"/>
  <c r="C132" i="26"/>
  <c r="G76" i="26"/>
  <c r="F62" i="26"/>
  <c r="E48" i="26"/>
  <c r="D34" i="26"/>
  <c r="C20" i="26"/>
  <c r="F146" i="28"/>
  <c r="D62" i="28"/>
  <c r="G90" i="27"/>
  <c r="F34" i="27"/>
  <c r="D160" i="26"/>
  <c r="C146" i="26"/>
  <c r="G90" i="26"/>
  <c r="F76" i="26"/>
  <c r="E62" i="26"/>
  <c r="D48" i="26"/>
  <c r="C34" i="26"/>
  <c r="G104" i="26"/>
  <c r="C48" i="26"/>
  <c r="C160" i="26"/>
  <c r="F90" i="26"/>
  <c r="H161" i="22"/>
  <c r="D147" i="22"/>
  <c r="C146" i="27"/>
  <c r="E76" i="26"/>
  <c r="F161" i="22"/>
  <c r="D34" i="27"/>
  <c r="E161" i="22"/>
  <c r="E133" i="22"/>
  <c r="H119" i="22"/>
  <c r="D105" i="22"/>
  <c r="H91" i="22"/>
  <c r="D77" i="22"/>
  <c r="H63" i="22"/>
  <c r="D49" i="22"/>
  <c r="H35" i="22"/>
  <c r="G21" i="22"/>
  <c r="E162" i="21"/>
  <c r="D62" i="26"/>
  <c r="G119" i="22"/>
  <c r="C105" i="22"/>
  <c r="G91" i="22"/>
  <c r="C77" i="22"/>
  <c r="G63" i="22"/>
  <c r="C49" i="22"/>
  <c r="G35" i="22"/>
  <c r="F21" i="22"/>
  <c r="D162" i="21"/>
  <c r="F119" i="22"/>
  <c r="F91" i="22"/>
  <c r="F63" i="22"/>
  <c r="F35" i="22"/>
  <c r="E21" i="22"/>
  <c r="C162" i="21"/>
  <c r="C148" i="21"/>
  <c r="H147" i="22"/>
  <c r="H133" i="22"/>
  <c r="E119" i="22"/>
  <c r="E91" i="22"/>
  <c r="E63" i="22"/>
  <c r="E35" i="22"/>
  <c r="D21" i="22"/>
  <c r="G147" i="22"/>
  <c r="G133" i="22"/>
  <c r="D119" i="22"/>
  <c r="H105" i="22"/>
  <c r="D91" i="22"/>
  <c r="H77" i="22"/>
  <c r="D63" i="22"/>
  <c r="H49" i="22"/>
  <c r="D35" i="22"/>
  <c r="C21" i="22"/>
  <c r="G161" i="22"/>
  <c r="F147" i="22"/>
  <c r="F133" i="22"/>
  <c r="D161" i="22"/>
  <c r="E147" i="22"/>
  <c r="D133" i="22"/>
  <c r="F105" i="22"/>
  <c r="F77" i="22"/>
  <c r="F49" i="22"/>
  <c r="C147" i="22"/>
  <c r="G105" i="22"/>
  <c r="C91" i="22"/>
  <c r="U21" i="22"/>
  <c r="F120" i="21"/>
  <c r="D106" i="21"/>
  <c r="D92" i="21"/>
  <c r="F78" i="21"/>
  <c r="F64" i="21"/>
  <c r="F50" i="21"/>
  <c r="F36" i="21"/>
  <c r="P22" i="21"/>
  <c r="F22" i="21"/>
  <c r="E105" i="22"/>
  <c r="S21" i="22"/>
  <c r="F162" i="21"/>
  <c r="E120" i="21"/>
  <c r="C106" i="21"/>
  <c r="C92" i="21"/>
  <c r="E78" i="21"/>
  <c r="E64" i="21"/>
  <c r="E50" i="21"/>
  <c r="E36" i="21"/>
  <c r="O22" i="21"/>
  <c r="E22" i="21"/>
  <c r="C119" i="22"/>
  <c r="F134" i="21"/>
  <c r="D120" i="21"/>
  <c r="D78" i="21"/>
  <c r="D64" i="21"/>
  <c r="D50" i="21"/>
  <c r="D36" i="21"/>
  <c r="N22" i="21"/>
  <c r="D22" i="21"/>
  <c r="H21" i="22"/>
  <c r="E134" i="21"/>
  <c r="C120" i="21"/>
  <c r="C78" i="21"/>
  <c r="C64" i="21"/>
  <c r="C50" i="21"/>
  <c r="C36" i="21"/>
  <c r="M22" i="21"/>
  <c r="C22" i="21"/>
  <c r="C161" i="22"/>
  <c r="G49" i="22"/>
  <c r="C35" i="22"/>
  <c r="D134" i="21"/>
  <c r="E49" i="22"/>
  <c r="F148" i="21"/>
  <c r="C134" i="21"/>
  <c r="F92" i="21"/>
  <c r="C133" i="22"/>
  <c r="E92" i="21"/>
  <c r="G77" i="22"/>
  <c r="E77" i="22"/>
  <c r="F106" i="21"/>
  <c r="C63" i="22"/>
  <c r="E106" i="21"/>
  <c r="E148" i="21"/>
  <c r="X160" i="18"/>
  <c r="P160" i="18"/>
  <c r="V148" i="18"/>
  <c r="N148" i="18"/>
  <c r="F148" i="18"/>
  <c r="X134" i="18"/>
  <c r="P134" i="18"/>
  <c r="L132" i="18"/>
  <c r="D132" i="18"/>
  <c r="V118" i="18"/>
  <c r="N118" i="18"/>
  <c r="W160" i="18"/>
  <c r="O160" i="18"/>
  <c r="G160" i="18"/>
  <c r="U148" i="18"/>
  <c r="M148" i="18"/>
  <c r="E148" i="18"/>
  <c r="W134" i="18"/>
  <c r="O134" i="18"/>
  <c r="G134" i="18"/>
  <c r="C132" i="18"/>
  <c r="V160" i="18"/>
  <c r="N160" i="18"/>
  <c r="F160" i="18"/>
  <c r="L148" i="18"/>
  <c r="D148" i="18"/>
  <c r="X146" i="18"/>
  <c r="P146" i="18"/>
  <c r="V134" i="18"/>
  <c r="N134" i="18"/>
  <c r="F134" i="18"/>
  <c r="X120" i="18"/>
  <c r="P120" i="18"/>
  <c r="L118" i="18"/>
  <c r="D118" i="18"/>
  <c r="U160" i="18"/>
  <c r="M160" i="18"/>
  <c r="E160" i="18"/>
  <c r="C148" i="18"/>
  <c r="W146" i="18"/>
  <c r="O146" i="18"/>
  <c r="G146" i="18"/>
  <c r="U134" i="18"/>
  <c r="M134" i="18"/>
  <c r="E134" i="18"/>
  <c r="W120" i="18"/>
  <c r="O120" i="18"/>
  <c r="G120" i="18"/>
  <c r="D148" i="21"/>
  <c r="L160" i="18"/>
  <c r="D160" i="18"/>
  <c r="V146" i="18"/>
  <c r="N146" i="18"/>
  <c r="F146" i="18"/>
  <c r="L134" i="18"/>
  <c r="D134" i="18"/>
  <c r="X132" i="18"/>
  <c r="P132" i="18"/>
  <c r="V120" i="18"/>
  <c r="N120" i="18"/>
  <c r="F120" i="18"/>
  <c r="X148" i="18"/>
  <c r="P148" i="18"/>
  <c r="L146" i="18"/>
  <c r="D146" i="18"/>
  <c r="V132" i="18"/>
  <c r="N132" i="18"/>
  <c r="F132" i="18"/>
  <c r="L120" i="18"/>
  <c r="D120" i="18"/>
  <c r="O148" i="18"/>
  <c r="E132" i="18"/>
  <c r="U106" i="18"/>
  <c r="M106" i="18"/>
  <c r="E106" i="18"/>
  <c r="W92" i="18"/>
  <c r="O92" i="18"/>
  <c r="G92" i="18"/>
  <c r="C90" i="18"/>
  <c r="U76" i="18"/>
  <c r="M76" i="18"/>
  <c r="E76" i="18"/>
  <c r="C64" i="18"/>
  <c r="W62" i="18"/>
  <c r="O62" i="18"/>
  <c r="G62" i="18"/>
  <c r="U50" i="18"/>
  <c r="M50" i="18"/>
  <c r="E50" i="18"/>
  <c r="W36" i="18"/>
  <c r="O36" i="18"/>
  <c r="G36" i="18"/>
  <c r="C34" i="18"/>
  <c r="U20" i="18"/>
  <c r="M20" i="18"/>
  <c r="E20" i="18"/>
  <c r="C8" i="18"/>
  <c r="M146" i="18"/>
  <c r="M120" i="18"/>
  <c r="G118" i="18"/>
  <c r="L106" i="18"/>
  <c r="D106" i="18"/>
  <c r="X104" i="18"/>
  <c r="P104" i="18"/>
  <c r="V92" i="18"/>
  <c r="N92" i="18"/>
  <c r="F92" i="18"/>
  <c r="X78" i="18"/>
  <c r="P78" i="18"/>
  <c r="L76" i="18"/>
  <c r="D76" i="18"/>
  <c r="V62" i="18"/>
  <c r="N62" i="18"/>
  <c r="F62" i="18"/>
  <c r="L50" i="18"/>
  <c r="D50" i="18"/>
  <c r="X48" i="18"/>
  <c r="P48" i="18"/>
  <c r="V36" i="18"/>
  <c r="N36" i="18"/>
  <c r="F36" i="18"/>
  <c r="X22" i="18"/>
  <c r="P22" i="18"/>
  <c r="L20" i="18"/>
  <c r="D20" i="18"/>
  <c r="N9" i="19"/>
  <c r="F65" i="19"/>
  <c r="G148" i="18"/>
  <c r="P118" i="18"/>
  <c r="F118" i="18"/>
  <c r="C106" i="18"/>
  <c r="W104" i="18"/>
  <c r="O104" i="18"/>
  <c r="G104" i="18"/>
  <c r="U92" i="18"/>
  <c r="M92" i="18"/>
  <c r="E92" i="18"/>
  <c r="W78" i="18"/>
  <c r="O78" i="18"/>
  <c r="G78" i="18"/>
  <c r="C76" i="18"/>
  <c r="U62" i="18"/>
  <c r="M62" i="18"/>
  <c r="E62" i="18"/>
  <c r="C50" i="18"/>
  <c r="W48" i="18"/>
  <c r="O48" i="18"/>
  <c r="G48" i="18"/>
  <c r="U36" i="18"/>
  <c r="M36" i="18"/>
  <c r="E36" i="18"/>
  <c r="W22" i="18"/>
  <c r="O22" i="18"/>
  <c r="G22" i="18"/>
  <c r="C20" i="18"/>
  <c r="E146" i="18"/>
  <c r="W132" i="18"/>
  <c r="E120" i="18"/>
  <c r="O118" i="18"/>
  <c r="E118" i="18"/>
  <c r="V104" i="18"/>
  <c r="N104" i="18"/>
  <c r="F104" i="18"/>
  <c r="L92" i="18"/>
  <c r="D92" i="18"/>
  <c r="X90" i="18"/>
  <c r="P90" i="18"/>
  <c r="V78" i="18"/>
  <c r="N78" i="18"/>
  <c r="F78" i="18"/>
  <c r="X64" i="18"/>
  <c r="P64" i="18"/>
  <c r="L62" i="18"/>
  <c r="D62" i="18"/>
  <c r="V48" i="18"/>
  <c r="N48" i="18"/>
  <c r="F48" i="18"/>
  <c r="L36" i="18"/>
  <c r="D36" i="18"/>
  <c r="X34" i="18"/>
  <c r="P34" i="18"/>
  <c r="V22" i="18"/>
  <c r="N22" i="18"/>
  <c r="F22" i="18"/>
  <c r="X8" i="18"/>
  <c r="P8" i="18"/>
  <c r="C146" i="18"/>
  <c r="U132" i="18"/>
  <c r="C120" i="18"/>
  <c r="X118" i="18"/>
  <c r="M118" i="18"/>
  <c r="C118" i="18"/>
  <c r="U104" i="18"/>
  <c r="M104" i="18"/>
  <c r="E104" i="18"/>
  <c r="C92" i="18"/>
  <c r="W90" i="18"/>
  <c r="O90" i="18"/>
  <c r="G90" i="18"/>
  <c r="U78" i="18"/>
  <c r="M78" i="18"/>
  <c r="E78" i="18"/>
  <c r="W64" i="18"/>
  <c r="O64" i="18"/>
  <c r="G64" i="18"/>
  <c r="C62" i="18"/>
  <c r="U48" i="18"/>
  <c r="M48" i="18"/>
  <c r="E48" i="18"/>
  <c r="C36" i="18"/>
  <c r="W34" i="18"/>
  <c r="O34" i="18"/>
  <c r="G34" i="18"/>
  <c r="U22" i="18"/>
  <c r="M22" i="18"/>
  <c r="E22" i="18"/>
  <c r="W8" i="18"/>
  <c r="O8" i="18"/>
  <c r="G8" i="18"/>
  <c r="W148" i="18"/>
  <c r="M132" i="18"/>
  <c r="U118" i="18"/>
  <c r="W106" i="18"/>
  <c r="O106" i="18"/>
  <c r="G106" i="18"/>
  <c r="C104" i="18"/>
  <c r="U90" i="18"/>
  <c r="M90" i="18"/>
  <c r="E90" i="18"/>
  <c r="C78" i="18"/>
  <c r="W76" i="18"/>
  <c r="O76" i="18"/>
  <c r="G76" i="18"/>
  <c r="U64" i="18"/>
  <c r="M64" i="18"/>
  <c r="E64" i="18"/>
  <c r="W50" i="18"/>
  <c r="O50" i="18"/>
  <c r="G50" i="18"/>
  <c r="C48" i="18"/>
  <c r="U34" i="18"/>
  <c r="M34" i="18"/>
  <c r="E34" i="18"/>
  <c r="C22" i="18"/>
  <c r="W20" i="18"/>
  <c r="O20" i="18"/>
  <c r="G20" i="18"/>
  <c r="U8" i="18"/>
  <c r="M8" i="18"/>
  <c r="E8" i="18"/>
  <c r="C160" i="18"/>
  <c r="U146" i="18"/>
  <c r="C134" i="18"/>
  <c r="G132" i="18"/>
  <c r="U120" i="18"/>
  <c r="V106" i="18"/>
  <c r="N106" i="18"/>
  <c r="F106" i="18"/>
  <c r="X92" i="18"/>
  <c r="P92" i="18"/>
  <c r="L90" i="18"/>
  <c r="D90" i="18"/>
  <c r="W118" i="18"/>
  <c r="D78" i="18"/>
  <c r="N64" i="18"/>
  <c r="D48" i="18"/>
  <c r="V34" i="18"/>
  <c r="D22" i="18"/>
  <c r="V8" i="18"/>
  <c r="X106" i="18"/>
  <c r="L64" i="18"/>
  <c r="P62" i="18"/>
  <c r="P36" i="18"/>
  <c r="F20" i="18"/>
  <c r="P106" i="18"/>
  <c r="X76" i="18"/>
  <c r="F64" i="18"/>
  <c r="X50" i="18"/>
  <c r="N34" i="18"/>
  <c r="O132" i="18"/>
  <c r="L104" i="18"/>
  <c r="V76" i="18"/>
  <c r="D64" i="18"/>
  <c r="V50" i="18"/>
  <c r="L34" i="18"/>
  <c r="D104" i="18"/>
  <c r="V90" i="18"/>
  <c r="P76" i="18"/>
  <c r="P50" i="18"/>
  <c r="F34" i="18"/>
  <c r="X20" i="18"/>
  <c r="F8" i="18"/>
  <c r="F90" i="18"/>
  <c r="V64" i="18"/>
  <c r="L48" i="18"/>
  <c r="L22" i="18"/>
  <c r="P20" i="18"/>
  <c r="L78" i="18"/>
  <c r="F76" i="18"/>
  <c r="X62" i="18"/>
  <c r="F50" i="18"/>
  <c r="X36" i="18"/>
  <c r="N20" i="18"/>
  <c r="N50" i="18"/>
  <c r="D9" i="17"/>
  <c r="F161" i="16"/>
  <c r="G149" i="16"/>
  <c r="E147" i="16"/>
  <c r="F135" i="16"/>
  <c r="D133" i="16"/>
  <c r="E121" i="16"/>
  <c r="C119" i="16"/>
  <c r="D107" i="16"/>
  <c r="C93" i="16"/>
  <c r="G63" i="16"/>
  <c r="F49" i="16"/>
  <c r="G37" i="16"/>
  <c r="E35" i="16"/>
  <c r="F23" i="16"/>
  <c r="G21" i="16"/>
  <c r="C161" i="15"/>
  <c r="G35" i="17"/>
  <c r="C9" i="17"/>
  <c r="E161" i="16"/>
  <c r="F149" i="16"/>
  <c r="D147" i="16"/>
  <c r="E135" i="16"/>
  <c r="C133" i="16"/>
  <c r="D121" i="16"/>
  <c r="C107" i="16"/>
  <c r="G77" i="16"/>
  <c r="F63" i="16"/>
  <c r="G51" i="16"/>
  <c r="E49" i="16"/>
  <c r="F37" i="16"/>
  <c r="D35" i="16"/>
  <c r="E23" i="16"/>
  <c r="F21" i="16"/>
  <c r="G49" i="17"/>
  <c r="F35" i="17"/>
  <c r="G23" i="17"/>
  <c r="D161" i="16"/>
  <c r="E149" i="16"/>
  <c r="C147" i="16"/>
  <c r="D135" i="16"/>
  <c r="C121" i="16"/>
  <c r="G91" i="16"/>
  <c r="F77" i="16"/>
  <c r="G65" i="16"/>
  <c r="E63" i="16"/>
  <c r="F51" i="16"/>
  <c r="D49" i="16"/>
  <c r="E37" i="16"/>
  <c r="C35" i="16"/>
  <c r="D23" i="16"/>
  <c r="E21" i="16"/>
  <c r="G9" i="16"/>
  <c r="N76" i="18"/>
  <c r="D34" i="18"/>
  <c r="F49" i="17"/>
  <c r="G37" i="17"/>
  <c r="E35" i="17"/>
  <c r="F23" i="17"/>
  <c r="G21" i="17"/>
  <c r="C161" i="16"/>
  <c r="D149" i="16"/>
  <c r="C135" i="16"/>
  <c r="G105" i="16"/>
  <c r="F91" i="16"/>
  <c r="G79" i="16"/>
  <c r="E77" i="16"/>
  <c r="F65" i="16"/>
  <c r="D63" i="16"/>
  <c r="E51" i="16"/>
  <c r="C49" i="16"/>
  <c r="D37" i="16"/>
  <c r="C23" i="16"/>
  <c r="D21" i="16"/>
  <c r="F9" i="16"/>
  <c r="N90" i="18"/>
  <c r="N8" i="18"/>
  <c r="E49" i="17"/>
  <c r="F37" i="17"/>
  <c r="D35" i="17"/>
  <c r="E23" i="17"/>
  <c r="Q21" i="17"/>
  <c r="F21" i="17"/>
  <c r="S9" i="17"/>
  <c r="C149" i="16"/>
  <c r="G119" i="16"/>
  <c r="F105" i="16"/>
  <c r="G93" i="16"/>
  <c r="E91" i="16"/>
  <c r="F79" i="16"/>
  <c r="D77" i="16"/>
  <c r="E65" i="16"/>
  <c r="C63" i="16"/>
  <c r="D51" i="16"/>
  <c r="C37" i="16"/>
  <c r="C21" i="16"/>
  <c r="E9" i="16"/>
  <c r="L8" i="18"/>
  <c r="F135" i="17"/>
  <c r="G121" i="17"/>
  <c r="E63" i="17"/>
  <c r="F51" i="17"/>
  <c r="D49" i="17"/>
  <c r="E37" i="17"/>
  <c r="C35" i="17"/>
  <c r="D23" i="17"/>
  <c r="E21" i="17"/>
  <c r="R9" i="17"/>
  <c r="G9" i="17"/>
  <c r="G133" i="16"/>
  <c r="F119" i="16"/>
  <c r="G107" i="16"/>
  <c r="E105" i="16"/>
  <c r="F93" i="16"/>
  <c r="D91" i="16"/>
  <c r="E79" i="16"/>
  <c r="C77" i="16"/>
  <c r="D65" i="16"/>
  <c r="V20" i="18"/>
  <c r="D8" i="18"/>
  <c r="C49" i="17"/>
  <c r="D37" i="17"/>
  <c r="C23" i="17"/>
  <c r="D21" i="17"/>
  <c r="F9" i="17"/>
  <c r="G147" i="16"/>
  <c r="F133" i="16"/>
  <c r="G121" i="16"/>
  <c r="E119" i="16"/>
  <c r="F107" i="16"/>
  <c r="D105" i="16"/>
  <c r="E93" i="16"/>
  <c r="C91" i="16"/>
  <c r="D79" i="16"/>
  <c r="C65" i="16"/>
  <c r="G35" i="16"/>
  <c r="C9" i="16"/>
  <c r="E161" i="15"/>
  <c r="C37" i="17"/>
  <c r="C21" i="17"/>
  <c r="E9" i="17"/>
  <c r="G161" i="16"/>
  <c r="F147" i="16"/>
  <c r="G135" i="16"/>
  <c r="E133" i="16"/>
  <c r="F121" i="16"/>
  <c r="D119" i="16"/>
  <c r="E107" i="16"/>
  <c r="C105" i="16"/>
  <c r="D93" i="16"/>
  <c r="C79" i="16"/>
  <c r="G49" i="16"/>
  <c r="F35" i="16"/>
  <c r="G23" i="16"/>
  <c r="D161" i="15"/>
  <c r="G105" i="15"/>
  <c r="F91" i="15"/>
  <c r="E77" i="15"/>
  <c r="D63" i="15"/>
  <c r="C49" i="15"/>
  <c r="D21" i="15"/>
  <c r="F163" i="14"/>
  <c r="C149" i="14"/>
  <c r="E121" i="14"/>
  <c r="G93" i="14"/>
  <c r="D79" i="14"/>
  <c r="F51" i="14"/>
  <c r="C37" i="14"/>
  <c r="D108" i="11"/>
  <c r="D9" i="16"/>
  <c r="G119" i="15"/>
  <c r="F105" i="15"/>
  <c r="E91" i="15"/>
  <c r="D77" i="15"/>
  <c r="C63" i="15"/>
  <c r="C21" i="15"/>
  <c r="E163" i="14"/>
  <c r="G135" i="14"/>
  <c r="D121" i="14"/>
  <c r="F93" i="14"/>
  <c r="C79" i="14"/>
  <c r="E51" i="14"/>
  <c r="G23" i="14"/>
  <c r="G133" i="15"/>
  <c r="F119" i="15"/>
  <c r="E105" i="15"/>
  <c r="D91" i="15"/>
  <c r="C77" i="15"/>
  <c r="D163" i="14"/>
  <c r="F135" i="14"/>
  <c r="C121" i="14"/>
  <c r="E93" i="14"/>
  <c r="G65" i="14"/>
  <c r="D51" i="14"/>
  <c r="F23" i="14"/>
  <c r="D107" i="11"/>
  <c r="C51" i="16"/>
  <c r="G147" i="15"/>
  <c r="F133" i="15"/>
  <c r="E119" i="15"/>
  <c r="D105" i="15"/>
  <c r="C91" i="15"/>
  <c r="G35" i="15"/>
  <c r="C163" i="14"/>
  <c r="E135" i="14"/>
  <c r="G107" i="14"/>
  <c r="D93" i="14"/>
  <c r="F65" i="14"/>
  <c r="C51" i="14"/>
  <c r="E23" i="14"/>
  <c r="F147" i="15"/>
  <c r="E133" i="15"/>
  <c r="D119" i="15"/>
  <c r="C105" i="15"/>
  <c r="G49" i="15"/>
  <c r="F35" i="15"/>
  <c r="G149" i="14"/>
  <c r="D135" i="14"/>
  <c r="F107" i="14"/>
  <c r="C93" i="14"/>
  <c r="E65" i="14"/>
  <c r="G37" i="14"/>
  <c r="D23" i="14"/>
  <c r="D106" i="11"/>
  <c r="D135" i="17"/>
  <c r="E147" i="15"/>
  <c r="D133" i="15"/>
  <c r="C119" i="15"/>
  <c r="G63" i="15"/>
  <c r="F49" i="15"/>
  <c r="E35" i="15"/>
  <c r="G21" i="15"/>
  <c r="F149" i="14"/>
  <c r="C135" i="14"/>
  <c r="E107" i="14"/>
  <c r="G79" i="14"/>
  <c r="D65" i="14"/>
  <c r="F37" i="14"/>
  <c r="C23" i="14"/>
  <c r="G161" i="15"/>
  <c r="D147" i="15"/>
  <c r="C133" i="15"/>
  <c r="G77" i="15"/>
  <c r="F63" i="15"/>
  <c r="E49" i="15"/>
  <c r="D35" i="15"/>
  <c r="F21" i="15"/>
  <c r="E149" i="14"/>
  <c r="G121" i="14"/>
  <c r="D107" i="14"/>
  <c r="F79" i="14"/>
  <c r="C65" i="14"/>
  <c r="E37" i="14"/>
  <c r="F161" i="15"/>
  <c r="C147" i="15"/>
  <c r="G91" i="15"/>
  <c r="F77" i="15"/>
  <c r="E63" i="15"/>
  <c r="D49" i="15"/>
  <c r="C35" i="15"/>
  <c r="E21" i="15"/>
  <c r="G163" i="14"/>
  <c r="D149" i="14"/>
  <c r="F121" i="14"/>
  <c r="C107" i="14"/>
  <c r="E79" i="14"/>
  <c r="G51" i="14"/>
  <c r="D37" i="14"/>
  <c r="D105" i="11"/>
  <c r="D64" i="11"/>
  <c r="D60" i="11"/>
  <c r="D56" i="11"/>
  <c r="D52" i="11"/>
  <c r="D40" i="11"/>
  <c r="D36" i="11"/>
  <c r="D32" i="11"/>
  <c r="D20" i="11"/>
  <c r="D16" i="11"/>
  <c r="D12" i="11"/>
  <c r="D8" i="11"/>
  <c r="I21" i="9"/>
  <c r="M17" i="9"/>
  <c r="E17" i="9"/>
  <c r="G15" i="9"/>
  <c r="I13" i="9"/>
  <c r="M9" i="9"/>
  <c r="E9" i="9"/>
  <c r="C160" i="13"/>
  <c r="D104" i="11"/>
  <c r="D97" i="11"/>
  <c r="D84" i="11"/>
  <c r="D80" i="11"/>
  <c r="D76" i="11"/>
  <c r="I20" i="9"/>
  <c r="M16" i="9"/>
  <c r="E16" i="9"/>
  <c r="G14" i="9"/>
  <c r="I12" i="9"/>
  <c r="D103" i="11"/>
  <c r="D96" i="11"/>
  <c r="D63" i="11"/>
  <c r="D59" i="11"/>
  <c r="D55" i="11"/>
  <c r="D39" i="11"/>
  <c r="D35" i="11"/>
  <c r="D31" i="11"/>
  <c r="D19" i="11"/>
  <c r="D15" i="11"/>
  <c r="D11" i="11"/>
  <c r="G21" i="9"/>
  <c r="I19" i="9"/>
  <c r="M15" i="9"/>
  <c r="E15" i="9"/>
  <c r="G13" i="9"/>
  <c r="I11" i="9"/>
  <c r="D102" i="11"/>
  <c r="D83" i="11"/>
  <c r="D79" i="11"/>
  <c r="D75" i="11"/>
  <c r="G20" i="9"/>
  <c r="I18" i="9"/>
  <c r="M14" i="9"/>
  <c r="E14" i="9"/>
  <c r="G12" i="9"/>
  <c r="I10" i="9"/>
  <c r="D101" i="11"/>
  <c r="D62" i="11"/>
  <c r="D58" i="11"/>
  <c r="D54" i="11"/>
  <c r="D42" i="11"/>
  <c r="D38" i="11"/>
  <c r="D34" i="11"/>
  <c r="D30" i="11"/>
  <c r="D18" i="11"/>
  <c r="D14" i="11"/>
  <c r="D10" i="11"/>
  <c r="M21" i="9"/>
  <c r="E21" i="9"/>
  <c r="G19" i="9"/>
  <c r="I17" i="9"/>
  <c r="M13" i="9"/>
  <c r="E13" i="9"/>
  <c r="G11" i="9"/>
  <c r="I9" i="9"/>
  <c r="D100" i="11"/>
  <c r="D86" i="11"/>
  <c r="D82" i="11"/>
  <c r="D78" i="11"/>
  <c r="D74" i="11"/>
  <c r="M20" i="9"/>
  <c r="E20" i="9"/>
  <c r="G18" i="9"/>
  <c r="I16" i="9"/>
  <c r="M12" i="9"/>
  <c r="E12" i="9"/>
  <c r="G10" i="9"/>
  <c r="W10" i="12"/>
  <c r="D99" i="11"/>
  <c r="D61" i="11"/>
  <c r="D57" i="11"/>
  <c r="D53" i="11"/>
  <c r="D41" i="11"/>
  <c r="D37" i="11"/>
  <c r="D33" i="11"/>
  <c r="D17" i="11"/>
  <c r="D13" i="11"/>
  <c r="D9" i="11"/>
  <c r="M19" i="9"/>
  <c r="E19" i="9"/>
  <c r="G17" i="9"/>
  <c r="I15" i="9"/>
  <c r="M11" i="9"/>
  <c r="D98" i="11"/>
  <c r="D85" i="11"/>
  <c r="D81" i="11"/>
  <c r="D77" i="11"/>
  <c r="M18" i="9"/>
  <c r="E18" i="9"/>
  <c r="G16" i="9"/>
  <c r="I14" i="9"/>
  <c r="M10" i="9"/>
  <c r="E10" i="9"/>
  <c r="F18" i="2"/>
  <c r="H17" i="2"/>
  <c r="E11" i="9"/>
  <c r="E18" i="2"/>
  <c r="G17" i="2"/>
  <c r="G18" i="2"/>
  <c r="E17" i="2"/>
  <c r="G9" i="9"/>
  <c r="F37" i="31" l="1"/>
  <c r="J63" i="31"/>
  <c r="J79" i="31"/>
  <c r="H11" i="31"/>
  <c r="H19" i="31"/>
  <c r="F82" i="31"/>
  <c r="H37" i="31"/>
  <c r="J55" i="31"/>
  <c r="H65" i="31"/>
  <c r="F10" i="31"/>
  <c r="L12" i="31"/>
  <c r="H16" i="31"/>
  <c r="F21" i="31"/>
  <c r="H85" i="31"/>
  <c r="F39" i="31"/>
  <c r="H57" i="31"/>
  <c r="J60" i="31"/>
  <c r="F75" i="31"/>
  <c r="H10" i="31"/>
  <c r="J16" i="31"/>
  <c r="J109" i="31"/>
  <c r="F31" i="31"/>
  <c r="F59" i="31"/>
  <c r="H62" i="31"/>
  <c r="H75" i="31"/>
  <c r="H81" i="31"/>
  <c r="L9" i="31"/>
  <c r="J11" i="31"/>
  <c r="H13" i="31"/>
  <c r="F15" i="31"/>
  <c r="L17" i="31"/>
  <c r="J19" i="31"/>
  <c r="H21" i="31"/>
  <c r="H32" i="31"/>
  <c r="J38" i="31"/>
  <c r="H40" i="31"/>
  <c r="F77" i="31"/>
  <c r="J81" i="31"/>
  <c r="H83" i="31"/>
  <c r="F85" i="31"/>
  <c r="J100" i="31"/>
  <c r="F102" i="31"/>
  <c r="F17" i="31"/>
  <c r="L19" i="31"/>
  <c r="J21" i="31"/>
  <c r="J32" i="31"/>
  <c r="H34" i="31"/>
  <c r="F36" i="31"/>
  <c r="J40" i="31"/>
  <c r="H42" i="31"/>
  <c r="H53" i="31"/>
  <c r="J59" i="31"/>
  <c r="H61" i="31"/>
  <c r="J10" i="31"/>
  <c r="H12" i="31"/>
  <c r="F14" i="31"/>
  <c r="L16" i="31"/>
  <c r="J18" i="31"/>
  <c r="H20" i="31"/>
  <c r="H31" i="31"/>
  <c r="J37" i="31"/>
  <c r="H39" i="31"/>
  <c r="H9" i="31"/>
  <c r="F11" i="31"/>
  <c r="L13" i="31"/>
  <c r="J15" i="31"/>
  <c r="H17" i="31"/>
  <c r="F19" i="31"/>
  <c r="L21" i="31"/>
  <c r="L10" i="31"/>
  <c r="J12" i="31"/>
  <c r="H14" i="31"/>
  <c r="F16" i="31"/>
  <c r="L18" i="31"/>
  <c r="J20" i="31"/>
  <c r="H68" i="2"/>
  <c r="G196" i="3"/>
  <c r="J48" i="2"/>
  <c r="K48" i="2"/>
  <c r="N48" i="2"/>
  <c r="L48" i="2"/>
  <c r="M48" i="2"/>
  <c r="K142" i="3"/>
  <c r="J142" i="3"/>
  <c r="N142" i="3"/>
  <c r="M142" i="3"/>
  <c r="L142" i="3"/>
  <c r="V44" i="5"/>
  <c r="T44" i="5"/>
  <c r="W44" i="5"/>
  <c r="U44" i="5"/>
  <c r="S44" i="5"/>
  <c r="K184" i="3"/>
  <c r="J184" i="3"/>
  <c r="I195" i="3"/>
  <c r="N184" i="3"/>
  <c r="M184" i="3"/>
  <c r="L184" i="3"/>
  <c r="J19" i="2"/>
  <c r="M19" i="2"/>
  <c r="K19" i="2"/>
  <c r="L19" i="2"/>
  <c r="L46" i="5"/>
  <c r="J46" i="5"/>
  <c r="M46" i="5"/>
  <c r="K46" i="5"/>
  <c r="I46" i="5"/>
  <c r="V24" i="6"/>
  <c r="U24" i="6"/>
  <c r="T24" i="6"/>
  <c r="S24" i="6"/>
  <c r="W24" i="6"/>
  <c r="N7" i="3"/>
  <c r="M7" i="3"/>
  <c r="L7" i="3"/>
  <c r="K7" i="3"/>
  <c r="J7" i="3"/>
  <c r="N15" i="3"/>
  <c r="M15" i="3"/>
  <c r="L15" i="3"/>
  <c r="J15" i="3"/>
  <c r="K15" i="3"/>
  <c r="N31" i="3"/>
  <c r="M31" i="3"/>
  <c r="L31" i="3"/>
  <c r="K31" i="3"/>
  <c r="J31" i="3"/>
  <c r="M47" i="3"/>
  <c r="L47" i="3"/>
  <c r="K47" i="3"/>
  <c r="J47" i="3"/>
  <c r="M55" i="3"/>
  <c r="L55" i="3"/>
  <c r="K55" i="3"/>
  <c r="J55" i="3"/>
  <c r="F113" i="3"/>
  <c r="H116" i="3"/>
  <c r="F117" i="3"/>
  <c r="H120" i="3"/>
  <c r="F121" i="3"/>
  <c r="F186" i="3"/>
  <c r="H189" i="3"/>
  <c r="F190" i="3"/>
  <c r="H193" i="3"/>
  <c r="F194" i="3"/>
  <c r="W10" i="5"/>
  <c r="V10" i="5"/>
  <c r="U10" i="5"/>
  <c r="T10" i="5"/>
  <c r="S10" i="5"/>
  <c r="M12" i="5"/>
  <c r="L12" i="5"/>
  <c r="K12" i="5"/>
  <c r="J12" i="5"/>
  <c r="I12" i="5"/>
  <c r="W12" i="5"/>
  <c r="U12" i="5"/>
  <c r="V12" i="5"/>
  <c r="T12" i="5"/>
  <c r="S12" i="5"/>
  <c r="M14" i="5"/>
  <c r="K14" i="5"/>
  <c r="L14" i="5"/>
  <c r="J14" i="5"/>
  <c r="I14" i="5"/>
  <c r="U14" i="5"/>
  <c r="S14" i="5"/>
  <c r="W14" i="5"/>
  <c r="V14" i="5"/>
  <c r="T14" i="5"/>
  <c r="K16" i="5"/>
  <c r="I16" i="5"/>
  <c r="M16" i="5"/>
  <c r="L16" i="5"/>
  <c r="J16" i="5"/>
  <c r="M17" i="5"/>
  <c r="K17" i="5"/>
  <c r="L17" i="5"/>
  <c r="J17" i="5"/>
  <c r="I17" i="5"/>
  <c r="U17" i="5"/>
  <c r="S17" i="5"/>
  <c r="W17" i="5"/>
  <c r="V17" i="5"/>
  <c r="T17" i="5"/>
  <c r="K19" i="5"/>
  <c r="I19" i="5"/>
  <c r="M19" i="5"/>
  <c r="L19" i="5"/>
  <c r="J19" i="5"/>
  <c r="W45" i="5"/>
  <c r="V45" i="5"/>
  <c r="U45" i="5"/>
  <c r="T45" i="5"/>
  <c r="S45" i="5"/>
  <c r="M47" i="5"/>
  <c r="L47" i="5"/>
  <c r="K47" i="5"/>
  <c r="J47" i="5"/>
  <c r="I47" i="5"/>
  <c r="W47" i="5"/>
  <c r="U47" i="5"/>
  <c r="V47" i="5"/>
  <c r="T47" i="5"/>
  <c r="S47" i="5"/>
  <c r="M49" i="5"/>
  <c r="K49" i="5"/>
  <c r="L49" i="5"/>
  <c r="J49" i="5"/>
  <c r="I49" i="5"/>
  <c r="M16" i="6"/>
  <c r="L16" i="6"/>
  <c r="J16" i="6"/>
  <c r="K16" i="6"/>
  <c r="I16" i="6"/>
  <c r="M24" i="6"/>
  <c r="L24" i="6"/>
  <c r="K24" i="6"/>
  <c r="I24" i="6"/>
  <c r="J24" i="6"/>
  <c r="L26" i="6"/>
  <c r="K26" i="6"/>
  <c r="J26" i="6"/>
  <c r="I26" i="6"/>
  <c r="M26" i="6"/>
  <c r="N49" i="2"/>
  <c r="M49" i="2"/>
  <c r="J49" i="2"/>
  <c r="L49" i="2"/>
  <c r="K49" i="2"/>
  <c r="N62" i="2"/>
  <c r="M62" i="2"/>
  <c r="J62" i="2"/>
  <c r="L62" i="2"/>
  <c r="K62" i="2"/>
  <c r="N27" i="3"/>
  <c r="M27" i="3"/>
  <c r="L27" i="3"/>
  <c r="J27" i="3"/>
  <c r="K27" i="3"/>
  <c r="N35" i="3"/>
  <c r="M35" i="3"/>
  <c r="L35" i="3"/>
  <c r="K35" i="3"/>
  <c r="J35" i="3"/>
  <c r="N104" i="3"/>
  <c r="I115" i="3"/>
  <c r="M104" i="3"/>
  <c r="L104" i="3"/>
  <c r="K104" i="3"/>
  <c r="J104" i="3"/>
  <c r="M59" i="2"/>
  <c r="L59" i="2"/>
  <c r="K59" i="2"/>
  <c r="N59" i="2"/>
  <c r="J59" i="2"/>
  <c r="M63" i="2"/>
  <c r="L63" i="2"/>
  <c r="K63" i="2"/>
  <c r="N63" i="2"/>
  <c r="J63" i="2"/>
  <c r="N73" i="2"/>
  <c r="M73" i="2"/>
  <c r="L73" i="2"/>
  <c r="K73" i="2"/>
  <c r="J73" i="2"/>
  <c r="M8" i="3"/>
  <c r="L8" i="3"/>
  <c r="K8" i="3"/>
  <c r="J8" i="3"/>
  <c r="N8" i="3"/>
  <c r="M12" i="3"/>
  <c r="L12" i="3"/>
  <c r="K12" i="3"/>
  <c r="J12" i="3"/>
  <c r="N12" i="3"/>
  <c r="N16" i="3"/>
  <c r="M16" i="3"/>
  <c r="L16" i="3"/>
  <c r="K16" i="3"/>
  <c r="J16" i="3"/>
  <c r="N20" i="3"/>
  <c r="M20" i="3"/>
  <c r="L20" i="3"/>
  <c r="K20" i="3"/>
  <c r="J20" i="3"/>
  <c r="N24" i="3"/>
  <c r="M24" i="3"/>
  <c r="L24" i="3"/>
  <c r="K24" i="3"/>
  <c r="J24" i="3"/>
  <c r="M28" i="3"/>
  <c r="L28" i="3"/>
  <c r="K28" i="3"/>
  <c r="J28" i="3"/>
  <c r="N28" i="3"/>
  <c r="N32" i="3"/>
  <c r="M32" i="3"/>
  <c r="L32" i="3"/>
  <c r="K32" i="3"/>
  <c r="J32" i="3"/>
  <c r="N36" i="3"/>
  <c r="M36" i="3"/>
  <c r="L36" i="3"/>
  <c r="K36" i="3"/>
  <c r="J36" i="3"/>
  <c r="M40" i="3"/>
  <c r="L40" i="3"/>
  <c r="K40" i="3"/>
  <c r="J40" i="3"/>
  <c r="M48" i="3"/>
  <c r="L48" i="3"/>
  <c r="K48" i="3"/>
  <c r="J48" i="3"/>
  <c r="M56" i="3"/>
  <c r="L56" i="3"/>
  <c r="K56" i="3"/>
  <c r="J56" i="3"/>
  <c r="N63" i="3"/>
  <c r="M63" i="3"/>
  <c r="L63" i="3"/>
  <c r="K63" i="3"/>
  <c r="J63" i="3"/>
  <c r="N67" i="3"/>
  <c r="M67" i="3"/>
  <c r="L67" i="3"/>
  <c r="K67" i="3"/>
  <c r="J67" i="3"/>
  <c r="N71" i="3"/>
  <c r="M71" i="3"/>
  <c r="L71" i="3"/>
  <c r="K71" i="3"/>
  <c r="J71" i="3"/>
  <c r="N81" i="3"/>
  <c r="M81" i="3"/>
  <c r="L81" i="3"/>
  <c r="K81" i="3"/>
  <c r="J81" i="3"/>
  <c r="N85" i="3"/>
  <c r="M85" i="3"/>
  <c r="L85" i="3"/>
  <c r="K85" i="3"/>
  <c r="J85" i="3"/>
  <c r="N89" i="3"/>
  <c r="M89" i="3"/>
  <c r="L89" i="3"/>
  <c r="K89" i="3"/>
  <c r="J89" i="3"/>
  <c r="N93" i="3"/>
  <c r="M93" i="3"/>
  <c r="L93" i="3"/>
  <c r="K93" i="3"/>
  <c r="J93" i="3"/>
  <c r="N97" i="3"/>
  <c r="M97" i="3"/>
  <c r="L97" i="3"/>
  <c r="K97" i="3"/>
  <c r="J97" i="3"/>
  <c r="N101" i="3"/>
  <c r="M101" i="3"/>
  <c r="L101" i="3"/>
  <c r="K101" i="3"/>
  <c r="J101" i="3"/>
  <c r="G113" i="3"/>
  <c r="E114" i="3"/>
  <c r="N105" i="3"/>
  <c r="M105" i="3"/>
  <c r="I116" i="3"/>
  <c r="L105" i="3"/>
  <c r="K105" i="3"/>
  <c r="J105" i="3"/>
  <c r="G117" i="3"/>
  <c r="E118" i="3"/>
  <c r="N109" i="3"/>
  <c r="M109" i="3"/>
  <c r="L109" i="3"/>
  <c r="K109" i="3"/>
  <c r="J109" i="3"/>
  <c r="I120" i="3"/>
  <c r="G121" i="3"/>
  <c r="E122" i="3"/>
  <c r="V7" i="5"/>
  <c r="W7" i="5"/>
  <c r="U7" i="5"/>
  <c r="T7" i="5"/>
  <c r="S7" i="5"/>
  <c r="S8" i="5"/>
  <c r="W8" i="5"/>
  <c r="V8" i="5"/>
  <c r="U8" i="5"/>
  <c r="T8" i="5"/>
  <c r="L9" i="5"/>
  <c r="M9" i="5"/>
  <c r="K9" i="5"/>
  <c r="J9" i="5"/>
  <c r="I9" i="5"/>
  <c r="V9" i="5"/>
  <c r="T9" i="5"/>
  <c r="W9" i="5"/>
  <c r="U9" i="5"/>
  <c r="S9" i="5"/>
  <c r="M13" i="6"/>
  <c r="L13" i="6"/>
  <c r="K13" i="6"/>
  <c r="I13" i="6"/>
  <c r="J13" i="6"/>
  <c r="L15" i="6"/>
  <c r="K15" i="6"/>
  <c r="J15" i="6"/>
  <c r="I15" i="6"/>
  <c r="M15" i="6"/>
  <c r="N38" i="2"/>
  <c r="M38" i="2"/>
  <c r="L38" i="2"/>
  <c r="J38" i="2"/>
  <c r="K38" i="2"/>
  <c r="N39" i="3"/>
  <c r="M39" i="3"/>
  <c r="L39" i="3"/>
  <c r="J39" i="3"/>
  <c r="K39" i="3"/>
  <c r="N62" i="3"/>
  <c r="M62" i="3"/>
  <c r="L62" i="3"/>
  <c r="K62" i="3"/>
  <c r="J62" i="3"/>
  <c r="M41" i="3"/>
  <c r="L41" i="3"/>
  <c r="K41" i="3"/>
  <c r="J41" i="3"/>
  <c r="M49" i="3"/>
  <c r="L49" i="3"/>
  <c r="K49" i="3"/>
  <c r="J49" i="3"/>
  <c r="M57" i="3"/>
  <c r="L57" i="3"/>
  <c r="K57" i="3"/>
  <c r="J57" i="3"/>
  <c r="H113" i="3"/>
  <c r="F114" i="3"/>
  <c r="H117" i="3"/>
  <c r="F118" i="3"/>
  <c r="H121" i="3"/>
  <c r="F122" i="3"/>
  <c r="P9" i="9"/>
  <c r="O9" i="9"/>
  <c r="N58" i="2"/>
  <c r="M58" i="2"/>
  <c r="L58" i="2"/>
  <c r="J58" i="2"/>
  <c r="K58" i="2"/>
  <c r="M66" i="2"/>
  <c r="L66" i="2"/>
  <c r="K66" i="2"/>
  <c r="J66" i="2"/>
  <c r="N84" i="3"/>
  <c r="M84" i="3"/>
  <c r="L84" i="3"/>
  <c r="K84" i="3"/>
  <c r="J84" i="3"/>
  <c r="L60" i="2"/>
  <c r="K60" i="2"/>
  <c r="J60" i="2"/>
  <c r="M60" i="2"/>
  <c r="N60" i="2"/>
  <c r="K64" i="2"/>
  <c r="J64" i="2"/>
  <c r="M64" i="2"/>
  <c r="N64" i="2"/>
  <c r="L64" i="2"/>
  <c r="I67" i="2"/>
  <c r="K74" i="2"/>
  <c r="J74" i="2"/>
  <c r="M74" i="2"/>
  <c r="L74" i="2"/>
  <c r="N74" i="2"/>
  <c r="K9" i="3"/>
  <c r="J9" i="3"/>
  <c r="L9" i="3"/>
  <c r="N9" i="3"/>
  <c r="M9" i="3"/>
  <c r="L13" i="3"/>
  <c r="K13" i="3"/>
  <c r="J13" i="3"/>
  <c r="M13" i="3"/>
  <c r="N13" i="3"/>
  <c r="K17" i="3"/>
  <c r="J17" i="3"/>
  <c r="M17" i="3"/>
  <c r="N17" i="3"/>
  <c r="L17" i="3"/>
  <c r="M21" i="3"/>
  <c r="L21" i="3"/>
  <c r="K21" i="3"/>
  <c r="J21" i="3"/>
  <c r="N21" i="3"/>
  <c r="K25" i="3"/>
  <c r="J25" i="3"/>
  <c r="M25" i="3"/>
  <c r="N25" i="3"/>
  <c r="L25" i="3"/>
  <c r="M29" i="3"/>
  <c r="K29" i="3"/>
  <c r="J29" i="3"/>
  <c r="L29" i="3"/>
  <c r="N29" i="3"/>
  <c r="L33" i="3"/>
  <c r="K33" i="3"/>
  <c r="J33" i="3"/>
  <c r="N33" i="3"/>
  <c r="M33" i="3"/>
  <c r="L37" i="3"/>
  <c r="K37" i="3"/>
  <c r="J37" i="3"/>
  <c r="N37" i="3"/>
  <c r="M37" i="3"/>
  <c r="L42" i="3"/>
  <c r="K42" i="3"/>
  <c r="J42" i="3"/>
  <c r="M42" i="3"/>
  <c r="L50" i="3"/>
  <c r="K50" i="3"/>
  <c r="J50" i="3"/>
  <c r="M50" i="3"/>
  <c r="M58" i="3"/>
  <c r="L58" i="3"/>
  <c r="K58" i="3"/>
  <c r="J58" i="3"/>
  <c r="L64" i="3"/>
  <c r="K64" i="3"/>
  <c r="J64" i="3"/>
  <c r="N64" i="3"/>
  <c r="M64" i="3"/>
  <c r="L68" i="3"/>
  <c r="K68" i="3"/>
  <c r="J68" i="3"/>
  <c r="M68" i="3"/>
  <c r="N68" i="3"/>
  <c r="L72" i="3"/>
  <c r="K72" i="3"/>
  <c r="J72" i="3"/>
  <c r="M72" i="3"/>
  <c r="N72" i="3"/>
  <c r="L82" i="3"/>
  <c r="K82" i="3"/>
  <c r="J82" i="3"/>
  <c r="M82" i="3"/>
  <c r="N82" i="3"/>
  <c r="L86" i="3"/>
  <c r="K86" i="3"/>
  <c r="J86" i="3"/>
  <c r="M86" i="3"/>
  <c r="N86" i="3"/>
  <c r="L90" i="3"/>
  <c r="K90" i="3"/>
  <c r="J90" i="3"/>
  <c r="M90" i="3"/>
  <c r="N90" i="3"/>
  <c r="L94" i="3"/>
  <c r="K94" i="3"/>
  <c r="J94" i="3"/>
  <c r="M94" i="3"/>
  <c r="N94" i="3"/>
  <c r="L98" i="3"/>
  <c r="K98" i="3"/>
  <c r="J98" i="3"/>
  <c r="M98" i="3"/>
  <c r="N98" i="3"/>
  <c r="M102" i="3"/>
  <c r="L102" i="3"/>
  <c r="K102" i="3"/>
  <c r="J102" i="3"/>
  <c r="I113" i="3"/>
  <c r="N102" i="3"/>
  <c r="G114" i="3"/>
  <c r="E115" i="3"/>
  <c r="L106" i="3"/>
  <c r="I117" i="3"/>
  <c r="K106" i="3"/>
  <c r="J106" i="3"/>
  <c r="M106" i="3"/>
  <c r="N106" i="3"/>
  <c r="G118" i="3"/>
  <c r="E119" i="3"/>
  <c r="M110" i="3"/>
  <c r="L110" i="3"/>
  <c r="K110" i="3"/>
  <c r="J110" i="3"/>
  <c r="I121" i="3"/>
  <c r="N110" i="3"/>
  <c r="G122" i="3"/>
  <c r="E123" i="3"/>
  <c r="E188" i="3"/>
  <c r="E192" i="3"/>
  <c r="E196" i="3"/>
  <c r="V34" i="5"/>
  <c r="W34" i="5"/>
  <c r="U34" i="5"/>
  <c r="T34" i="5"/>
  <c r="S34" i="5"/>
  <c r="S35" i="5"/>
  <c r="W35" i="5"/>
  <c r="V35" i="5"/>
  <c r="U35" i="5"/>
  <c r="T35" i="5"/>
  <c r="L36" i="5"/>
  <c r="M36" i="5"/>
  <c r="K36" i="5"/>
  <c r="J36" i="5"/>
  <c r="I36" i="5"/>
  <c r="V36" i="5"/>
  <c r="T36" i="5"/>
  <c r="W36" i="5"/>
  <c r="U36" i="5"/>
  <c r="S36" i="5"/>
  <c r="K7" i="6"/>
  <c r="J7" i="6"/>
  <c r="I7" i="6"/>
  <c r="M7" i="6"/>
  <c r="L7" i="6"/>
  <c r="E43" i="2"/>
  <c r="N11" i="3"/>
  <c r="M11" i="3"/>
  <c r="L11" i="3"/>
  <c r="K11" i="3"/>
  <c r="J11" i="3"/>
  <c r="N23" i="3"/>
  <c r="M23" i="3"/>
  <c r="L23" i="3"/>
  <c r="K23" i="3"/>
  <c r="J23" i="3"/>
  <c r="N88" i="3"/>
  <c r="M88" i="3"/>
  <c r="L88" i="3"/>
  <c r="K88" i="3"/>
  <c r="J88" i="3"/>
  <c r="K43" i="3"/>
  <c r="J43" i="3"/>
  <c r="M43" i="3"/>
  <c r="L43" i="3"/>
  <c r="K51" i="3"/>
  <c r="J51" i="3"/>
  <c r="L51" i="3"/>
  <c r="M51" i="3"/>
  <c r="K59" i="3"/>
  <c r="J59" i="3"/>
  <c r="L59" i="3"/>
  <c r="M59" i="3"/>
  <c r="H114" i="3"/>
  <c r="F115" i="3"/>
  <c r="H118" i="3"/>
  <c r="F119" i="3"/>
  <c r="H122" i="3"/>
  <c r="F123" i="3"/>
  <c r="I49" i="6"/>
  <c r="L49" i="6"/>
  <c r="M49" i="6"/>
  <c r="K49" i="6"/>
  <c r="J49" i="6"/>
  <c r="M11" i="6"/>
  <c r="K11" i="6"/>
  <c r="L11" i="6"/>
  <c r="J11" i="6"/>
  <c r="I11" i="6"/>
  <c r="M51" i="6"/>
  <c r="L51" i="6"/>
  <c r="J51" i="6"/>
  <c r="K51" i="6"/>
  <c r="I51" i="6"/>
  <c r="N34" i="2"/>
  <c r="J34" i="2"/>
  <c r="M34" i="2"/>
  <c r="L34" i="2"/>
  <c r="K34" i="2"/>
  <c r="N72" i="2"/>
  <c r="M72" i="2"/>
  <c r="L72" i="2"/>
  <c r="K72" i="2"/>
  <c r="J72" i="2"/>
  <c r="L33" i="2"/>
  <c r="J33" i="2"/>
  <c r="N33" i="2"/>
  <c r="M33" i="2"/>
  <c r="K33" i="2"/>
  <c r="E42" i="2"/>
  <c r="K57" i="2"/>
  <c r="L57" i="2"/>
  <c r="J57" i="2"/>
  <c r="N57" i="2"/>
  <c r="M57" i="2"/>
  <c r="K61" i="2"/>
  <c r="J61" i="2"/>
  <c r="N61" i="2"/>
  <c r="M61" i="2"/>
  <c r="L61" i="2"/>
  <c r="K65" i="2"/>
  <c r="J65" i="2"/>
  <c r="N65" i="2"/>
  <c r="I68" i="2"/>
  <c r="M65" i="2"/>
  <c r="L65" i="2"/>
  <c r="K10" i="3"/>
  <c r="N10" i="3"/>
  <c r="M10" i="3"/>
  <c r="L10" i="3"/>
  <c r="J10" i="3"/>
  <c r="K14" i="3"/>
  <c r="N14" i="3"/>
  <c r="L14" i="3"/>
  <c r="M14" i="3"/>
  <c r="J14" i="3"/>
  <c r="N18" i="3"/>
  <c r="J18" i="3"/>
  <c r="M18" i="3"/>
  <c r="L18" i="3"/>
  <c r="K18" i="3"/>
  <c r="J22" i="3"/>
  <c r="N22" i="3"/>
  <c r="M22" i="3"/>
  <c r="L22" i="3"/>
  <c r="K22" i="3"/>
  <c r="J26" i="3"/>
  <c r="N26" i="3"/>
  <c r="L26" i="3"/>
  <c r="K26" i="3"/>
  <c r="M26" i="3"/>
  <c r="K30" i="3"/>
  <c r="J30" i="3"/>
  <c r="N30" i="3"/>
  <c r="M30" i="3"/>
  <c r="L30" i="3"/>
  <c r="J34" i="3"/>
  <c r="K34" i="3"/>
  <c r="N34" i="3"/>
  <c r="M34" i="3"/>
  <c r="L34" i="3"/>
  <c r="K38" i="3"/>
  <c r="J38" i="3"/>
  <c r="N38" i="3"/>
  <c r="L38" i="3"/>
  <c r="M38" i="3"/>
  <c r="J44" i="3"/>
  <c r="K44" i="3"/>
  <c r="M44" i="3"/>
  <c r="L44" i="3"/>
  <c r="J52" i="3"/>
  <c r="K52" i="3"/>
  <c r="M52" i="3"/>
  <c r="L52" i="3"/>
  <c r="J60" i="3"/>
  <c r="K60" i="3"/>
  <c r="M60" i="3"/>
  <c r="L60" i="3"/>
  <c r="J65" i="3"/>
  <c r="N65" i="3"/>
  <c r="K65" i="3"/>
  <c r="M65" i="3"/>
  <c r="L65" i="3"/>
  <c r="J69" i="3"/>
  <c r="N69" i="3"/>
  <c r="M69" i="3"/>
  <c r="L69" i="3"/>
  <c r="K69" i="3"/>
  <c r="J83" i="3"/>
  <c r="K83" i="3"/>
  <c r="N83" i="3"/>
  <c r="M83" i="3"/>
  <c r="L83" i="3"/>
  <c r="J87" i="3"/>
  <c r="N87" i="3"/>
  <c r="K87" i="3"/>
  <c r="M87" i="3"/>
  <c r="L87" i="3"/>
  <c r="J91" i="3"/>
  <c r="K91" i="3"/>
  <c r="N91" i="3"/>
  <c r="M91" i="3"/>
  <c r="L91" i="3"/>
  <c r="J95" i="3"/>
  <c r="N95" i="3"/>
  <c r="K95" i="3"/>
  <c r="M95" i="3"/>
  <c r="L95" i="3"/>
  <c r="J99" i="3"/>
  <c r="N99" i="3"/>
  <c r="K99" i="3"/>
  <c r="M99" i="3"/>
  <c r="L99" i="3"/>
  <c r="J103" i="3"/>
  <c r="K103" i="3"/>
  <c r="I114" i="3"/>
  <c r="N103" i="3"/>
  <c r="M103" i="3"/>
  <c r="L103" i="3"/>
  <c r="G115" i="3"/>
  <c r="E116" i="3"/>
  <c r="I118" i="3"/>
  <c r="J107" i="3"/>
  <c r="N107" i="3"/>
  <c r="K107" i="3"/>
  <c r="M107" i="3"/>
  <c r="L107" i="3"/>
  <c r="G119" i="3"/>
  <c r="E120" i="3"/>
  <c r="K111" i="3"/>
  <c r="J111" i="3"/>
  <c r="I122" i="3"/>
  <c r="N111" i="3"/>
  <c r="M111" i="3"/>
  <c r="L111" i="3"/>
  <c r="G123" i="3"/>
  <c r="E189" i="3"/>
  <c r="E193" i="3"/>
  <c r="V26" i="5"/>
  <c r="T26" i="5"/>
  <c r="S26" i="5"/>
  <c r="W26" i="5"/>
  <c r="U26" i="5"/>
  <c r="S27" i="5"/>
  <c r="U27" i="5"/>
  <c r="T27" i="5"/>
  <c r="W27" i="5"/>
  <c r="V27" i="5"/>
  <c r="L28" i="5"/>
  <c r="J28" i="5"/>
  <c r="I28" i="5"/>
  <c r="M28" i="5"/>
  <c r="K28" i="5"/>
  <c r="V28" i="5"/>
  <c r="T28" i="5"/>
  <c r="U28" i="5"/>
  <c r="S28" i="5"/>
  <c r="W28" i="5"/>
  <c r="I29" i="5"/>
  <c r="K29" i="5"/>
  <c r="J29" i="5"/>
  <c r="M29" i="5"/>
  <c r="L29" i="5"/>
  <c r="L30" i="5"/>
  <c r="J30" i="5"/>
  <c r="K30" i="5"/>
  <c r="I30" i="5"/>
  <c r="M30" i="5"/>
  <c r="M8" i="6"/>
  <c r="L8" i="6"/>
  <c r="J8" i="6"/>
  <c r="K8" i="6"/>
  <c r="I8" i="6"/>
  <c r="M43" i="6"/>
  <c r="L43" i="6"/>
  <c r="J43" i="6"/>
  <c r="K43" i="6"/>
  <c r="I43" i="6"/>
  <c r="M48" i="6"/>
  <c r="L48" i="6"/>
  <c r="K48" i="6"/>
  <c r="I48" i="6"/>
  <c r="J48" i="6"/>
  <c r="L50" i="6"/>
  <c r="K50" i="6"/>
  <c r="J50" i="6"/>
  <c r="I50" i="6"/>
  <c r="M50" i="6"/>
  <c r="M45" i="3"/>
  <c r="L45" i="3"/>
  <c r="K45" i="3"/>
  <c r="J45" i="3"/>
  <c r="M53" i="3"/>
  <c r="J53" i="3"/>
  <c r="L53" i="3"/>
  <c r="K53" i="3"/>
  <c r="M61" i="3"/>
  <c r="L61" i="3"/>
  <c r="J61" i="3"/>
  <c r="K61" i="3"/>
  <c r="H115" i="3"/>
  <c r="F116" i="3"/>
  <c r="H119" i="3"/>
  <c r="F120" i="3"/>
  <c r="H123" i="3"/>
  <c r="H188" i="3"/>
  <c r="F189" i="3"/>
  <c r="H192" i="3"/>
  <c r="F193" i="3"/>
  <c r="H196" i="3"/>
  <c r="W21" i="5"/>
  <c r="S21" i="5"/>
  <c r="V21" i="5"/>
  <c r="U21" i="5"/>
  <c r="T21" i="5"/>
  <c r="M23" i="5"/>
  <c r="I23" i="5"/>
  <c r="L23" i="5"/>
  <c r="K23" i="5"/>
  <c r="J23" i="5"/>
  <c r="W23" i="5"/>
  <c r="U23" i="5"/>
  <c r="S23" i="5"/>
  <c r="V23" i="5"/>
  <c r="T23" i="5"/>
  <c r="M25" i="5"/>
  <c r="K25" i="5"/>
  <c r="I25" i="5"/>
  <c r="L25" i="5"/>
  <c r="J25" i="5"/>
  <c r="U25" i="5"/>
  <c r="S25" i="5"/>
  <c r="T25" i="5"/>
  <c r="W25" i="5"/>
  <c r="V25" i="5"/>
  <c r="K27" i="5"/>
  <c r="I27" i="5"/>
  <c r="J27" i="5"/>
  <c r="M27" i="5"/>
  <c r="L27" i="5"/>
  <c r="M52" i="5"/>
  <c r="L52" i="5"/>
  <c r="J52" i="5"/>
  <c r="I52" i="5"/>
  <c r="K52" i="5"/>
  <c r="M35" i="6"/>
  <c r="L35" i="6"/>
  <c r="J35" i="6"/>
  <c r="I35" i="6"/>
  <c r="K35" i="6"/>
  <c r="M40" i="6"/>
  <c r="L40" i="6"/>
  <c r="K40" i="6"/>
  <c r="I40" i="6"/>
  <c r="J40" i="6"/>
  <c r="L42" i="6"/>
  <c r="K42" i="6"/>
  <c r="J42" i="6"/>
  <c r="I42" i="6"/>
  <c r="M42" i="6"/>
  <c r="F42" i="2"/>
  <c r="N19" i="3"/>
  <c r="M19" i="3"/>
  <c r="L19" i="3"/>
  <c r="K19" i="3"/>
  <c r="J19" i="3"/>
  <c r="M46" i="3"/>
  <c r="L46" i="3"/>
  <c r="J46" i="3"/>
  <c r="K46" i="3"/>
  <c r="M54" i="3"/>
  <c r="L54" i="3"/>
  <c r="K54" i="3"/>
  <c r="J54" i="3"/>
  <c r="N66" i="3"/>
  <c r="M66" i="3"/>
  <c r="L66" i="3"/>
  <c r="K66" i="3"/>
  <c r="J66" i="3"/>
  <c r="N70" i="3"/>
  <c r="M70" i="3"/>
  <c r="L70" i="3"/>
  <c r="K70" i="3"/>
  <c r="J70" i="3"/>
  <c r="N80" i="3"/>
  <c r="M80" i="3"/>
  <c r="L80" i="3"/>
  <c r="K80" i="3"/>
  <c r="J80" i="3"/>
  <c r="N92" i="3"/>
  <c r="M92" i="3"/>
  <c r="L92" i="3"/>
  <c r="K92" i="3"/>
  <c r="J92" i="3"/>
  <c r="N96" i="3"/>
  <c r="M96" i="3"/>
  <c r="L96" i="3"/>
  <c r="K96" i="3"/>
  <c r="J96" i="3"/>
  <c r="N100" i="3"/>
  <c r="M100" i="3"/>
  <c r="L100" i="3"/>
  <c r="K100" i="3"/>
  <c r="J100" i="3"/>
  <c r="E113" i="3"/>
  <c r="G116" i="3"/>
  <c r="E117" i="3"/>
  <c r="I119" i="3"/>
  <c r="N108" i="3"/>
  <c r="M108" i="3"/>
  <c r="L108" i="3"/>
  <c r="K108" i="3"/>
  <c r="J108" i="3"/>
  <c r="G120" i="3"/>
  <c r="E121" i="3"/>
  <c r="N112" i="3"/>
  <c r="I123" i="3"/>
  <c r="M112" i="3"/>
  <c r="L112" i="3"/>
  <c r="K112" i="3"/>
  <c r="J112" i="3"/>
  <c r="N135" i="3"/>
  <c r="M135" i="3"/>
  <c r="L135" i="3"/>
  <c r="K135" i="3"/>
  <c r="J135" i="3"/>
  <c r="N139" i="3"/>
  <c r="M139" i="3"/>
  <c r="L139" i="3"/>
  <c r="K139" i="3"/>
  <c r="J139" i="3"/>
  <c r="N143" i="3"/>
  <c r="M143" i="3"/>
  <c r="L143" i="3"/>
  <c r="K143" i="3"/>
  <c r="J143" i="3"/>
  <c r="N153" i="3"/>
  <c r="M153" i="3"/>
  <c r="L153" i="3"/>
  <c r="K153" i="3"/>
  <c r="J153" i="3"/>
  <c r="N157" i="3"/>
  <c r="M157" i="3"/>
  <c r="L157" i="3"/>
  <c r="K157" i="3"/>
  <c r="J157" i="3"/>
  <c r="N161" i="3"/>
  <c r="M161" i="3"/>
  <c r="L161" i="3"/>
  <c r="K161" i="3"/>
  <c r="J161" i="3"/>
  <c r="N165" i="3"/>
  <c r="M165" i="3"/>
  <c r="L165" i="3"/>
  <c r="K165" i="3"/>
  <c r="J165" i="3"/>
  <c r="N169" i="3"/>
  <c r="M169" i="3"/>
  <c r="L169" i="3"/>
  <c r="K169" i="3"/>
  <c r="J169" i="3"/>
  <c r="N173" i="3"/>
  <c r="M173" i="3"/>
  <c r="L173" i="3"/>
  <c r="K173" i="3"/>
  <c r="J173" i="3"/>
  <c r="E186" i="3"/>
  <c r="N177" i="3"/>
  <c r="I188" i="3"/>
  <c r="M177" i="3"/>
  <c r="L177" i="3"/>
  <c r="K177" i="3"/>
  <c r="J177" i="3"/>
  <c r="G189" i="3"/>
  <c r="E190" i="3"/>
  <c r="I192" i="3"/>
  <c r="N181" i="3"/>
  <c r="M181" i="3"/>
  <c r="L181" i="3"/>
  <c r="K181" i="3"/>
  <c r="J181" i="3"/>
  <c r="G193" i="3"/>
  <c r="E194" i="3"/>
  <c r="N185" i="3"/>
  <c r="I196" i="3"/>
  <c r="M185" i="3"/>
  <c r="L185" i="3"/>
  <c r="K185" i="3"/>
  <c r="J185" i="3"/>
  <c r="J218" i="3"/>
  <c r="N218" i="3"/>
  <c r="M218" i="3"/>
  <c r="L218" i="3"/>
  <c r="K218" i="3"/>
  <c r="V15" i="5"/>
  <c r="W15" i="5"/>
  <c r="U15" i="5"/>
  <c r="T15" i="5"/>
  <c r="S15" i="5"/>
  <c r="S16" i="5"/>
  <c r="W16" i="5"/>
  <c r="V16" i="5"/>
  <c r="U16" i="5"/>
  <c r="T16" i="5"/>
  <c r="V18" i="5"/>
  <c r="W18" i="5"/>
  <c r="U18" i="5"/>
  <c r="T18" i="5"/>
  <c r="S18" i="5"/>
  <c r="S19" i="5"/>
  <c r="W19" i="5"/>
  <c r="V19" i="5"/>
  <c r="U19" i="5"/>
  <c r="T19" i="5"/>
  <c r="L20" i="5"/>
  <c r="M20" i="5"/>
  <c r="K20" i="5"/>
  <c r="J20" i="5"/>
  <c r="I20" i="5"/>
  <c r="V20" i="5"/>
  <c r="T20" i="5"/>
  <c r="W20" i="5"/>
  <c r="U20" i="5"/>
  <c r="S20" i="5"/>
  <c r="I21" i="5"/>
  <c r="M21" i="5"/>
  <c r="L21" i="5"/>
  <c r="K21" i="5"/>
  <c r="J21" i="5"/>
  <c r="L22" i="5"/>
  <c r="J22" i="5"/>
  <c r="M22" i="5"/>
  <c r="K22" i="5"/>
  <c r="I22" i="5"/>
  <c r="U49" i="5"/>
  <c r="S49" i="5"/>
  <c r="W49" i="5"/>
  <c r="V49" i="5"/>
  <c r="T49" i="5"/>
  <c r="M27" i="6"/>
  <c r="L27" i="6"/>
  <c r="J27" i="6"/>
  <c r="K27" i="6"/>
  <c r="I27" i="6"/>
  <c r="M32" i="6"/>
  <c r="L32" i="6"/>
  <c r="K32" i="6"/>
  <c r="I32" i="6"/>
  <c r="J32" i="6"/>
  <c r="L34" i="6"/>
  <c r="K34" i="6"/>
  <c r="J34" i="6"/>
  <c r="I34" i="6"/>
  <c r="M34" i="6"/>
  <c r="S13" i="9"/>
  <c r="R13" i="9"/>
  <c r="P16" i="9"/>
  <c r="O16" i="9"/>
  <c r="S14" i="9"/>
  <c r="R14" i="9"/>
  <c r="P17" i="9"/>
  <c r="O17" i="9"/>
  <c r="L10" i="6"/>
  <c r="K10" i="6"/>
  <c r="J10" i="6"/>
  <c r="M10" i="6"/>
  <c r="I10" i="6"/>
  <c r="M29" i="6"/>
  <c r="L29" i="6"/>
  <c r="K29" i="6"/>
  <c r="J29" i="6"/>
  <c r="I29" i="6"/>
  <c r="M37" i="6"/>
  <c r="L37" i="6"/>
  <c r="K37" i="6"/>
  <c r="J37" i="6"/>
  <c r="I37" i="6"/>
  <c r="P10" i="9"/>
  <c r="O10" i="9"/>
  <c r="S15" i="9"/>
  <c r="R15" i="9"/>
  <c r="P18" i="9"/>
  <c r="O18" i="9"/>
  <c r="P11" i="9"/>
  <c r="O11" i="9"/>
  <c r="S16" i="9"/>
  <c r="R16" i="9"/>
  <c r="P19" i="9"/>
  <c r="O19" i="9"/>
  <c r="X12" i="12"/>
  <c r="V12" i="12"/>
  <c r="U12" i="12"/>
  <c r="M153" i="13"/>
  <c r="L153" i="13"/>
  <c r="K153" i="13"/>
  <c r="J153" i="13"/>
  <c r="I153" i="13"/>
  <c r="W16" i="13"/>
  <c r="AA16" i="13"/>
  <c r="Z16" i="13"/>
  <c r="Y16" i="13"/>
  <c r="X16" i="13"/>
  <c r="S9" i="9"/>
  <c r="R9" i="9"/>
  <c r="P12" i="9"/>
  <c r="O12" i="9"/>
  <c r="S17" i="9"/>
  <c r="R17" i="9"/>
  <c r="P20" i="9"/>
  <c r="O20" i="9"/>
  <c r="I9" i="6"/>
  <c r="M9" i="6"/>
  <c r="L9" i="6"/>
  <c r="K9" i="6"/>
  <c r="J9" i="6"/>
  <c r="J28" i="6"/>
  <c r="I28" i="6"/>
  <c r="M28" i="6"/>
  <c r="L28" i="6"/>
  <c r="K28" i="6"/>
  <c r="J36" i="6"/>
  <c r="I36" i="6"/>
  <c r="M36" i="6"/>
  <c r="K36" i="6"/>
  <c r="L36" i="6"/>
  <c r="S10" i="9"/>
  <c r="R10" i="9"/>
  <c r="P13" i="9"/>
  <c r="O13" i="9"/>
  <c r="S18" i="9"/>
  <c r="R18" i="9"/>
  <c r="P21" i="9"/>
  <c r="O21" i="9"/>
  <c r="H56" i="12"/>
  <c r="N9" i="12"/>
  <c r="M9" i="12"/>
  <c r="L9" i="12"/>
  <c r="K9" i="12"/>
  <c r="J9" i="12"/>
  <c r="I9" i="12"/>
  <c r="R11" i="9"/>
  <c r="S11" i="9"/>
  <c r="O14" i="9"/>
  <c r="P14" i="9"/>
  <c r="R19" i="9"/>
  <c r="S19" i="9"/>
  <c r="M22" i="6"/>
  <c r="K22" i="6"/>
  <c r="L22" i="6"/>
  <c r="J22" i="6"/>
  <c r="I22" i="6"/>
  <c r="M30" i="6"/>
  <c r="K30" i="6"/>
  <c r="I30" i="6"/>
  <c r="L30" i="6"/>
  <c r="J30" i="6"/>
  <c r="M38" i="6"/>
  <c r="K38" i="6"/>
  <c r="J38" i="6"/>
  <c r="I38" i="6"/>
  <c r="L38" i="6"/>
  <c r="M46" i="6"/>
  <c r="K46" i="6"/>
  <c r="L46" i="6"/>
  <c r="J46" i="6"/>
  <c r="I46" i="6"/>
  <c r="S12" i="9"/>
  <c r="R12" i="9"/>
  <c r="P15" i="9"/>
  <c r="O15" i="9"/>
  <c r="S20" i="9"/>
  <c r="R20" i="9"/>
  <c r="K16" i="14"/>
  <c r="J16" i="14"/>
  <c r="I16" i="14"/>
  <c r="K25" i="14"/>
  <c r="J25" i="14"/>
  <c r="I25" i="14"/>
  <c r="K33" i="14"/>
  <c r="J33" i="14"/>
  <c r="I33" i="14"/>
  <c r="K42" i="14"/>
  <c r="J42" i="14"/>
  <c r="I42" i="14"/>
  <c r="K50" i="14"/>
  <c r="J50" i="14"/>
  <c r="I50" i="14"/>
  <c r="K59" i="14"/>
  <c r="J59" i="14"/>
  <c r="I59" i="14"/>
  <c r="K68" i="14"/>
  <c r="J68" i="14"/>
  <c r="I68" i="14"/>
  <c r="K76" i="14"/>
  <c r="J76" i="14"/>
  <c r="I76" i="14"/>
  <c r="K85" i="14"/>
  <c r="J85" i="14"/>
  <c r="I85" i="14"/>
  <c r="H93" i="14"/>
  <c r="K102" i="14"/>
  <c r="J102" i="14"/>
  <c r="I102" i="14"/>
  <c r="K111" i="14"/>
  <c r="J111" i="14"/>
  <c r="I111" i="14"/>
  <c r="K119" i="14"/>
  <c r="J119" i="14"/>
  <c r="I119" i="14"/>
  <c r="K128" i="14"/>
  <c r="J128" i="14"/>
  <c r="I128" i="14"/>
  <c r="K137" i="14"/>
  <c r="J137" i="14"/>
  <c r="I137" i="14"/>
  <c r="K145" i="14"/>
  <c r="J145" i="14"/>
  <c r="I145" i="14"/>
  <c r="K154" i="14"/>
  <c r="J154" i="14"/>
  <c r="I154" i="14"/>
  <c r="K162" i="14"/>
  <c r="J162" i="14"/>
  <c r="I162" i="14"/>
  <c r="M28" i="15"/>
  <c r="L28" i="15"/>
  <c r="K28" i="15"/>
  <c r="J28" i="15"/>
  <c r="I28" i="15"/>
  <c r="M37" i="15"/>
  <c r="L37" i="15"/>
  <c r="K37" i="15"/>
  <c r="J37" i="15"/>
  <c r="I37" i="15"/>
  <c r="M45" i="15"/>
  <c r="L45" i="15"/>
  <c r="K45" i="15"/>
  <c r="J45" i="15"/>
  <c r="I45" i="15"/>
  <c r="M54" i="15"/>
  <c r="L54" i="15"/>
  <c r="K54" i="15"/>
  <c r="J54" i="15"/>
  <c r="I54" i="15"/>
  <c r="M62" i="15"/>
  <c r="L62" i="15"/>
  <c r="K62" i="15"/>
  <c r="J62" i="15"/>
  <c r="I62" i="15"/>
  <c r="M71" i="15"/>
  <c r="L71" i="15"/>
  <c r="K71" i="15"/>
  <c r="J71" i="15"/>
  <c r="I71" i="15"/>
  <c r="M80" i="15"/>
  <c r="L80" i="15"/>
  <c r="K80" i="15"/>
  <c r="J80" i="15"/>
  <c r="I80" i="15"/>
  <c r="M88" i="15"/>
  <c r="L88" i="15"/>
  <c r="K88" i="15"/>
  <c r="J88" i="15"/>
  <c r="I88" i="15"/>
  <c r="M97" i="15"/>
  <c r="L97" i="15"/>
  <c r="K97" i="15"/>
  <c r="J97" i="15"/>
  <c r="I97" i="15"/>
  <c r="H105" i="15"/>
  <c r="M114" i="15"/>
  <c r="L114" i="15"/>
  <c r="K114" i="15"/>
  <c r="J114" i="15"/>
  <c r="I114" i="15"/>
  <c r="M123" i="15"/>
  <c r="L123" i="15"/>
  <c r="K123" i="15"/>
  <c r="J123" i="15"/>
  <c r="I123" i="15"/>
  <c r="M131" i="15"/>
  <c r="L131" i="15"/>
  <c r="K131" i="15"/>
  <c r="J131" i="15"/>
  <c r="I131" i="15"/>
  <c r="M140" i="15"/>
  <c r="L140" i="15"/>
  <c r="K140" i="15"/>
  <c r="J140" i="15"/>
  <c r="I140" i="15"/>
  <c r="M146" i="15"/>
  <c r="L146" i="15"/>
  <c r="K146" i="15"/>
  <c r="J146" i="15"/>
  <c r="I146" i="15"/>
  <c r="K17" i="14"/>
  <c r="J17" i="14"/>
  <c r="I17" i="14"/>
  <c r="K26" i="14"/>
  <c r="J26" i="14"/>
  <c r="I26" i="14"/>
  <c r="K34" i="14"/>
  <c r="J34" i="14"/>
  <c r="I34" i="14"/>
  <c r="K43" i="14"/>
  <c r="J43" i="14"/>
  <c r="I43" i="14"/>
  <c r="H51" i="14"/>
  <c r="K60" i="14"/>
  <c r="J60" i="14"/>
  <c r="I60" i="14"/>
  <c r="K69" i="14"/>
  <c r="J69" i="14"/>
  <c r="I69" i="14"/>
  <c r="K77" i="14"/>
  <c r="J77" i="14"/>
  <c r="I77" i="14"/>
  <c r="K86" i="14"/>
  <c r="J86" i="14"/>
  <c r="I86" i="14"/>
  <c r="K95" i="14"/>
  <c r="J95" i="14"/>
  <c r="I95" i="14"/>
  <c r="K103" i="14"/>
  <c r="J103" i="14"/>
  <c r="I103" i="14"/>
  <c r="K112" i="14"/>
  <c r="J112" i="14"/>
  <c r="I112" i="14"/>
  <c r="K120" i="14"/>
  <c r="J120" i="14"/>
  <c r="I120" i="14"/>
  <c r="K129" i="14"/>
  <c r="J129" i="14"/>
  <c r="I129" i="14"/>
  <c r="K138" i="14"/>
  <c r="J138" i="14"/>
  <c r="I138" i="14"/>
  <c r="K146" i="14"/>
  <c r="J146" i="14"/>
  <c r="I146" i="14"/>
  <c r="K155" i="14"/>
  <c r="J155" i="14"/>
  <c r="I155" i="14"/>
  <c r="H163" i="14"/>
  <c r="M10" i="15"/>
  <c r="L10" i="15"/>
  <c r="K10" i="15"/>
  <c r="J10" i="15"/>
  <c r="I10" i="15"/>
  <c r="M14" i="15"/>
  <c r="L14" i="15"/>
  <c r="K14" i="15"/>
  <c r="J14" i="15"/>
  <c r="I14" i="15"/>
  <c r="M18" i="15"/>
  <c r="L18" i="15"/>
  <c r="K18" i="15"/>
  <c r="J18" i="15"/>
  <c r="I18" i="15"/>
  <c r="M23" i="15"/>
  <c r="L23" i="15"/>
  <c r="K23" i="15"/>
  <c r="J23" i="15"/>
  <c r="I23" i="15"/>
  <c r="M31" i="15"/>
  <c r="L31" i="15"/>
  <c r="K31" i="15"/>
  <c r="J31" i="15"/>
  <c r="I31" i="15"/>
  <c r="M40" i="15"/>
  <c r="L40" i="15"/>
  <c r="K40" i="15"/>
  <c r="J40" i="15"/>
  <c r="I40" i="15"/>
  <c r="M48" i="15"/>
  <c r="L48" i="15"/>
  <c r="K48" i="15"/>
  <c r="J48" i="15"/>
  <c r="I48" i="15"/>
  <c r="M57" i="15"/>
  <c r="L57" i="15"/>
  <c r="K57" i="15"/>
  <c r="J57" i="15"/>
  <c r="I57" i="15"/>
  <c r="M66" i="15"/>
  <c r="L66" i="15"/>
  <c r="K66" i="15"/>
  <c r="J66" i="15"/>
  <c r="I66" i="15"/>
  <c r="M74" i="15"/>
  <c r="L74" i="15"/>
  <c r="K74" i="15"/>
  <c r="J74" i="15"/>
  <c r="I74" i="15"/>
  <c r="M83" i="15"/>
  <c r="L83" i="15"/>
  <c r="K83" i="15"/>
  <c r="J83" i="15"/>
  <c r="I83" i="15"/>
  <c r="H91" i="15"/>
  <c r="M100" i="15"/>
  <c r="L100" i="15"/>
  <c r="K100" i="15"/>
  <c r="J100" i="15"/>
  <c r="I100" i="15"/>
  <c r="M109" i="15"/>
  <c r="L109" i="15"/>
  <c r="K109" i="15"/>
  <c r="J109" i="15"/>
  <c r="I109" i="15"/>
  <c r="M117" i="15"/>
  <c r="L117" i="15"/>
  <c r="K117" i="15"/>
  <c r="J117" i="15"/>
  <c r="I117" i="15"/>
  <c r="M126" i="15"/>
  <c r="L126" i="15"/>
  <c r="K126" i="15"/>
  <c r="J126" i="15"/>
  <c r="I126" i="15"/>
  <c r="M135" i="15"/>
  <c r="L135" i="15"/>
  <c r="K135" i="15"/>
  <c r="J135" i="15"/>
  <c r="I135" i="15"/>
  <c r="L150" i="15"/>
  <c r="K150" i="15"/>
  <c r="J150" i="15"/>
  <c r="I150" i="15"/>
  <c r="M150" i="15"/>
  <c r="K18" i="14"/>
  <c r="J18" i="14"/>
  <c r="I18" i="14"/>
  <c r="K27" i="14"/>
  <c r="J27" i="14"/>
  <c r="I27" i="14"/>
  <c r="K35" i="14"/>
  <c r="J35" i="14"/>
  <c r="I35" i="14"/>
  <c r="K44" i="14"/>
  <c r="J44" i="14"/>
  <c r="I44" i="14"/>
  <c r="K53" i="14"/>
  <c r="J53" i="14"/>
  <c r="I53" i="14"/>
  <c r="K61" i="14"/>
  <c r="J61" i="14"/>
  <c r="I61" i="14"/>
  <c r="K70" i="14"/>
  <c r="J70" i="14"/>
  <c r="I70" i="14"/>
  <c r="K78" i="14"/>
  <c r="J78" i="14"/>
  <c r="I78" i="14"/>
  <c r="K87" i="14"/>
  <c r="J87" i="14"/>
  <c r="I87" i="14"/>
  <c r="K96" i="14"/>
  <c r="J96" i="14"/>
  <c r="I96" i="14"/>
  <c r="K104" i="14"/>
  <c r="J104" i="14"/>
  <c r="I104" i="14"/>
  <c r="K113" i="14"/>
  <c r="J113" i="14"/>
  <c r="I113" i="14"/>
  <c r="H121" i="14"/>
  <c r="K130" i="14"/>
  <c r="J130" i="14"/>
  <c r="I130" i="14"/>
  <c r="K139" i="14"/>
  <c r="J139" i="14"/>
  <c r="I139" i="14"/>
  <c r="K147" i="14"/>
  <c r="J147" i="14"/>
  <c r="I147" i="14"/>
  <c r="K156" i="14"/>
  <c r="J156" i="14"/>
  <c r="I156" i="14"/>
  <c r="M26" i="15"/>
  <c r="L26" i="15"/>
  <c r="K26" i="15"/>
  <c r="J26" i="15"/>
  <c r="I26" i="15"/>
  <c r="M34" i="15"/>
  <c r="L34" i="15"/>
  <c r="K34" i="15"/>
  <c r="J34" i="15"/>
  <c r="I34" i="15"/>
  <c r="M43" i="15"/>
  <c r="L43" i="15"/>
  <c r="K43" i="15"/>
  <c r="J43" i="15"/>
  <c r="I43" i="15"/>
  <c r="M52" i="15"/>
  <c r="L52" i="15"/>
  <c r="K52" i="15"/>
  <c r="J52" i="15"/>
  <c r="I52" i="15"/>
  <c r="M60" i="15"/>
  <c r="L60" i="15"/>
  <c r="K60" i="15"/>
  <c r="J60" i="15"/>
  <c r="I60" i="15"/>
  <c r="M69" i="15"/>
  <c r="L69" i="15"/>
  <c r="K69" i="15"/>
  <c r="J69" i="15"/>
  <c r="I69" i="15"/>
  <c r="H77" i="15"/>
  <c r="M86" i="15"/>
  <c r="L86" i="15"/>
  <c r="K86" i="15"/>
  <c r="J86" i="15"/>
  <c r="I86" i="15"/>
  <c r="M95" i="15"/>
  <c r="L95" i="15"/>
  <c r="K95" i="15"/>
  <c r="J95" i="15"/>
  <c r="I95" i="15"/>
  <c r="M103" i="15"/>
  <c r="L103" i="15"/>
  <c r="K103" i="15"/>
  <c r="J103" i="15"/>
  <c r="I103" i="15"/>
  <c r="M112" i="15"/>
  <c r="L112" i="15"/>
  <c r="K112" i="15"/>
  <c r="J112" i="15"/>
  <c r="I112" i="15"/>
  <c r="M121" i="15"/>
  <c r="L121" i="15"/>
  <c r="K121" i="15"/>
  <c r="J121" i="15"/>
  <c r="I121" i="15"/>
  <c r="M129" i="15"/>
  <c r="L129" i="15"/>
  <c r="K129" i="15"/>
  <c r="J129" i="15"/>
  <c r="I129" i="15"/>
  <c r="M138" i="15"/>
  <c r="L138" i="15"/>
  <c r="K138" i="15"/>
  <c r="J138" i="15"/>
  <c r="I138" i="15"/>
  <c r="L20" i="16"/>
  <c r="K20" i="16"/>
  <c r="J20" i="16"/>
  <c r="I20" i="16"/>
  <c r="K11" i="14"/>
  <c r="J11" i="14"/>
  <c r="I11" i="14"/>
  <c r="K19" i="14"/>
  <c r="J19" i="14"/>
  <c r="I19" i="14"/>
  <c r="K28" i="14"/>
  <c r="J28" i="14"/>
  <c r="I28" i="14"/>
  <c r="K36" i="14"/>
  <c r="J36" i="14"/>
  <c r="I36" i="14"/>
  <c r="K45" i="14"/>
  <c r="J45" i="14"/>
  <c r="I45" i="14"/>
  <c r="K54" i="14"/>
  <c r="J54" i="14"/>
  <c r="I54" i="14"/>
  <c r="K62" i="14"/>
  <c r="J62" i="14"/>
  <c r="I62" i="14"/>
  <c r="K71" i="14"/>
  <c r="J71" i="14"/>
  <c r="I71" i="14"/>
  <c r="H79" i="14"/>
  <c r="K88" i="14"/>
  <c r="J88" i="14"/>
  <c r="I88" i="14"/>
  <c r="K97" i="14"/>
  <c r="J97" i="14"/>
  <c r="I97" i="14"/>
  <c r="K105" i="14"/>
  <c r="J105" i="14"/>
  <c r="I105" i="14"/>
  <c r="K114" i="14"/>
  <c r="J114" i="14"/>
  <c r="I114" i="14"/>
  <c r="K123" i="14"/>
  <c r="J123" i="14"/>
  <c r="I123" i="14"/>
  <c r="K131" i="14"/>
  <c r="J131" i="14"/>
  <c r="I131" i="14"/>
  <c r="K140" i="14"/>
  <c r="J140" i="14"/>
  <c r="I140" i="14"/>
  <c r="K148" i="14"/>
  <c r="J148" i="14"/>
  <c r="I148" i="14"/>
  <c r="K157" i="14"/>
  <c r="J157" i="14"/>
  <c r="I157" i="14"/>
  <c r="L9" i="15"/>
  <c r="K9" i="15"/>
  <c r="J9" i="15"/>
  <c r="I9" i="15"/>
  <c r="M9" i="15"/>
  <c r="L13" i="15"/>
  <c r="K13" i="15"/>
  <c r="J13" i="15"/>
  <c r="I13" i="15"/>
  <c r="H21" i="15"/>
  <c r="M13" i="15"/>
  <c r="L17" i="15"/>
  <c r="K17" i="15"/>
  <c r="J17" i="15"/>
  <c r="I17" i="15"/>
  <c r="M17" i="15"/>
  <c r="L29" i="15"/>
  <c r="K29" i="15"/>
  <c r="J29" i="15"/>
  <c r="I29" i="15"/>
  <c r="M29" i="15"/>
  <c r="L38" i="15"/>
  <c r="K38" i="15"/>
  <c r="J38" i="15"/>
  <c r="I38" i="15"/>
  <c r="M38" i="15"/>
  <c r="L46" i="15"/>
  <c r="K46" i="15"/>
  <c r="J46" i="15"/>
  <c r="I46" i="15"/>
  <c r="M46" i="15"/>
  <c r="L55" i="15"/>
  <c r="K55" i="15"/>
  <c r="J55" i="15"/>
  <c r="I55" i="15"/>
  <c r="H63" i="15"/>
  <c r="M55" i="15"/>
  <c r="L72" i="15"/>
  <c r="K72" i="15"/>
  <c r="J72" i="15"/>
  <c r="I72" i="15"/>
  <c r="M72" i="15"/>
  <c r="L81" i="15"/>
  <c r="K81" i="15"/>
  <c r="J81" i="15"/>
  <c r="I81" i="15"/>
  <c r="M81" i="15"/>
  <c r="L89" i="15"/>
  <c r="K89" i="15"/>
  <c r="J89" i="15"/>
  <c r="I89" i="15"/>
  <c r="M89" i="15"/>
  <c r="L98" i="15"/>
  <c r="K98" i="15"/>
  <c r="J98" i="15"/>
  <c r="I98" i="15"/>
  <c r="M98" i="15"/>
  <c r="L107" i="15"/>
  <c r="K107" i="15"/>
  <c r="J107" i="15"/>
  <c r="I107" i="15"/>
  <c r="M107" i="15"/>
  <c r="L115" i="15"/>
  <c r="K115" i="15"/>
  <c r="J115" i="15"/>
  <c r="I115" i="15"/>
  <c r="M115" i="15"/>
  <c r="L124" i="15"/>
  <c r="K124" i="15"/>
  <c r="J124" i="15"/>
  <c r="I124" i="15"/>
  <c r="M124" i="15"/>
  <c r="L132" i="15"/>
  <c r="K132" i="15"/>
  <c r="J132" i="15"/>
  <c r="I132" i="15"/>
  <c r="M132" i="15"/>
  <c r="L141" i="15"/>
  <c r="K141" i="15"/>
  <c r="J141" i="15"/>
  <c r="I141" i="15"/>
  <c r="M141" i="15"/>
  <c r="L143" i="15"/>
  <c r="K143" i="15"/>
  <c r="M143" i="15"/>
  <c r="J143" i="15"/>
  <c r="I143" i="15"/>
  <c r="L44" i="16"/>
  <c r="K44" i="16"/>
  <c r="J44" i="16"/>
  <c r="I44" i="16"/>
  <c r="K12" i="14"/>
  <c r="J12" i="14"/>
  <c r="I12" i="14"/>
  <c r="K20" i="14"/>
  <c r="J20" i="14"/>
  <c r="I20" i="14"/>
  <c r="K29" i="14"/>
  <c r="J29" i="14"/>
  <c r="I29" i="14"/>
  <c r="H37" i="14"/>
  <c r="K46" i="14"/>
  <c r="J46" i="14"/>
  <c r="I46" i="14"/>
  <c r="K55" i="14"/>
  <c r="J55" i="14"/>
  <c r="I55" i="14"/>
  <c r="K63" i="14"/>
  <c r="J63" i="14"/>
  <c r="I63" i="14"/>
  <c r="K72" i="14"/>
  <c r="J72" i="14"/>
  <c r="I72" i="14"/>
  <c r="K81" i="14"/>
  <c r="J81" i="14"/>
  <c r="I81" i="14"/>
  <c r="K89" i="14"/>
  <c r="J89" i="14"/>
  <c r="I89" i="14"/>
  <c r="K98" i="14"/>
  <c r="J98" i="14"/>
  <c r="I98" i="14"/>
  <c r="K106" i="14"/>
  <c r="J106" i="14"/>
  <c r="I106" i="14"/>
  <c r="K115" i="14"/>
  <c r="J115" i="14"/>
  <c r="I115" i="14"/>
  <c r="K124" i="14"/>
  <c r="J124" i="14"/>
  <c r="I124" i="14"/>
  <c r="K132" i="14"/>
  <c r="J132" i="14"/>
  <c r="I132" i="14"/>
  <c r="K141" i="14"/>
  <c r="J141" i="14"/>
  <c r="I141" i="14"/>
  <c r="H149" i="14"/>
  <c r="K158" i="14"/>
  <c r="J158" i="14"/>
  <c r="I158" i="14"/>
  <c r="K24" i="15"/>
  <c r="J24" i="15"/>
  <c r="I24" i="15"/>
  <c r="M24" i="15"/>
  <c r="L24" i="15"/>
  <c r="K32" i="15"/>
  <c r="J32" i="15"/>
  <c r="I32" i="15"/>
  <c r="M32" i="15"/>
  <c r="L32" i="15"/>
  <c r="K41" i="15"/>
  <c r="J41" i="15"/>
  <c r="I41" i="15"/>
  <c r="H49" i="15"/>
  <c r="M41" i="15"/>
  <c r="L41" i="15"/>
  <c r="K58" i="15"/>
  <c r="J58" i="15"/>
  <c r="I58" i="15"/>
  <c r="M58" i="15"/>
  <c r="L58" i="15"/>
  <c r="K67" i="15"/>
  <c r="J67" i="15"/>
  <c r="I67" i="15"/>
  <c r="M67" i="15"/>
  <c r="L67" i="15"/>
  <c r="K75" i="15"/>
  <c r="J75" i="15"/>
  <c r="I75" i="15"/>
  <c r="M75" i="15"/>
  <c r="L75" i="15"/>
  <c r="K84" i="15"/>
  <c r="J84" i="15"/>
  <c r="I84" i="15"/>
  <c r="M84" i="15"/>
  <c r="L84" i="15"/>
  <c r="K93" i="15"/>
  <c r="J93" i="15"/>
  <c r="I93" i="15"/>
  <c r="M93" i="15"/>
  <c r="L93" i="15"/>
  <c r="K101" i="15"/>
  <c r="J101" i="15"/>
  <c r="I101" i="15"/>
  <c r="M101" i="15"/>
  <c r="L101" i="15"/>
  <c r="K110" i="15"/>
  <c r="J110" i="15"/>
  <c r="I110" i="15"/>
  <c r="M110" i="15"/>
  <c r="L110" i="15"/>
  <c r="K118" i="15"/>
  <c r="J118" i="15"/>
  <c r="I118" i="15"/>
  <c r="M118" i="15"/>
  <c r="L118" i="15"/>
  <c r="K127" i="15"/>
  <c r="J127" i="15"/>
  <c r="I127" i="15"/>
  <c r="M127" i="15"/>
  <c r="L127" i="15"/>
  <c r="K136" i="15"/>
  <c r="J136" i="15"/>
  <c r="I136" i="15"/>
  <c r="M136" i="15"/>
  <c r="L136" i="15"/>
  <c r="K142" i="15"/>
  <c r="J142" i="15"/>
  <c r="I142" i="15"/>
  <c r="M142" i="15"/>
  <c r="L142" i="15"/>
  <c r="M12" i="16"/>
  <c r="L12" i="16"/>
  <c r="K12" i="16"/>
  <c r="J12" i="16"/>
  <c r="I12" i="16"/>
  <c r="J13" i="14"/>
  <c r="I13" i="14"/>
  <c r="K13" i="14"/>
  <c r="J21" i="14"/>
  <c r="I21" i="14"/>
  <c r="K21" i="14"/>
  <c r="J30" i="14"/>
  <c r="I30" i="14"/>
  <c r="K30" i="14"/>
  <c r="J39" i="14"/>
  <c r="I39" i="14"/>
  <c r="K39" i="14"/>
  <c r="J47" i="14"/>
  <c r="I47" i="14"/>
  <c r="K47" i="14"/>
  <c r="J56" i="14"/>
  <c r="I56" i="14"/>
  <c r="K56" i="14"/>
  <c r="J64" i="14"/>
  <c r="I64" i="14"/>
  <c r="K64" i="14"/>
  <c r="J73" i="14"/>
  <c r="I73" i="14"/>
  <c r="K73" i="14"/>
  <c r="J82" i="14"/>
  <c r="I82" i="14"/>
  <c r="K82" i="14"/>
  <c r="J90" i="14"/>
  <c r="I90" i="14"/>
  <c r="K90" i="14"/>
  <c r="J99" i="14"/>
  <c r="I99" i="14"/>
  <c r="H107" i="14"/>
  <c r="K99" i="14"/>
  <c r="J116" i="14"/>
  <c r="I116" i="14"/>
  <c r="K116" i="14"/>
  <c r="J125" i="14"/>
  <c r="I125" i="14"/>
  <c r="K125" i="14"/>
  <c r="J133" i="14"/>
  <c r="I133" i="14"/>
  <c r="K133" i="14"/>
  <c r="J142" i="14"/>
  <c r="I142" i="14"/>
  <c r="K142" i="14"/>
  <c r="J151" i="14"/>
  <c r="I151" i="14"/>
  <c r="K151" i="14"/>
  <c r="J159" i="14"/>
  <c r="I159" i="14"/>
  <c r="K159" i="14"/>
  <c r="J12" i="15"/>
  <c r="I12" i="15"/>
  <c r="M12" i="15"/>
  <c r="L12" i="15"/>
  <c r="K12" i="15"/>
  <c r="J16" i="15"/>
  <c r="I16" i="15"/>
  <c r="M16" i="15"/>
  <c r="L16" i="15"/>
  <c r="K16" i="15"/>
  <c r="J20" i="15"/>
  <c r="I20" i="15"/>
  <c r="M20" i="15"/>
  <c r="L20" i="15"/>
  <c r="K20" i="15"/>
  <c r="J27" i="15"/>
  <c r="I27" i="15"/>
  <c r="H35" i="15"/>
  <c r="M27" i="15"/>
  <c r="L27" i="15"/>
  <c r="K27" i="15"/>
  <c r="J44" i="15"/>
  <c r="I44" i="15"/>
  <c r="M44" i="15"/>
  <c r="L44" i="15"/>
  <c r="K44" i="15"/>
  <c r="J53" i="15"/>
  <c r="I53" i="15"/>
  <c r="M53" i="15"/>
  <c r="L53" i="15"/>
  <c r="K53" i="15"/>
  <c r="J61" i="15"/>
  <c r="I61" i="15"/>
  <c r="M61" i="15"/>
  <c r="L61" i="15"/>
  <c r="K61" i="15"/>
  <c r="J70" i="15"/>
  <c r="I70" i="15"/>
  <c r="M70" i="15"/>
  <c r="L70" i="15"/>
  <c r="K70" i="15"/>
  <c r="J79" i="15"/>
  <c r="I79" i="15"/>
  <c r="M79" i="15"/>
  <c r="L79" i="15"/>
  <c r="K79" i="15"/>
  <c r="J87" i="15"/>
  <c r="I87" i="15"/>
  <c r="M87" i="15"/>
  <c r="L87" i="15"/>
  <c r="K87" i="15"/>
  <c r="J96" i="15"/>
  <c r="I96" i="15"/>
  <c r="M96" i="15"/>
  <c r="L96" i="15"/>
  <c r="K96" i="15"/>
  <c r="J104" i="15"/>
  <c r="I104" i="15"/>
  <c r="M104" i="15"/>
  <c r="L104" i="15"/>
  <c r="K104" i="15"/>
  <c r="J113" i="15"/>
  <c r="I113" i="15"/>
  <c r="M113" i="15"/>
  <c r="L113" i="15"/>
  <c r="K113" i="15"/>
  <c r="J122" i="15"/>
  <c r="I122" i="15"/>
  <c r="M122" i="15"/>
  <c r="L122" i="15"/>
  <c r="K122" i="15"/>
  <c r="J130" i="15"/>
  <c r="I130" i="15"/>
  <c r="M130" i="15"/>
  <c r="L130" i="15"/>
  <c r="K130" i="15"/>
  <c r="H147" i="15"/>
  <c r="J139" i="15"/>
  <c r="I139" i="15"/>
  <c r="M139" i="15"/>
  <c r="L139" i="15"/>
  <c r="K139" i="15"/>
  <c r="L27" i="16"/>
  <c r="K27" i="16"/>
  <c r="J27" i="16"/>
  <c r="I27" i="16"/>
  <c r="H35" i="16"/>
  <c r="I14" i="14"/>
  <c r="K14" i="14"/>
  <c r="J14" i="14"/>
  <c r="I22" i="14"/>
  <c r="K22" i="14"/>
  <c r="J22" i="14"/>
  <c r="I31" i="14"/>
  <c r="K31" i="14"/>
  <c r="J31" i="14"/>
  <c r="I40" i="14"/>
  <c r="K40" i="14"/>
  <c r="J40" i="14"/>
  <c r="I48" i="14"/>
  <c r="K48" i="14"/>
  <c r="J48" i="14"/>
  <c r="I57" i="14"/>
  <c r="H65" i="14"/>
  <c r="K57" i="14"/>
  <c r="J57" i="14"/>
  <c r="I74" i="14"/>
  <c r="K74" i="14"/>
  <c r="J74" i="14"/>
  <c r="I83" i="14"/>
  <c r="K83" i="14"/>
  <c r="J83" i="14"/>
  <c r="I91" i="14"/>
  <c r="K91" i="14"/>
  <c r="J91" i="14"/>
  <c r="I100" i="14"/>
  <c r="K100" i="14"/>
  <c r="J100" i="14"/>
  <c r="I109" i="14"/>
  <c r="K109" i="14"/>
  <c r="J109" i="14"/>
  <c r="I117" i="14"/>
  <c r="K117" i="14"/>
  <c r="J117" i="14"/>
  <c r="I126" i="14"/>
  <c r="K126" i="14"/>
  <c r="J126" i="14"/>
  <c r="I134" i="14"/>
  <c r="K134" i="14"/>
  <c r="J134" i="14"/>
  <c r="I143" i="14"/>
  <c r="K143" i="14"/>
  <c r="J143" i="14"/>
  <c r="I152" i="14"/>
  <c r="K152" i="14"/>
  <c r="J152" i="14"/>
  <c r="I160" i="14"/>
  <c r="K160" i="14"/>
  <c r="J160" i="14"/>
  <c r="I30" i="15"/>
  <c r="M30" i="15"/>
  <c r="L30" i="15"/>
  <c r="K30" i="15"/>
  <c r="J30" i="15"/>
  <c r="I39" i="15"/>
  <c r="M39" i="15"/>
  <c r="L39" i="15"/>
  <c r="K39" i="15"/>
  <c r="J39" i="15"/>
  <c r="I47" i="15"/>
  <c r="M47" i="15"/>
  <c r="L47" i="15"/>
  <c r="K47" i="15"/>
  <c r="J47" i="15"/>
  <c r="I56" i="15"/>
  <c r="M56" i="15"/>
  <c r="L56" i="15"/>
  <c r="K56" i="15"/>
  <c r="J56" i="15"/>
  <c r="I65" i="15"/>
  <c r="M65" i="15"/>
  <c r="L65" i="15"/>
  <c r="K65" i="15"/>
  <c r="J65" i="15"/>
  <c r="I73" i="15"/>
  <c r="M73" i="15"/>
  <c r="L73" i="15"/>
  <c r="K73" i="15"/>
  <c r="J73" i="15"/>
  <c r="I82" i="15"/>
  <c r="M82" i="15"/>
  <c r="L82" i="15"/>
  <c r="K82" i="15"/>
  <c r="J82" i="15"/>
  <c r="I90" i="15"/>
  <c r="M90" i="15"/>
  <c r="L90" i="15"/>
  <c r="K90" i="15"/>
  <c r="J90" i="15"/>
  <c r="I99" i="15"/>
  <c r="M99" i="15"/>
  <c r="L99" i="15"/>
  <c r="K99" i="15"/>
  <c r="J99" i="15"/>
  <c r="I108" i="15"/>
  <c r="M108" i="15"/>
  <c r="L108" i="15"/>
  <c r="K108" i="15"/>
  <c r="J108" i="15"/>
  <c r="I116" i="15"/>
  <c r="M116" i="15"/>
  <c r="L116" i="15"/>
  <c r="K116" i="15"/>
  <c r="J116" i="15"/>
  <c r="I125" i="15"/>
  <c r="H133" i="15"/>
  <c r="M125" i="15"/>
  <c r="L125" i="15"/>
  <c r="K125" i="15"/>
  <c r="J125" i="15"/>
  <c r="M155" i="15"/>
  <c r="L155" i="15"/>
  <c r="K155" i="15"/>
  <c r="J155" i="15"/>
  <c r="I155" i="15"/>
  <c r="L53" i="16"/>
  <c r="K53" i="16"/>
  <c r="J53" i="16"/>
  <c r="I53" i="16"/>
  <c r="L157" i="17"/>
  <c r="K157" i="17"/>
  <c r="I157" i="17"/>
  <c r="J157" i="17"/>
  <c r="H23" i="14"/>
  <c r="K15" i="14"/>
  <c r="J15" i="14"/>
  <c r="I15" i="14"/>
  <c r="K32" i="14"/>
  <c r="J32" i="14"/>
  <c r="I32" i="14"/>
  <c r="K41" i="14"/>
  <c r="J41" i="14"/>
  <c r="I41" i="14"/>
  <c r="K49" i="14"/>
  <c r="J49" i="14"/>
  <c r="I49" i="14"/>
  <c r="K58" i="14"/>
  <c r="J58" i="14"/>
  <c r="I58" i="14"/>
  <c r="K67" i="14"/>
  <c r="J67" i="14"/>
  <c r="I67" i="14"/>
  <c r="K75" i="14"/>
  <c r="J75" i="14"/>
  <c r="I75" i="14"/>
  <c r="K84" i="14"/>
  <c r="J84" i="14"/>
  <c r="I84" i="14"/>
  <c r="K92" i="14"/>
  <c r="J92" i="14"/>
  <c r="I92" i="14"/>
  <c r="K101" i="14"/>
  <c r="J101" i="14"/>
  <c r="I101" i="14"/>
  <c r="K110" i="14"/>
  <c r="J110" i="14"/>
  <c r="I110" i="14"/>
  <c r="K118" i="14"/>
  <c r="J118" i="14"/>
  <c r="I118" i="14"/>
  <c r="H135" i="14"/>
  <c r="K127" i="14"/>
  <c r="J127" i="14"/>
  <c r="I127" i="14"/>
  <c r="K144" i="14"/>
  <c r="J144" i="14"/>
  <c r="I144" i="14"/>
  <c r="K153" i="14"/>
  <c r="J153" i="14"/>
  <c r="I153" i="14"/>
  <c r="K161" i="14"/>
  <c r="J161" i="14"/>
  <c r="I161" i="14"/>
  <c r="M11" i="15"/>
  <c r="L11" i="15"/>
  <c r="K11" i="15"/>
  <c r="J11" i="15"/>
  <c r="I11" i="15"/>
  <c r="M15" i="15"/>
  <c r="L15" i="15"/>
  <c r="K15" i="15"/>
  <c r="J15" i="15"/>
  <c r="I15" i="15"/>
  <c r="M19" i="15"/>
  <c r="L19" i="15"/>
  <c r="K19" i="15"/>
  <c r="J19" i="15"/>
  <c r="I19" i="15"/>
  <c r="M25" i="15"/>
  <c r="L25" i="15"/>
  <c r="K25" i="15"/>
  <c r="J25" i="15"/>
  <c r="I25" i="15"/>
  <c r="M33" i="15"/>
  <c r="L33" i="15"/>
  <c r="K33" i="15"/>
  <c r="J33" i="15"/>
  <c r="I33" i="15"/>
  <c r="M42" i="15"/>
  <c r="L42" i="15"/>
  <c r="K42" i="15"/>
  <c r="J42" i="15"/>
  <c r="I42" i="15"/>
  <c r="M51" i="15"/>
  <c r="L51" i="15"/>
  <c r="K51" i="15"/>
  <c r="J51" i="15"/>
  <c r="I51" i="15"/>
  <c r="M59" i="15"/>
  <c r="L59" i="15"/>
  <c r="K59" i="15"/>
  <c r="J59" i="15"/>
  <c r="I59" i="15"/>
  <c r="M68" i="15"/>
  <c r="L68" i="15"/>
  <c r="K68" i="15"/>
  <c r="J68" i="15"/>
  <c r="I68" i="15"/>
  <c r="M76" i="15"/>
  <c r="L76" i="15"/>
  <c r="K76" i="15"/>
  <c r="J76" i="15"/>
  <c r="I76" i="15"/>
  <c r="M85" i="15"/>
  <c r="L85" i="15"/>
  <c r="K85" i="15"/>
  <c r="J85" i="15"/>
  <c r="I85" i="15"/>
  <c r="M94" i="15"/>
  <c r="L94" i="15"/>
  <c r="K94" i="15"/>
  <c r="J94" i="15"/>
  <c r="I94" i="15"/>
  <c r="M102" i="15"/>
  <c r="L102" i="15"/>
  <c r="K102" i="15"/>
  <c r="J102" i="15"/>
  <c r="I102" i="15"/>
  <c r="H119" i="15"/>
  <c r="M111" i="15"/>
  <c r="L111" i="15"/>
  <c r="K111" i="15"/>
  <c r="J111" i="15"/>
  <c r="I111" i="15"/>
  <c r="M128" i="15"/>
  <c r="L128" i="15"/>
  <c r="K128" i="15"/>
  <c r="J128" i="15"/>
  <c r="I128" i="15"/>
  <c r="M137" i="15"/>
  <c r="L137" i="15"/>
  <c r="K137" i="15"/>
  <c r="J137" i="15"/>
  <c r="I137" i="15"/>
  <c r="L16" i="16"/>
  <c r="K16" i="16"/>
  <c r="J16" i="16"/>
  <c r="I16" i="16"/>
  <c r="M149" i="15"/>
  <c r="L149" i="15"/>
  <c r="I149" i="15"/>
  <c r="K149" i="15"/>
  <c r="J149" i="15"/>
  <c r="M157" i="15"/>
  <c r="L157" i="15"/>
  <c r="I157" i="15"/>
  <c r="K157" i="15"/>
  <c r="J157" i="15"/>
  <c r="L13" i="16"/>
  <c r="K13" i="16"/>
  <c r="I13" i="16"/>
  <c r="H21" i="16"/>
  <c r="J13" i="16"/>
  <c r="M17" i="16"/>
  <c r="L17" i="16"/>
  <c r="K17" i="16"/>
  <c r="I17" i="16"/>
  <c r="J17" i="16"/>
  <c r="L29" i="16"/>
  <c r="K29" i="16"/>
  <c r="I29" i="16"/>
  <c r="J29" i="16"/>
  <c r="H37" i="16"/>
  <c r="L38" i="16"/>
  <c r="K38" i="16"/>
  <c r="I38" i="16"/>
  <c r="J38" i="16"/>
  <c r="M46" i="16"/>
  <c r="L46" i="16"/>
  <c r="K46" i="16"/>
  <c r="I46" i="16"/>
  <c r="J46" i="16"/>
  <c r="L55" i="16"/>
  <c r="K55" i="16"/>
  <c r="J55" i="16"/>
  <c r="I55" i="16"/>
  <c r="H63" i="16"/>
  <c r="L72" i="16"/>
  <c r="K72" i="16"/>
  <c r="J72" i="16"/>
  <c r="I72" i="16"/>
  <c r="M81" i="16"/>
  <c r="L81" i="16"/>
  <c r="K81" i="16"/>
  <c r="J81" i="16"/>
  <c r="I81" i="16"/>
  <c r="L89" i="16"/>
  <c r="K89" i="16"/>
  <c r="J89" i="16"/>
  <c r="I89" i="16"/>
  <c r="L98" i="16"/>
  <c r="K98" i="16"/>
  <c r="J98" i="16"/>
  <c r="I98" i="16"/>
  <c r="M115" i="16"/>
  <c r="L115" i="16"/>
  <c r="K115" i="16"/>
  <c r="J115" i="16"/>
  <c r="I115" i="16"/>
  <c r="L124" i="16"/>
  <c r="K124" i="16"/>
  <c r="J124" i="16"/>
  <c r="I124" i="16"/>
  <c r="L132" i="16"/>
  <c r="K132" i="16"/>
  <c r="J132" i="16"/>
  <c r="I132" i="16"/>
  <c r="L141" i="16"/>
  <c r="K141" i="16"/>
  <c r="J141" i="16"/>
  <c r="I141" i="16"/>
  <c r="H149" i="16"/>
  <c r="L150" i="16"/>
  <c r="K150" i="16"/>
  <c r="J150" i="16"/>
  <c r="I150" i="16"/>
  <c r="L158" i="16"/>
  <c r="K158" i="16"/>
  <c r="J158" i="16"/>
  <c r="I158" i="16"/>
  <c r="L30" i="17"/>
  <c r="K30" i="17"/>
  <c r="J30" i="17"/>
  <c r="I30" i="17"/>
  <c r="L39" i="17"/>
  <c r="K39" i="17"/>
  <c r="J39" i="17"/>
  <c r="I39" i="17"/>
  <c r="L47" i="17"/>
  <c r="K47" i="17"/>
  <c r="J47" i="17"/>
  <c r="I47" i="17"/>
  <c r="M152" i="15"/>
  <c r="L152" i="15"/>
  <c r="K152" i="15"/>
  <c r="J152" i="15"/>
  <c r="I152" i="15"/>
  <c r="M160" i="15"/>
  <c r="L160" i="15"/>
  <c r="K160" i="15"/>
  <c r="J160" i="15"/>
  <c r="I160" i="15"/>
  <c r="M24" i="16"/>
  <c r="H23" i="16"/>
  <c r="L24" i="16"/>
  <c r="K24" i="16"/>
  <c r="J24" i="16"/>
  <c r="I24" i="16"/>
  <c r="L32" i="16"/>
  <c r="K32" i="16"/>
  <c r="J32" i="16"/>
  <c r="I32" i="16"/>
  <c r="L41" i="16"/>
  <c r="K41" i="16"/>
  <c r="J41" i="16"/>
  <c r="H49" i="16"/>
  <c r="I41" i="16"/>
  <c r="M58" i="16"/>
  <c r="L58" i="16"/>
  <c r="K58" i="16"/>
  <c r="J58" i="16"/>
  <c r="I58" i="16"/>
  <c r="L67" i="16"/>
  <c r="K67" i="16"/>
  <c r="J67" i="16"/>
  <c r="I67" i="16"/>
  <c r="L75" i="16"/>
  <c r="K75" i="16"/>
  <c r="J75" i="16"/>
  <c r="I75" i="16"/>
  <c r="M84" i="16"/>
  <c r="L84" i="16"/>
  <c r="K84" i="16"/>
  <c r="J84" i="16"/>
  <c r="I84" i="16"/>
  <c r="L101" i="16"/>
  <c r="K101" i="16"/>
  <c r="J101" i="16"/>
  <c r="I101" i="16"/>
  <c r="L110" i="16"/>
  <c r="K110" i="16"/>
  <c r="J110" i="16"/>
  <c r="I110" i="16"/>
  <c r="L118" i="16"/>
  <c r="K118" i="16"/>
  <c r="J118" i="16"/>
  <c r="I118" i="16"/>
  <c r="L127" i="16"/>
  <c r="K127" i="16"/>
  <c r="J127" i="16"/>
  <c r="I127" i="16"/>
  <c r="M136" i="16"/>
  <c r="H135" i="16"/>
  <c r="L136" i="16"/>
  <c r="K136" i="16"/>
  <c r="J136" i="16"/>
  <c r="I136" i="16"/>
  <c r="L144" i="16"/>
  <c r="K144" i="16"/>
  <c r="J144" i="16"/>
  <c r="I144" i="16"/>
  <c r="L153" i="16"/>
  <c r="K153" i="16"/>
  <c r="J153" i="16"/>
  <c r="I153" i="16"/>
  <c r="H161" i="16"/>
  <c r="L11" i="17"/>
  <c r="K11" i="17"/>
  <c r="J11" i="17"/>
  <c r="I11" i="17"/>
  <c r="L15" i="17"/>
  <c r="K15" i="17"/>
  <c r="J15" i="17"/>
  <c r="I15" i="17"/>
  <c r="L19" i="17"/>
  <c r="K19" i="17"/>
  <c r="J19" i="17"/>
  <c r="I19" i="17"/>
  <c r="L25" i="17"/>
  <c r="K25" i="17"/>
  <c r="J25" i="17"/>
  <c r="I25" i="17"/>
  <c r="L33" i="17"/>
  <c r="K33" i="17"/>
  <c r="J33" i="17"/>
  <c r="I33" i="17"/>
  <c r="L42" i="17"/>
  <c r="K42" i="17"/>
  <c r="J42" i="17"/>
  <c r="I42" i="17"/>
  <c r="I32" i="18"/>
  <c r="J32" i="18"/>
  <c r="J98" i="18"/>
  <c r="I98" i="18"/>
  <c r="AA131" i="18"/>
  <c r="Z131" i="18"/>
  <c r="M61" i="16"/>
  <c r="L61" i="16"/>
  <c r="K61" i="16"/>
  <c r="J61" i="16"/>
  <c r="I61" i="16"/>
  <c r="L70" i="16"/>
  <c r="K70" i="16"/>
  <c r="J70" i="16"/>
  <c r="I70" i="16"/>
  <c r="L87" i="16"/>
  <c r="K87" i="16"/>
  <c r="J87" i="16"/>
  <c r="I87" i="16"/>
  <c r="M96" i="16"/>
  <c r="L96" i="16"/>
  <c r="K96" i="16"/>
  <c r="J96" i="16"/>
  <c r="I96" i="16"/>
  <c r="L104" i="16"/>
  <c r="K104" i="16"/>
  <c r="J104" i="16"/>
  <c r="I104" i="16"/>
  <c r="L113" i="16"/>
  <c r="K113" i="16"/>
  <c r="J113" i="16"/>
  <c r="I113" i="16"/>
  <c r="H121" i="16"/>
  <c r="L122" i="16"/>
  <c r="K122" i="16"/>
  <c r="J122" i="16"/>
  <c r="I122" i="16"/>
  <c r="L130" i="16"/>
  <c r="K130" i="16"/>
  <c r="J130" i="16"/>
  <c r="I130" i="16"/>
  <c r="L139" i="16"/>
  <c r="K139" i="16"/>
  <c r="J139" i="16"/>
  <c r="I139" i="16"/>
  <c r="H147" i="16"/>
  <c r="M156" i="16"/>
  <c r="L156" i="16"/>
  <c r="K156" i="16"/>
  <c r="J156" i="16"/>
  <c r="I156" i="16"/>
  <c r="Z12" i="17"/>
  <c r="Y12" i="17"/>
  <c r="X12" i="17"/>
  <c r="W12" i="17"/>
  <c r="Z16" i="17"/>
  <c r="Y16" i="17"/>
  <c r="X16" i="17"/>
  <c r="W16" i="17"/>
  <c r="Z20" i="17"/>
  <c r="Y20" i="17"/>
  <c r="X20" i="17"/>
  <c r="W20" i="17"/>
  <c r="L28" i="17"/>
  <c r="K28" i="17"/>
  <c r="J28" i="17"/>
  <c r="I28" i="17"/>
  <c r="L45" i="17"/>
  <c r="K45" i="17"/>
  <c r="J45" i="17"/>
  <c r="I45" i="17"/>
  <c r="L54" i="17"/>
  <c r="K54" i="17"/>
  <c r="J54" i="17"/>
  <c r="I54" i="17"/>
  <c r="L69" i="17"/>
  <c r="H77" i="17"/>
  <c r="K69" i="17"/>
  <c r="J69" i="17"/>
  <c r="I69" i="17"/>
  <c r="L86" i="17"/>
  <c r="K86" i="17"/>
  <c r="J86" i="17"/>
  <c r="I86" i="17"/>
  <c r="L103" i="17"/>
  <c r="K103" i="17"/>
  <c r="J103" i="17"/>
  <c r="I103" i="17"/>
  <c r="J139" i="17"/>
  <c r="I139" i="17"/>
  <c r="H147" i="17"/>
  <c r="K139" i="17"/>
  <c r="L139" i="17"/>
  <c r="L158" i="15"/>
  <c r="K158" i="15"/>
  <c r="J158" i="15"/>
  <c r="I158" i="15"/>
  <c r="M158" i="15"/>
  <c r="L30" i="16"/>
  <c r="K30" i="16"/>
  <c r="J30" i="16"/>
  <c r="I30" i="16"/>
  <c r="L39" i="16"/>
  <c r="K39" i="16"/>
  <c r="J39" i="16"/>
  <c r="I39" i="16"/>
  <c r="L47" i="16"/>
  <c r="K47" i="16"/>
  <c r="J47" i="16"/>
  <c r="I47" i="16"/>
  <c r="L56" i="16"/>
  <c r="K56" i="16"/>
  <c r="J56" i="16"/>
  <c r="I56" i="16"/>
  <c r="M56" i="16"/>
  <c r="L73" i="16"/>
  <c r="K73" i="16"/>
  <c r="J73" i="16"/>
  <c r="I73" i="16"/>
  <c r="L82" i="16"/>
  <c r="K82" i="16"/>
  <c r="J82" i="16"/>
  <c r="I82" i="16"/>
  <c r="L90" i="16"/>
  <c r="K90" i="16"/>
  <c r="J90" i="16"/>
  <c r="I90" i="16"/>
  <c r="M90" i="16"/>
  <c r="L99" i="16"/>
  <c r="K99" i="16"/>
  <c r="J99" i="16"/>
  <c r="I99" i="16"/>
  <c r="L108" i="16"/>
  <c r="K108" i="16"/>
  <c r="J108" i="16"/>
  <c r="I108" i="16"/>
  <c r="H107" i="16"/>
  <c r="L116" i="16"/>
  <c r="K116" i="16"/>
  <c r="J116" i="16"/>
  <c r="I116" i="16"/>
  <c r="M116" i="16"/>
  <c r="L125" i="16"/>
  <c r="K125" i="16"/>
  <c r="J125" i="16"/>
  <c r="I125" i="16"/>
  <c r="H133" i="16"/>
  <c r="L142" i="16"/>
  <c r="K142" i="16"/>
  <c r="J142" i="16"/>
  <c r="I142" i="16"/>
  <c r="L151" i="16"/>
  <c r="K151" i="16"/>
  <c r="J151" i="16"/>
  <c r="I151" i="16"/>
  <c r="M151" i="16"/>
  <c r="L159" i="16"/>
  <c r="K159" i="16"/>
  <c r="J159" i="16"/>
  <c r="I159" i="16"/>
  <c r="L10" i="17"/>
  <c r="K10" i="17"/>
  <c r="J10" i="17"/>
  <c r="H9" i="17"/>
  <c r="M11" i="17" s="1"/>
  <c r="I10" i="17"/>
  <c r="L14" i="17"/>
  <c r="K14" i="17"/>
  <c r="J14" i="17"/>
  <c r="I14" i="17"/>
  <c r="L18" i="17"/>
  <c r="K18" i="17"/>
  <c r="J18" i="17"/>
  <c r="I18" i="17"/>
  <c r="L31" i="17"/>
  <c r="K31" i="17"/>
  <c r="J31" i="17"/>
  <c r="I31" i="17"/>
  <c r="L40" i="17"/>
  <c r="K40" i="17"/>
  <c r="J40" i="17"/>
  <c r="I40" i="17"/>
  <c r="L48" i="17"/>
  <c r="K48" i="17"/>
  <c r="J48" i="17"/>
  <c r="I48" i="17"/>
  <c r="I67" i="18"/>
  <c r="J67" i="18"/>
  <c r="K144" i="15"/>
  <c r="I144" i="15"/>
  <c r="L144" i="15"/>
  <c r="M144" i="15"/>
  <c r="J144" i="15"/>
  <c r="K153" i="15"/>
  <c r="J153" i="15"/>
  <c r="I153" i="15"/>
  <c r="H161" i="15"/>
  <c r="M153" i="15"/>
  <c r="L153" i="15"/>
  <c r="K11" i="16"/>
  <c r="J11" i="16"/>
  <c r="I11" i="16"/>
  <c r="L11" i="16"/>
  <c r="K15" i="16"/>
  <c r="J15" i="16"/>
  <c r="I15" i="16"/>
  <c r="L15" i="16"/>
  <c r="K19" i="16"/>
  <c r="J19" i="16"/>
  <c r="I19" i="16"/>
  <c r="M19" i="16"/>
  <c r="L19" i="16"/>
  <c r="K25" i="16"/>
  <c r="J25" i="16"/>
  <c r="I25" i="16"/>
  <c r="L25" i="16"/>
  <c r="K33" i="16"/>
  <c r="J33" i="16"/>
  <c r="I33" i="16"/>
  <c r="L33" i="16"/>
  <c r="K42" i="16"/>
  <c r="J42" i="16"/>
  <c r="I42" i="16"/>
  <c r="L42" i="16"/>
  <c r="K59" i="16"/>
  <c r="J59" i="16"/>
  <c r="I59" i="16"/>
  <c r="L59" i="16"/>
  <c r="K68" i="16"/>
  <c r="J68" i="16"/>
  <c r="I68" i="16"/>
  <c r="M68" i="16"/>
  <c r="L68" i="16"/>
  <c r="K76" i="16"/>
  <c r="J76" i="16"/>
  <c r="I76" i="16"/>
  <c r="L76" i="16"/>
  <c r="K85" i="16"/>
  <c r="J85" i="16"/>
  <c r="I85" i="16"/>
  <c r="L85" i="16"/>
  <c r="K94" i="16"/>
  <c r="J94" i="16"/>
  <c r="I94" i="16"/>
  <c r="M94" i="16"/>
  <c r="H93" i="16"/>
  <c r="L94" i="16"/>
  <c r="K102" i="16"/>
  <c r="J102" i="16"/>
  <c r="I102" i="16"/>
  <c r="L102" i="16"/>
  <c r="K111" i="16"/>
  <c r="J111" i="16"/>
  <c r="I111" i="16"/>
  <c r="H119" i="16"/>
  <c r="L111" i="16"/>
  <c r="K128" i="16"/>
  <c r="J128" i="16"/>
  <c r="I128" i="16"/>
  <c r="M128" i="16"/>
  <c r="L128" i="16"/>
  <c r="K137" i="16"/>
  <c r="J137" i="16"/>
  <c r="I137" i="16"/>
  <c r="L137" i="16"/>
  <c r="K145" i="16"/>
  <c r="J145" i="16"/>
  <c r="I145" i="16"/>
  <c r="L145" i="16"/>
  <c r="K154" i="16"/>
  <c r="J154" i="16"/>
  <c r="I154" i="16"/>
  <c r="M154" i="16"/>
  <c r="L154" i="16"/>
  <c r="K26" i="17"/>
  <c r="J26" i="17"/>
  <c r="I26" i="17"/>
  <c r="L26" i="17"/>
  <c r="K34" i="17"/>
  <c r="J34" i="17"/>
  <c r="I34" i="17"/>
  <c r="L34" i="17"/>
  <c r="K43" i="17"/>
  <c r="J43" i="17"/>
  <c r="I43" i="17"/>
  <c r="L43" i="17"/>
  <c r="J156" i="15"/>
  <c r="I156" i="15"/>
  <c r="L156" i="15"/>
  <c r="K156" i="15"/>
  <c r="M156" i="15"/>
  <c r="J28" i="16"/>
  <c r="I28" i="16"/>
  <c r="L28" i="16"/>
  <c r="K28" i="16"/>
  <c r="J45" i="16"/>
  <c r="I45" i="16"/>
  <c r="L45" i="16"/>
  <c r="K45" i="16"/>
  <c r="J54" i="16"/>
  <c r="I54" i="16"/>
  <c r="L54" i="16"/>
  <c r="K54" i="16"/>
  <c r="J62" i="16"/>
  <c r="I62" i="16"/>
  <c r="L62" i="16"/>
  <c r="K62" i="16"/>
  <c r="J71" i="16"/>
  <c r="I71" i="16"/>
  <c r="L71" i="16"/>
  <c r="K71" i="16"/>
  <c r="J80" i="16"/>
  <c r="I80" i="16"/>
  <c r="M80" i="16"/>
  <c r="H79" i="16"/>
  <c r="L80" i="16"/>
  <c r="K80" i="16"/>
  <c r="J88" i="16"/>
  <c r="I88" i="16"/>
  <c r="L88" i="16"/>
  <c r="K88" i="16"/>
  <c r="J97" i="16"/>
  <c r="I97" i="16"/>
  <c r="H105" i="16"/>
  <c r="L97" i="16"/>
  <c r="K97" i="16"/>
  <c r="J114" i="16"/>
  <c r="I114" i="16"/>
  <c r="L114" i="16"/>
  <c r="K114" i="16"/>
  <c r="J123" i="16"/>
  <c r="I123" i="16"/>
  <c r="L123" i="16"/>
  <c r="K123" i="16"/>
  <c r="J131" i="16"/>
  <c r="I131" i="16"/>
  <c r="L131" i="16"/>
  <c r="K131" i="16"/>
  <c r="J140" i="16"/>
  <c r="I140" i="16"/>
  <c r="M140" i="16"/>
  <c r="L140" i="16"/>
  <c r="K140" i="16"/>
  <c r="J157" i="16"/>
  <c r="I157" i="16"/>
  <c r="L157" i="16"/>
  <c r="K157" i="16"/>
  <c r="J13" i="17"/>
  <c r="I13" i="17"/>
  <c r="H21" i="17"/>
  <c r="L13" i="17"/>
  <c r="K13" i="17"/>
  <c r="J17" i="17"/>
  <c r="I17" i="17"/>
  <c r="M17" i="17"/>
  <c r="L17" i="17"/>
  <c r="K17" i="17"/>
  <c r="J29" i="17"/>
  <c r="I29" i="17"/>
  <c r="L29" i="17"/>
  <c r="K29" i="17"/>
  <c r="J38" i="17"/>
  <c r="I38" i="17"/>
  <c r="H37" i="17"/>
  <c r="L38" i="17"/>
  <c r="K38" i="17"/>
  <c r="J46" i="17"/>
  <c r="I46" i="17"/>
  <c r="M46" i="17"/>
  <c r="L46" i="17"/>
  <c r="K46" i="17"/>
  <c r="I15" i="18"/>
  <c r="J15" i="18"/>
  <c r="I151" i="15"/>
  <c r="K151" i="15"/>
  <c r="J151" i="15"/>
  <c r="M151" i="15"/>
  <c r="L151" i="15"/>
  <c r="I159" i="15"/>
  <c r="M159" i="15"/>
  <c r="K159" i="15"/>
  <c r="J159" i="15"/>
  <c r="L159" i="15"/>
  <c r="I10" i="16"/>
  <c r="K10" i="16"/>
  <c r="J10" i="16"/>
  <c r="H9" i="16"/>
  <c r="M20" i="16" s="1"/>
  <c r="L10" i="16"/>
  <c r="I14" i="16"/>
  <c r="M14" i="16"/>
  <c r="K14" i="16"/>
  <c r="J14" i="16"/>
  <c r="L14" i="16"/>
  <c r="I18" i="16"/>
  <c r="M18" i="16"/>
  <c r="K18" i="16"/>
  <c r="J18" i="16"/>
  <c r="L18" i="16"/>
  <c r="I31" i="16"/>
  <c r="K31" i="16"/>
  <c r="J31" i="16"/>
  <c r="L31" i="16"/>
  <c r="I40" i="16"/>
  <c r="M40" i="16"/>
  <c r="K40" i="16"/>
  <c r="J40" i="16"/>
  <c r="L40" i="16"/>
  <c r="I48" i="16"/>
  <c r="K48" i="16"/>
  <c r="J48" i="16"/>
  <c r="L48" i="16"/>
  <c r="I57" i="16"/>
  <c r="M57" i="16"/>
  <c r="L57" i="16"/>
  <c r="K57" i="16"/>
  <c r="J57" i="16"/>
  <c r="I66" i="16"/>
  <c r="M66" i="16"/>
  <c r="H65" i="16"/>
  <c r="L66" i="16"/>
  <c r="K66" i="16"/>
  <c r="J66" i="16"/>
  <c r="I74" i="16"/>
  <c r="L74" i="16"/>
  <c r="K74" i="16"/>
  <c r="J74" i="16"/>
  <c r="I83" i="16"/>
  <c r="H91" i="16"/>
  <c r="M83" i="16"/>
  <c r="L83" i="16"/>
  <c r="K83" i="16"/>
  <c r="J83" i="16"/>
  <c r="I100" i="16"/>
  <c r="M100" i="16"/>
  <c r="L100" i="16"/>
  <c r="K100" i="16"/>
  <c r="J100" i="16"/>
  <c r="I109" i="16"/>
  <c r="L109" i="16"/>
  <c r="K109" i="16"/>
  <c r="J109" i="16"/>
  <c r="I117" i="16"/>
  <c r="M117" i="16"/>
  <c r="L117" i="16"/>
  <c r="K117" i="16"/>
  <c r="J117" i="16"/>
  <c r="I126" i="16"/>
  <c r="M126" i="16"/>
  <c r="L126" i="16"/>
  <c r="K126" i="16"/>
  <c r="J126" i="16"/>
  <c r="I143" i="16"/>
  <c r="L143" i="16"/>
  <c r="K143" i="16"/>
  <c r="J143" i="16"/>
  <c r="I152" i="16"/>
  <c r="M152" i="16"/>
  <c r="L152" i="16"/>
  <c r="K152" i="16"/>
  <c r="J152" i="16"/>
  <c r="I160" i="16"/>
  <c r="M160" i="16"/>
  <c r="L160" i="16"/>
  <c r="K160" i="16"/>
  <c r="J160" i="16"/>
  <c r="I24" i="17"/>
  <c r="H23" i="17"/>
  <c r="L24" i="17"/>
  <c r="K24" i="17"/>
  <c r="J24" i="17"/>
  <c r="I32" i="17"/>
  <c r="L32" i="17"/>
  <c r="K32" i="17"/>
  <c r="J32" i="17"/>
  <c r="I41" i="17"/>
  <c r="H49" i="17"/>
  <c r="L41" i="17"/>
  <c r="K41" i="17"/>
  <c r="J41" i="17"/>
  <c r="M145" i="15"/>
  <c r="J145" i="15"/>
  <c r="I145" i="15"/>
  <c r="L145" i="15"/>
  <c r="K145" i="15"/>
  <c r="M154" i="15"/>
  <c r="J154" i="15"/>
  <c r="I154" i="15"/>
  <c r="L154" i="15"/>
  <c r="K154" i="15"/>
  <c r="L26" i="16"/>
  <c r="J26" i="16"/>
  <c r="I26" i="16"/>
  <c r="K26" i="16"/>
  <c r="M34" i="16"/>
  <c r="L34" i="16"/>
  <c r="J34" i="16"/>
  <c r="I34" i="16"/>
  <c r="K34" i="16"/>
  <c r="M43" i="16"/>
  <c r="L43" i="16"/>
  <c r="J43" i="16"/>
  <c r="I43" i="16"/>
  <c r="K43" i="16"/>
  <c r="H51" i="16"/>
  <c r="L52" i="16"/>
  <c r="J52" i="16"/>
  <c r="I52" i="16"/>
  <c r="K52" i="16"/>
  <c r="M60" i="16"/>
  <c r="L60" i="16"/>
  <c r="K60" i="16"/>
  <c r="J60" i="16"/>
  <c r="I60" i="16"/>
  <c r="H77" i="16"/>
  <c r="M69" i="16"/>
  <c r="L69" i="16"/>
  <c r="K69" i="16"/>
  <c r="J69" i="16"/>
  <c r="I69" i="16"/>
  <c r="M86" i="16"/>
  <c r="L86" i="16"/>
  <c r="K86" i="16"/>
  <c r="J86" i="16"/>
  <c r="I86" i="16"/>
  <c r="M95" i="16"/>
  <c r="L95" i="16"/>
  <c r="K95" i="16"/>
  <c r="J95" i="16"/>
  <c r="I95" i="16"/>
  <c r="M103" i="16"/>
  <c r="L103" i="16"/>
  <c r="K103" i="16"/>
  <c r="J103" i="16"/>
  <c r="I103" i="16"/>
  <c r="M112" i="16"/>
  <c r="L112" i="16"/>
  <c r="K112" i="16"/>
  <c r="J112" i="16"/>
  <c r="I112" i="16"/>
  <c r="M129" i="16"/>
  <c r="L129" i="16"/>
  <c r="K129" i="16"/>
  <c r="J129" i="16"/>
  <c r="I129" i="16"/>
  <c r="M138" i="16"/>
  <c r="L138" i="16"/>
  <c r="K138" i="16"/>
  <c r="J138" i="16"/>
  <c r="I138" i="16"/>
  <c r="M146" i="16"/>
  <c r="L146" i="16"/>
  <c r="K146" i="16"/>
  <c r="J146" i="16"/>
  <c r="I146" i="16"/>
  <c r="M155" i="16"/>
  <c r="L155" i="16"/>
  <c r="K155" i="16"/>
  <c r="J155" i="16"/>
  <c r="I155" i="16"/>
  <c r="L12" i="17"/>
  <c r="K12" i="17"/>
  <c r="J12" i="17"/>
  <c r="I12" i="17"/>
  <c r="M16" i="17"/>
  <c r="L16" i="17"/>
  <c r="K16" i="17"/>
  <c r="J16" i="17"/>
  <c r="I16" i="17"/>
  <c r="L20" i="17"/>
  <c r="K20" i="17"/>
  <c r="J20" i="17"/>
  <c r="I20" i="17"/>
  <c r="H35" i="17"/>
  <c r="L27" i="17"/>
  <c r="K27" i="17"/>
  <c r="J27" i="17"/>
  <c r="I27" i="17"/>
  <c r="M44" i="17"/>
  <c r="L44" i="17"/>
  <c r="K44" i="17"/>
  <c r="J44" i="17"/>
  <c r="I44" i="17"/>
  <c r="I11" i="18"/>
  <c r="J11" i="18"/>
  <c r="K28" i="18"/>
  <c r="I28" i="18"/>
  <c r="J28" i="18"/>
  <c r="I45" i="18"/>
  <c r="J45" i="18"/>
  <c r="J89" i="18"/>
  <c r="I89" i="18"/>
  <c r="J16" i="18"/>
  <c r="I16" i="18"/>
  <c r="J33" i="18"/>
  <c r="I33" i="18"/>
  <c r="J51" i="18"/>
  <c r="I51" i="18"/>
  <c r="H50" i="18"/>
  <c r="J68" i="18"/>
  <c r="I68" i="18"/>
  <c r="H76" i="18"/>
  <c r="T111" i="18"/>
  <c r="R111" i="18"/>
  <c r="S111" i="18"/>
  <c r="J115" i="18"/>
  <c r="I115" i="18"/>
  <c r="J38" i="18"/>
  <c r="I38" i="18"/>
  <c r="K55" i="18"/>
  <c r="J55" i="18"/>
  <c r="I55" i="18"/>
  <c r="J72" i="18"/>
  <c r="I72" i="18"/>
  <c r="J85" i="18"/>
  <c r="I85" i="18"/>
  <c r="Y111" i="19"/>
  <c r="W119" i="19"/>
  <c r="X111" i="19"/>
  <c r="I19" i="18"/>
  <c r="J19" i="18"/>
  <c r="H36" i="18"/>
  <c r="K37" i="18"/>
  <c r="I37" i="18"/>
  <c r="J37" i="18"/>
  <c r="I54" i="18"/>
  <c r="J54" i="18"/>
  <c r="H62" i="18"/>
  <c r="I71" i="18"/>
  <c r="J71" i="18"/>
  <c r="J107" i="18"/>
  <c r="I107" i="18"/>
  <c r="H106" i="18"/>
  <c r="I14" i="19"/>
  <c r="H14" i="19"/>
  <c r="J25" i="18"/>
  <c r="I25" i="18"/>
  <c r="J42" i="18"/>
  <c r="I42" i="18"/>
  <c r="J59" i="18"/>
  <c r="I59" i="18"/>
  <c r="J94" i="18"/>
  <c r="I94" i="18"/>
  <c r="S136" i="18"/>
  <c r="R136" i="18"/>
  <c r="K24" i="18"/>
  <c r="I24" i="18"/>
  <c r="J24" i="18"/>
  <c r="I41" i="18"/>
  <c r="J41" i="18"/>
  <c r="I58" i="18"/>
  <c r="J58" i="18"/>
  <c r="J81" i="18"/>
  <c r="I81" i="18"/>
  <c r="J12" i="18"/>
  <c r="I12" i="18"/>
  <c r="H20" i="18"/>
  <c r="K29" i="18"/>
  <c r="J29" i="18"/>
  <c r="I29" i="18"/>
  <c r="J46" i="18"/>
  <c r="I46" i="18"/>
  <c r="J102" i="18"/>
  <c r="I102" i="18"/>
  <c r="AA149" i="18"/>
  <c r="Z149" i="18"/>
  <c r="Y148" i="18"/>
  <c r="I75" i="18"/>
  <c r="J75" i="18"/>
  <c r="K80" i="18"/>
  <c r="I80" i="18"/>
  <c r="J80" i="18"/>
  <c r="I84" i="18"/>
  <c r="J84" i="18"/>
  <c r="I88" i="18"/>
  <c r="J88" i="18"/>
  <c r="H92" i="18"/>
  <c r="I93" i="18"/>
  <c r="J93" i="18"/>
  <c r="I97" i="18"/>
  <c r="J97" i="18"/>
  <c r="K101" i="18"/>
  <c r="I101" i="18"/>
  <c r="J101" i="18"/>
  <c r="Z111" i="18"/>
  <c r="AA111" i="18"/>
  <c r="S115" i="18"/>
  <c r="R115" i="18"/>
  <c r="AA127" i="18"/>
  <c r="Z127" i="18"/>
  <c r="S131" i="18"/>
  <c r="R131" i="18"/>
  <c r="AB144" i="18"/>
  <c r="AA144" i="18"/>
  <c r="Z144" i="18"/>
  <c r="S149" i="18"/>
  <c r="R149" i="18"/>
  <c r="Q148" i="18"/>
  <c r="S153" i="18"/>
  <c r="R153" i="18"/>
  <c r="J156" i="18"/>
  <c r="I156" i="18"/>
  <c r="Q48" i="19"/>
  <c r="P48" i="19"/>
  <c r="Q19" i="19"/>
  <c r="P19" i="19"/>
  <c r="S11" i="18"/>
  <c r="R11" i="18"/>
  <c r="AA11" i="18"/>
  <c r="Z11" i="18"/>
  <c r="T15" i="18"/>
  <c r="S15" i="18"/>
  <c r="R15" i="18"/>
  <c r="AA15" i="18"/>
  <c r="Z15" i="18"/>
  <c r="S19" i="18"/>
  <c r="R19" i="18"/>
  <c r="AA19" i="18"/>
  <c r="Z19" i="18"/>
  <c r="S24" i="18"/>
  <c r="R24" i="18"/>
  <c r="AB24" i="18"/>
  <c r="AA24" i="18"/>
  <c r="Z24" i="18"/>
  <c r="S28" i="18"/>
  <c r="R28" i="18"/>
  <c r="AA28" i="18"/>
  <c r="Z28" i="18"/>
  <c r="T32" i="18"/>
  <c r="S32" i="18"/>
  <c r="R32" i="18"/>
  <c r="AA32" i="18"/>
  <c r="Z32" i="18"/>
  <c r="Q36" i="18"/>
  <c r="T37" i="18"/>
  <c r="S37" i="18"/>
  <c r="R37" i="18"/>
  <c r="Y36" i="18"/>
  <c r="AA37" i="18"/>
  <c r="Z37" i="18"/>
  <c r="S41" i="18"/>
  <c r="R41" i="18"/>
  <c r="AA41" i="18"/>
  <c r="Z41" i="18"/>
  <c r="S45" i="18"/>
  <c r="R45" i="18"/>
  <c r="AB45" i="18"/>
  <c r="AA45" i="18"/>
  <c r="Z45" i="18"/>
  <c r="S54" i="18"/>
  <c r="Q62" i="18"/>
  <c r="R54" i="18"/>
  <c r="AA54" i="18"/>
  <c r="Y62" i="18"/>
  <c r="Z54" i="18"/>
  <c r="S58" i="18"/>
  <c r="R58" i="18"/>
  <c r="AA58" i="18"/>
  <c r="Z58" i="18"/>
  <c r="T67" i="18"/>
  <c r="S67" i="18"/>
  <c r="R67" i="18"/>
  <c r="AA67" i="18"/>
  <c r="Z67" i="18"/>
  <c r="S71" i="18"/>
  <c r="R71" i="18"/>
  <c r="AA71" i="18"/>
  <c r="Z71" i="18"/>
  <c r="S75" i="18"/>
  <c r="R75" i="18"/>
  <c r="AB75" i="18"/>
  <c r="AA75" i="18"/>
  <c r="Z75" i="18"/>
  <c r="S80" i="18"/>
  <c r="R80" i="18"/>
  <c r="AA80" i="18"/>
  <c r="Z80" i="18"/>
  <c r="T84" i="18"/>
  <c r="S84" i="18"/>
  <c r="R84" i="18"/>
  <c r="AA84" i="18"/>
  <c r="Z84" i="18"/>
  <c r="S88" i="18"/>
  <c r="R88" i="18"/>
  <c r="AA88" i="18"/>
  <c r="Z88" i="18"/>
  <c r="Q92" i="18"/>
  <c r="S93" i="18"/>
  <c r="R93" i="18"/>
  <c r="Y92" i="18"/>
  <c r="AA93" i="18"/>
  <c r="Z93" i="18"/>
  <c r="S97" i="18"/>
  <c r="R97" i="18"/>
  <c r="AB97" i="18"/>
  <c r="AA97" i="18"/>
  <c r="Z97" i="18"/>
  <c r="S101" i="18"/>
  <c r="R101" i="18"/>
  <c r="AA101" i="18"/>
  <c r="Z101" i="18"/>
  <c r="K114" i="18"/>
  <c r="J114" i="18"/>
  <c r="I114" i="18"/>
  <c r="Z117" i="18"/>
  <c r="AA117" i="18"/>
  <c r="Z126" i="18"/>
  <c r="AA126" i="18"/>
  <c r="R130" i="18"/>
  <c r="S130" i="18"/>
  <c r="Z143" i="18"/>
  <c r="AA143" i="18"/>
  <c r="AB153" i="18"/>
  <c r="AA153" i="18"/>
  <c r="Z153" i="18"/>
  <c r="Q28" i="19"/>
  <c r="P28" i="19"/>
  <c r="I100" i="19"/>
  <c r="H100" i="19"/>
  <c r="T12" i="18"/>
  <c r="S12" i="18"/>
  <c r="R12" i="18"/>
  <c r="Q20" i="18"/>
  <c r="AA12" i="18"/>
  <c r="Z12" i="18"/>
  <c r="Y20" i="18"/>
  <c r="T16" i="18"/>
  <c r="S16" i="18"/>
  <c r="R16" i="18"/>
  <c r="AA16" i="18"/>
  <c r="Z16" i="18"/>
  <c r="S25" i="18"/>
  <c r="R25" i="18"/>
  <c r="AA25" i="18"/>
  <c r="Z25" i="18"/>
  <c r="S29" i="18"/>
  <c r="R29" i="18"/>
  <c r="AB29" i="18"/>
  <c r="AA29" i="18"/>
  <c r="Z29" i="18"/>
  <c r="S33" i="18"/>
  <c r="R33" i="18"/>
  <c r="AA33" i="18"/>
  <c r="Z33" i="18"/>
  <c r="T38" i="18"/>
  <c r="S38" i="18"/>
  <c r="R38" i="18"/>
  <c r="AA38" i="18"/>
  <c r="Z38" i="18"/>
  <c r="S42" i="18"/>
  <c r="R42" i="18"/>
  <c r="AA42" i="18"/>
  <c r="Z42" i="18"/>
  <c r="S46" i="18"/>
  <c r="R46" i="18"/>
  <c r="AB46" i="18"/>
  <c r="AA46" i="18"/>
  <c r="Z46" i="18"/>
  <c r="S51" i="18"/>
  <c r="R51" i="18"/>
  <c r="Q50" i="18"/>
  <c r="AA51" i="18"/>
  <c r="Z51" i="18"/>
  <c r="Y50" i="18"/>
  <c r="S55" i="18"/>
  <c r="R55" i="18"/>
  <c r="AA55" i="18"/>
  <c r="Z55" i="18"/>
  <c r="T59" i="18"/>
  <c r="S59" i="18"/>
  <c r="R59" i="18"/>
  <c r="AA59" i="18"/>
  <c r="Z59" i="18"/>
  <c r="S68" i="18"/>
  <c r="R68" i="18"/>
  <c r="Q76" i="18"/>
  <c r="AA68" i="18"/>
  <c r="Z68" i="18"/>
  <c r="Y76" i="18"/>
  <c r="S72" i="18"/>
  <c r="R72" i="18"/>
  <c r="AA72" i="18"/>
  <c r="Z72" i="18"/>
  <c r="S81" i="18"/>
  <c r="R81" i="18"/>
  <c r="AB81" i="18"/>
  <c r="AA81" i="18"/>
  <c r="Z81" i="18"/>
  <c r="S85" i="18"/>
  <c r="R85" i="18"/>
  <c r="AA85" i="18"/>
  <c r="Z85" i="18"/>
  <c r="T89" i="18"/>
  <c r="S89" i="18"/>
  <c r="R89" i="18"/>
  <c r="AA89" i="18"/>
  <c r="Z89" i="18"/>
  <c r="S94" i="18"/>
  <c r="R94" i="18"/>
  <c r="AA94" i="18"/>
  <c r="Z94" i="18"/>
  <c r="S98" i="18"/>
  <c r="R98" i="18"/>
  <c r="AB98" i="18"/>
  <c r="AA98" i="18"/>
  <c r="Z98" i="18"/>
  <c r="S102" i="18"/>
  <c r="R102" i="18"/>
  <c r="AA102" i="18"/>
  <c r="Z102" i="18"/>
  <c r="T107" i="18"/>
  <c r="S107" i="18"/>
  <c r="R107" i="18"/>
  <c r="Q106" i="18"/>
  <c r="AA107" i="18"/>
  <c r="Z107" i="18"/>
  <c r="Y106" i="18"/>
  <c r="J111" i="18"/>
  <c r="I111" i="18"/>
  <c r="Z112" i="18"/>
  <c r="AA112" i="18"/>
  <c r="AA113" i="18"/>
  <c r="Z113" i="18"/>
  <c r="Z130" i="18"/>
  <c r="AA130" i="18"/>
  <c r="Q134" i="18"/>
  <c r="R135" i="18"/>
  <c r="S135" i="18"/>
  <c r="Q160" i="18"/>
  <c r="R152" i="18"/>
  <c r="S152" i="18"/>
  <c r="J9" i="18"/>
  <c r="I9" i="18"/>
  <c r="H8" i="18"/>
  <c r="K16" i="18" s="1"/>
  <c r="K13" i="18"/>
  <c r="J13" i="18"/>
  <c r="I13" i="18"/>
  <c r="J17" i="18"/>
  <c r="I17" i="18"/>
  <c r="J26" i="18"/>
  <c r="I26" i="18"/>
  <c r="H34" i="18"/>
  <c r="J30" i="18"/>
  <c r="I30" i="18"/>
  <c r="J39" i="18"/>
  <c r="I39" i="18"/>
  <c r="K43" i="18"/>
  <c r="J43" i="18"/>
  <c r="I43" i="18"/>
  <c r="J47" i="18"/>
  <c r="I47" i="18"/>
  <c r="J52" i="18"/>
  <c r="I52" i="18"/>
  <c r="J56" i="18"/>
  <c r="I56" i="18"/>
  <c r="J60" i="18"/>
  <c r="I60" i="18"/>
  <c r="K65" i="18"/>
  <c r="J65" i="18"/>
  <c r="I65" i="18"/>
  <c r="H64" i="18"/>
  <c r="J69" i="18"/>
  <c r="I69" i="18"/>
  <c r="J73" i="18"/>
  <c r="I73" i="18"/>
  <c r="J82" i="18"/>
  <c r="I82" i="18"/>
  <c r="H90" i="18"/>
  <c r="J86" i="18"/>
  <c r="I86" i="18"/>
  <c r="K95" i="18"/>
  <c r="J95" i="18"/>
  <c r="I95" i="18"/>
  <c r="J99" i="18"/>
  <c r="I99" i="18"/>
  <c r="J103" i="18"/>
  <c r="I103" i="18"/>
  <c r="J108" i="18"/>
  <c r="I108" i="18"/>
  <c r="Y118" i="18"/>
  <c r="AA110" i="18"/>
  <c r="Z110" i="18"/>
  <c r="AB114" i="18"/>
  <c r="AA114" i="18"/>
  <c r="Z114" i="18"/>
  <c r="S123" i="18"/>
  <c r="R123" i="18"/>
  <c r="AA136" i="18"/>
  <c r="Z136" i="18"/>
  <c r="S140" i="18"/>
  <c r="R140" i="18"/>
  <c r="I31" i="19"/>
  <c r="H31" i="19"/>
  <c r="S9" i="18"/>
  <c r="R9" i="18"/>
  <c r="Q8" i="18"/>
  <c r="T130" i="18" s="1"/>
  <c r="T9" i="18"/>
  <c r="AA9" i="18"/>
  <c r="Z9" i="18"/>
  <c r="Y8" i="18"/>
  <c r="AB149" i="18" s="1"/>
  <c r="AB9" i="18"/>
  <c r="S13" i="18"/>
  <c r="R13" i="18"/>
  <c r="T13" i="18"/>
  <c r="AA13" i="18"/>
  <c r="Z13" i="18"/>
  <c r="AB13" i="18"/>
  <c r="S17" i="18"/>
  <c r="R17" i="18"/>
  <c r="T17" i="18"/>
  <c r="AA17" i="18"/>
  <c r="Z17" i="18"/>
  <c r="S26" i="18"/>
  <c r="R26" i="18"/>
  <c r="Q34" i="18"/>
  <c r="T26" i="18"/>
  <c r="AA26" i="18"/>
  <c r="Z26" i="18"/>
  <c r="Y34" i="18"/>
  <c r="AB26" i="18"/>
  <c r="S30" i="18"/>
  <c r="R30" i="18"/>
  <c r="T30" i="18"/>
  <c r="AA30" i="18"/>
  <c r="Z30" i="18"/>
  <c r="AB30" i="18"/>
  <c r="S39" i="18"/>
  <c r="R39" i="18"/>
  <c r="T39" i="18"/>
  <c r="AA39" i="18"/>
  <c r="Z39" i="18"/>
  <c r="AB39" i="18"/>
  <c r="S43" i="18"/>
  <c r="R43" i="18"/>
  <c r="T43" i="18"/>
  <c r="AA43" i="18"/>
  <c r="Z43" i="18"/>
  <c r="AB43" i="18"/>
  <c r="S47" i="18"/>
  <c r="R47" i="18"/>
  <c r="T47" i="18"/>
  <c r="AA47" i="18"/>
  <c r="Z47" i="18"/>
  <c r="AB47" i="18"/>
  <c r="S52" i="18"/>
  <c r="R52" i="18"/>
  <c r="T52" i="18"/>
  <c r="AA52" i="18"/>
  <c r="Z52" i="18"/>
  <c r="AB52" i="18"/>
  <c r="S56" i="18"/>
  <c r="R56" i="18"/>
  <c r="T56" i="18"/>
  <c r="AA56" i="18"/>
  <c r="Z56" i="18"/>
  <c r="AB56" i="18"/>
  <c r="S60" i="18"/>
  <c r="R60" i="18"/>
  <c r="T60" i="18"/>
  <c r="AA60" i="18"/>
  <c r="Z60" i="18"/>
  <c r="AB60" i="18"/>
  <c r="S65" i="18"/>
  <c r="R65" i="18"/>
  <c r="Q64" i="18"/>
  <c r="T65" i="18"/>
  <c r="AA65" i="18"/>
  <c r="Z65" i="18"/>
  <c r="Y64" i="18"/>
  <c r="AB65" i="18"/>
  <c r="S69" i="18"/>
  <c r="R69" i="18"/>
  <c r="T69" i="18"/>
  <c r="AA69" i="18"/>
  <c r="Z69" i="18"/>
  <c r="AB69" i="18"/>
  <c r="S73" i="18"/>
  <c r="R73" i="18"/>
  <c r="T73" i="18"/>
  <c r="AA73" i="18"/>
  <c r="Z73" i="18"/>
  <c r="AB73" i="18"/>
  <c r="S82" i="18"/>
  <c r="R82" i="18"/>
  <c r="Q90" i="18"/>
  <c r="T82" i="18"/>
  <c r="AA82" i="18"/>
  <c r="Z82" i="18"/>
  <c r="Y90" i="18"/>
  <c r="AB82" i="18"/>
  <c r="S86" i="18"/>
  <c r="R86" i="18"/>
  <c r="T86" i="18"/>
  <c r="AA86" i="18"/>
  <c r="Z86" i="18"/>
  <c r="AB86" i="18"/>
  <c r="S95" i="18"/>
  <c r="R95" i="18"/>
  <c r="T95" i="18"/>
  <c r="AA95" i="18"/>
  <c r="Z95" i="18"/>
  <c r="AB95" i="18"/>
  <c r="S99" i="18"/>
  <c r="R99" i="18"/>
  <c r="T99" i="18"/>
  <c r="AA99" i="18"/>
  <c r="Z99" i="18"/>
  <c r="AB99" i="18"/>
  <c r="S103" i="18"/>
  <c r="R103" i="18"/>
  <c r="T103" i="18"/>
  <c r="AA103" i="18"/>
  <c r="Z103" i="18"/>
  <c r="AB103" i="18"/>
  <c r="S108" i="18"/>
  <c r="R108" i="18"/>
  <c r="T108" i="18"/>
  <c r="AA108" i="18"/>
  <c r="Z108" i="18"/>
  <c r="AB108" i="18"/>
  <c r="R112" i="18"/>
  <c r="T112" i="18"/>
  <c r="S112" i="18"/>
  <c r="AB115" i="18"/>
  <c r="AA115" i="18"/>
  <c r="Z115" i="18"/>
  <c r="R117" i="18"/>
  <c r="T117" i="18"/>
  <c r="S117" i="18"/>
  <c r="T122" i="18"/>
  <c r="R122" i="18"/>
  <c r="S122" i="18"/>
  <c r="Y134" i="18"/>
  <c r="AB135" i="18"/>
  <c r="Z135" i="18"/>
  <c r="AA135" i="18"/>
  <c r="T139" i="18"/>
  <c r="R139" i="18"/>
  <c r="S139" i="18"/>
  <c r="AB152" i="18"/>
  <c r="Y160" i="18"/>
  <c r="Z152" i="18"/>
  <c r="AA152" i="18"/>
  <c r="Y16" i="19"/>
  <c r="X16" i="19"/>
  <c r="I10" i="18"/>
  <c r="J10" i="18"/>
  <c r="I14" i="18"/>
  <c r="J14" i="18"/>
  <c r="I18" i="18"/>
  <c r="K18" i="18"/>
  <c r="J18" i="18"/>
  <c r="I23" i="18"/>
  <c r="H22" i="18"/>
  <c r="J23" i="18"/>
  <c r="I27" i="18"/>
  <c r="J27" i="18"/>
  <c r="I31" i="18"/>
  <c r="J31" i="18"/>
  <c r="I40" i="18"/>
  <c r="H48" i="18"/>
  <c r="J40" i="18"/>
  <c r="I44" i="18"/>
  <c r="K44" i="18"/>
  <c r="J44" i="18"/>
  <c r="I53" i="18"/>
  <c r="J53" i="18"/>
  <c r="I57" i="18"/>
  <c r="J57" i="18"/>
  <c r="I61" i="18"/>
  <c r="J61" i="18"/>
  <c r="I66" i="18"/>
  <c r="J66" i="18"/>
  <c r="I70" i="18"/>
  <c r="K70" i="18"/>
  <c r="J70" i="18"/>
  <c r="I74" i="18"/>
  <c r="J74" i="18"/>
  <c r="I79" i="18"/>
  <c r="H78" i="18"/>
  <c r="J79" i="18"/>
  <c r="I83" i="18"/>
  <c r="J83" i="18"/>
  <c r="I87" i="18"/>
  <c r="J87" i="18"/>
  <c r="I96" i="18"/>
  <c r="H104" i="18"/>
  <c r="K96" i="18"/>
  <c r="J96" i="18"/>
  <c r="I100" i="18"/>
  <c r="J100" i="18"/>
  <c r="I109" i="18"/>
  <c r="J109" i="18"/>
  <c r="T110" i="18"/>
  <c r="R110" i="18"/>
  <c r="S110" i="18"/>
  <c r="Q118" i="18"/>
  <c r="R113" i="18"/>
  <c r="T113" i="18"/>
  <c r="S113" i="18"/>
  <c r="AB123" i="18"/>
  <c r="AA123" i="18"/>
  <c r="Z123" i="18"/>
  <c r="T127" i="18"/>
  <c r="S127" i="18"/>
  <c r="R127" i="18"/>
  <c r="AB140" i="18"/>
  <c r="AA140" i="18"/>
  <c r="Z140" i="18"/>
  <c r="T144" i="18"/>
  <c r="S144" i="18"/>
  <c r="R144" i="18"/>
  <c r="I45" i="19"/>
  <c r="H45" i="19"/>
  <c r="Y25" i="19"/>
  <c r="X25" i="19"/>
  <c r="J19" i="21"/>
  <c r="I19" i="21"/>
  <c r="H19" i="21"/>
  <c r="S10" i="18"/>
  <c r="T10" i="18"/>
  <c r="R10" i="18"/>
  <c r="AA10" i="18"/>
  <c r="AB10" i="18"/>
  <c r="Z10" i="18"/>
  <c r="S14" i="18"/>
  <c r="T14" i="18"/>
  <c r="R14" i="18"/>
  <c r="AA14" i="18"/>
  <c r="AB14" i="18"/>
  <c r="Z14" i="18"/>
  <c r="S18" i="18"/>
  <c r="T18" i="18"/>
  <c r="R18" i="18"/>
  <c r="AA18" i="18"/>
  <c r="AB18" i="18"/>
  <c r="Z18" i="18"/>
  <c r="Q22" i="18"/>
  <c r="S23" i="18"/>
  <c r="T23" i="18"/>
  <c r="R23" i="18"/>
  <c r="Y22" i="18"/>
  <c r="AA23" i="18"/>
  <c r="Z23" i="18"/>
  <c r="AB23" i="18"/>
  <c r="S27" i="18"/>
  <c r="T27" i="18"/>
  <c r="R27" i="18"/>
  <c r="AA27" i="18"/>
  <c r="AB27" i="18"/>
  <c r="Z27" i="18"/>
  <c r="S31" i="18"/>
  <c r="T31" i="18"/>
  <c r="R31" i="18"/>
  <c r="AA31" i="18"/>
  <c r="AB31" i="18"/>
  <c r="Z31" i="18"/>
  <c r="Q48" i="18"/>
  <c r="S40" i="18"/>
  <c r="T40" i="18"/>
  <c r="R40" i="18"/>
  <c r="Y48" i="18"/>
  <c r="AA40" i="18"/>
  <c r="AB40" i="18"/>
  <c r="Z40" i="18"/>
  <c r="S44" i="18"/>
  <c r="T44" i="18"/>
  <c r="R44" i="18"/>
  <c r="AA44" i="18"/>
  <c r="AB44" i="18"/>
  <c r="Z44" i="18"/>
  <c r="S53" i="18"/>
  <c r="T53" i="18"/>
  <c r="R53" i="18"/>
  <c r="AA53" i="18"/>
  <c r="AB53" i="18"/>
  <c r="Z53" i="18"/>
  <c r="S57" i="18"/>
  <c r="T57" i="18"/>
  <c r="R57" i="18"/>
  <c r="AA57" i="18"/>
  <c r="AB57" i="18"/>
  <c r="Z57" i="18"/>
  <c r="S61" i="18"/>
  <c r="T61" i="18"/>
  <c r="R61" i="18"/>
  <c r="AA61" i="18"/>
  <c r="AB61" i="18"/>
  <c r="Z61" i="18"/>
  <c r="S66" i="18"/>
  <c r="T66" i="18"/>
  <c r="R66" i="18"/>
  <c r="AA66" i="18"/>
  <c r="AB66" i="18"/>
  <c r="Z66" i="18"/>
  <c r="S70" i="18"/>
  <c r="T70" i="18"/>
  <c r="R70" i="18"/>
  <c r="AA70" i="18"/>
  <c r="AB70" i="18"/>
  <c r="Z70" i="18"/>
  <c r="S74" i="18"/>
  <c r="R74" i="18"/>
  <c r="T74" i="18"/>
  <c r="AA74" i="18"/>
  <c r="Z74" i="18"/>
  <c r="AB74" i="18"/>
  <c r="Q78" i="18"/>
  <c r="S79" i="18"/>
  <c r="R79" i="18"/>
  <c r="T79" i="18"/>
  <c r="Y78" i="18"/>
  <c r="AA79" i="18"/>
  <c r="Z79" i="18"/>
  <c r="AB79" i="18"/>
  <c r="S83" i="18"/>
  <c r="R83" i="18"/>
  <c r="T83" i="18"/>
  <c r="AA83" i="18"/>
  <c r="Z83" i="18"/>
  <c r="AB83" i="18"/>
  <c r="S87" i="18"/>
  <c r="R87" i="18"/>
  <c r="T87" i="18"/>
  <c r="AA87" i="18"/>
  <c r="Z87" i="18"/>
  <c r="AB87" i="18"/>
  <c r="Q104" i="18"/>
  <c r="S96" i="18"/>
  <c r="R96" i="18"/>
  <c r="T96" i="18"/>
  <c r="Y104" i="18"/>
  <c r="AA96" i="18"/>
  <c r="Z96" i="18"/>
  <c r="AB96" i="18"/>
  <c r="S100" i="18"/>
  <c r="R100" i="18"/>
  <c r="T100" i="18"/>
  <c r="AA100" i="18"/>
  <c r="Z100" i="18"/>
  <c r="AB100" i="18"/>
  <c r="S109" i="18"/>
  <c r="R109" i="18"/>
  <c r="T109" i="18"/>
  <c r="AA109" i="18"/>
  <c r="Z109" i="18"/>
  <c r="AB109" i="18"/>
  <c r="H118" i="18"/>
  <c r="J110" i="18"/>
  <c r="I110" i="18"/>
  <c r="T114" i="18"/>
  <c r="S114" i="18"/>
  <c r="R114" i="18"/>
  <c r="AB122" i="18"/>
  <c r="Z122" i="18"/>
  <c r="AA122" i="18"/>
  <c r="T126" i="18"/>
  <c r="R126" i="18"/>
  <c r="S126" i="18"/>
  <c r="AB139" i="18"/>
  <c r="Z139" i="18"/>
  <c r="AA139" i="18"/>
  <c r="T143" i="18"/>
  <c r="R143" i="18"/>
  <c r="S143" i="18"/>
  <c r="Y33" i="19"/>
  <c r="X33" i="19"/>
  <c r="Q60" i="19"/>
  <c r="P60" i="19"/>
  <c r="J49" i="21"/>
  <c r="I49" i="21"/>
  <c r="H49" i="21"/>
  <c r="Y14" i="19"/>
  <c r="X14" i="19"/>
  <c r="Q17" i="19"/>
  <c r="P17" i="19"/>
  <c r="I20" i="19"/>
  <c r="H20" i="19"/>
  <c r="Q26" i="19"/>
  <c r="P26" i="19"/>
  <c r="I29" i="19"/>
  <c r="H29" i="19"/>
  <c r="Y31" i="19"/>
  <c r="X31" i="19"/>
  <c r="Q34" i="19"/>
  <c r="P34" i="19"/>
  <c r="I38" i="19"/>
  <c r="H38" i="19"/>
  <c r="G37" i="19"/>
  <c r="Y94" i="19"/>
  <c r="X94" i="19"/>
  <c r="W93" i="19"/>
  <c r="J15" i="21"/>
  <c r="I15" i="21"/>
  <c r="H15" i="21"/>
  <c r="J41" i="21"/>
  <c r="I41" i="21"/>
  <c r="H41" i="21"/>
  <c r="J75" i="21"/>
  <c r="I75" i="21"/>
  <c r="H75" i="21"/>
  <c r="J123" i="18"/>
  <c r="I123" i="18"/>
  <c r="J127" i="18"/>
  <c r="I127" i="18"/>
  <c r="K131" i="18"/>
  <c r="J131" i="18"/>
  <c r="I131" i="18"/>
  <c r="J136" i="18"/>
  <c r="I136" i="18"/>
  <c r="J140" i="18"/>
  <c r="I140" i="18"/>
  <c r="K144" i="18"/>
  <c r="J144" i="18"/>
  <c r="I144" i="18"/>
  <c r="H148" i="18"/>
  <c r="J149" i="18"/>
  <c r="I149" i="18"/>
  <c r="K153" i="18"/>
  <c r="J153" i="18"/>
  <c r="I153" i="18"/>
  <c r="T156" i="18"/>
  <c r="S156" i="18"/>
  <c r="R156" i="18"/>
  <c r="I13" i="19"/>
  <c r="H13" i="19"/>
  <c r="G21" i="19"/>
  <c r="Y15" i="19"/>
  <c r="X15" i="19"/>
  <c r="Y24" i="19"/>
  <c r="X24" i="19"/>
  <c r="W23" i="19"/>
  <c r="I30" i="19"/>
  <c r="H30" i="19"/>
  <c r="Y32" i="19"/>
  <c r="X32" i="19"/>
  <c r="I39" i="19"/>
  <c r="H39" i="19"/>
  <c r="Y41" i="19"/>
  <c r="X41" i="19"/>
  <c r="W49" i="19"/>
  <c r="I43" i="19"/>
  <c r="H43" i="19"/>
  <c r="Y45" i="19"/>
  <c r="X45" i="19"/>
  <c r="I47" i="19"/>
  <c r="H47" i="19"/>
  <c r="I109" i="19"/>
  <c r="H109" i="19"/>
  <c r="J17" i="21"/>
  <c r="I17" i="21"/>
  <c r="H17" i="21"/>
  <c r="J45" i="21"/>
  <c r="I45" i="21"/>
  <c r="H45" i="21"/>
  <c r="J125" i="21"/>
  <c r="I125" i="21"/>
  <c r="H125" i="21"/>
  <c r="J124" i="18"/>
  <c r="I124" i="18"/>
  <c r="H132" i="18"/>
  <c r="J128" i="18"/>
  <c r="I128" i="18"/>
  <c r="J137" i="18"/>
  <c r="I137" i="18"/>
  <c r="K141" i="18"/>
  <c r="J141" i="18"/>
  <c r="I141" i="18"/>
  <c r="J145" i="18"/>
  <c r="I145" i="18"/>
  <c r="J150" i="18"/>
  <c r="I150" i="18"/>
  <c r="K154" i="18"/>
  <c r="J154" i="18"/>
  <c r="I154" i="18"/>
  <c r="AB155" i="18"/>
  <c r="AA155" i="18"/>
  <c r="Z155" i="18"/>
  <c r="AA157" i="18"/>
  <c r="Z157" i="18"/>
  <c r="AB157" i="18"/>
  <c r="T159" i="18"/>
  <c r="S159" i="18"/>
  <c r="R159" i="18"/>
  <c r="I11" i="19"/>
  <c r="H11" i="19"/>
  <c r="Y11" i="19"/>
  <c r="X11" i="19"/>
  <c r="I15" i="19"/>
  <c r="H15" i="19"/>
  <c r="Y17" i="19"/>
  <c r="X17" i="19"/>
  <c r="I24" i="19"/>
  <c r="H24" i="19"/>
  <c r="G23" i="19"/>
  <c r="Y26" i="19"/>
  <c r="X26" i="19"/>
  <c r="I32" i="19"/>
  <c r="H32" i="19"/>
  <c r="Y34" i="19"/>
  <c r="X34" i="19"/>
  <c r="Y40" i="19"/>
  <c r="X40" i="19"/>
  <c r="I42" i="19"/>
  <c r="H42" i="19"/>
  <c r="Y44" i="19"/>
  <c r="X44" i="19"/>
  <c r="I46" i="19"/>
  <c r="H46" i="19"/>
  <c r="Y48" i="19"/>
  <c r="X48" i="19"/>
  <c r="Y57" i="19"/>
  <c r="X57" i="19"/>
  <c r="J21" i="21"/>
  <c r="I21" i="21"/>
  <c r="H21" i="21"/>
  <c r="J54" i="21"/>
  <c r="I54" i="21"/>
  <c r="H54" i="21"/>
  <c r="J90" i="21"/>
  <c r="I90" i="21"/>
  <c r="H90" i="21"/>
  <c r="T124" i="18"/>
  <c r="S124" i="18"/>
  <c r="R124" i="18"/>
  <c r="Q132" i="18"/>
  <c r="AB124" i="18"/>
  <c r="AA124" i="18"/>
  <c r="Z124" i="18"/>
  <c r="Y132" i="18"/>
  <c r="T128" i="18"/>
  <c r="S128" i="18"/>
  <c r="R128" i="18"/>
  <c r="AB128" i="18"/>
  <c r="AA128" i="18"/>
  <c r="Z128" i="18"/>
  <c r="T137" i="18"/>
  <c r="S137" i="18"/>
  <c r="R137" i="18"/>
  <c r="AB137" i="18"/>
  <c r="AA137" i="18"/>
  <c r="Z137" i="18"/>
  <c r="T141" i="18"/>
  <c r="S141" i="18"/>
  <c r="R141" i="18"/>
  <c r="AB141" i="18"/>
  <c r="AA141" i="18"/>
  <c r="Z141" i="18"/>
  <c r="T145" i="18"/>
  <c r="S145" i="18"/>
  <c r="R145" i="18"/>
  <c r="AB145" i="18"/>
  <c r="AA145" i="18"/>
  <c r="Z145" i="18"/>
  <c r="T150" i="18"/>
  <c r="S150" i="18"/>
  <c r="R150" i="18"/>
  <c r="AB150" i="18"/>
  <c r="AA150" i="18"/>
  <c r="Z150" i="18"/>
  <c r="T154" i="18"/>
  <c r="S154" i="18"/>
  <c r="R154" i="18"/>
  <c r="AB154" i="18"/>
  <c r="AA154" i="18"/>
  <c r="Z154" i="18"/>
  <c r="J155" i="18"/>
  <c r="I155" i="18"/>
  <c r="T155" i="18"/>
  <c r="S155" i="18"/>
  <c r="R155" i="18"/>
  <c r="J159" i="18"/>
  <c r="I159" i="18"/>
  <c r="I16" i="19"/>
  <c r="H16" i="19"/>
  <c r="Y18" i="19"/>
  <c r="X18" i="19"/>
  <c r="I25" i="19"/>
  <c r="H25" i="19"/>
  <c r="Y27" i="19"/>
  <c r="X27" i="19"/>
  <c r="W35" i="19"/>
  <c r="J24" i="21"/>
  <c r="I24" i="21"/>
  <c r="H24" i="21"/>
  <c r="J58" i="21"/>
  <c r="I58" i="21"/>
  <c r="H58" i="21"/>
  <c r="J112" i="18"/>
  <c r="I112" i="18"/>
  <c r="K112" i="18"/>
  <c r="J116" i="18"/>
  <c r="I116" i="18"/>
  <c r="J121" i="18"/>
  <c r="I121" i="18"/>
  <c r="H120" i="18"/>
  <c r="J125" i="18"/>
  <c r="I125" i="18"/>
  <c r="J129" i="18"/>
  <c r="I129" i="18"/>
  <c r="J138" i="18"/>
  <c r="I138" i="18"/>
  <c r="H146" i="18"/>
  <c r="J142" i="18"/>
  <c r="I142" i="18"/>
  <c r="J151" i="18"/>
  <c r="I151" i="18"/>
  <c r="K151" i="18"/>
  <c r="S157" i="18"/>
  <c r="R157" i="18"/>
  <c r="T157" i="18"/>
  <c r="I17" i="19"/>
  <c r="H17" i="19"/>
  <c r="Y19" i="19"/>
  <c r="X19" i="19"/>
  <c r="J28" i="21"/>
  <c r="I28" i="21"/>
  <c r="H28" i="21"/>
  <c r="G36" i="21"/>
  <c r="J62" i="21"/>
  <c r="I62" i="21"/>
  <c r="H62" i="21"/>
  <c r="R116" i="18"/>
  <c r="T116" i="18"/>
  <c r="S116" i="18"/>
  <c r="Z116" i="18"/>
  <c r="AB116" i="18"/>
  <c r="AA116" i="18"/>
  <c r="R121" i="18"/>
  <c r="Q120" i="18"/>
  <c r="T121" i="18"/>
  <c r="S121" i="18"/>
  <c r="Z121" i="18"/>
  <c r="Y120" i="18"/>
  <c r="AB121" i="18"/>
  <c r="AA121" i="18"/>
  <c r="R125" i="18"/>
  <c r="T125" i="18"/>
  <c r="S125" i="18"/>
  <c r="Z125" i="18"/>
  <c r="AB125" i="18"/>
  <c r="AA125" i="18"/>
  <c r="R129" i="18"/>
  <c r="T129" i="18"/>
  <c r="S129" i="18"/>
  <c r="Z129" i="18"/>
  <c r="AB129" i="18"/>
  <c r="AA129" i="18"/>
  <c r="R138" i="18"/>
  <c r="Q146" i="18"/>
  <c r="T138" i="18"/>
  <c r="S138" i="18"/>
  <c r="Z138" i="18"/>
  <c r="Y146" i="18"/>
  <c r="AB138" i="18"/>
  <c r="AA138" i="18"/>
  <c r="R142" i="18"/>
  <c r="T142" i="18"/>
  <c r="S142" i="18"/>
  <c r="Z142" i="18"/>
  <c r="AB142" i="18"/>
  <c r="AA142" i="18"/>
  <c r="R151" i="18"/>
  <c r="T151" i="18"/>
  <c r="S151" i="18"/>
  <c r="Z151" i="18"/>
  <c r="AB151" i="18"/>
  <c r="AA151" i="18"/>
  <c r="J157" i="18"/>
  <c r="I157" i="18"/>
  <c r="Y12" i="19"/>
  <c r="X12" i="19"/>
  <c r="I18" i="19"/>
  <c r="H18" i="19"/>
  <c r="Y20" i="19"/>
  <c r="X20" i="19"/>
  <c r="I27" i="19"/>
  <c r="H27" i="19"/>
  <c r="G35" i="19"/>
  <c r="Y29" i="19"/>
  <c r="X29" i="19"/>
  <c r="Y38" i="19"/>
  <c r="X38" i="19"/>
  <c r="W37" i="19"/>
  <c r="J11" i="21"/>
  <c r="I11" i="21"/>
  <c r="H11" i="21"/>
  <c r="J32" i="21"/>
  <c r="I32" i="21"/>
  <c r="H32" i="21"/>
  <c r="J67" i="21"/>
  <c r="I67" i="21"/>
  <c r="H67" i="21"/>
  <c r="J108" i="21"/>
  <c r="I108" i="21"/>
  <c r="H108" i="21"/>
  <c r="I113" i="18"/>
  <c r="J113" i="18"/>
  <c r="J117" i="18"/>
  <c r="I117" i="18"/>
  <c r="J122" i="18"/>
  <c r="I122" i="18"/>
  <c r="J126" i="18"/>
  <c r="I126" i="18"/>
  <c r="J130" i="18"/>
  <c r="I130" i="18"/>
  <c r="H134" i="18"/>
  <c r="J135" i="18"/>
  <c r="I135" i="18"/>
  <c r="J139" i="18"/>
  <c r="K139" i="18"/>
  <c r="I139" i="18"/>
  <c r="J143" i="18"/>
  <c r="I143" i="18"/>
  <c r="H160" i="18"/>
  <c r="J152" i="18"/>
  <c r="I152" i="18"/>
  <c r="K152" i="18"/>
  <c r="AB156" i="18"/>
  <c r="AA156" i="18"/>
  <c r="Z156" i="18"/>
  <c r="J13" i="21"/>
  <c r="I13" i="21"/>
  <c r="H13" i="21"/>
  <c r="J71" i="21"/>
  <c r="I71" i="21"/>
  <c r="H71" i="21"/>
  <c r="I85" i="21"/>
  <c r="J85" i="21"/>
  <c r="H85" i="21"/>
  <c r="J131" i="21"/>
  <c r="I131" i="21"/>
  <c r="H131" i="21"/>
  <c r="AB9" i="22"/>
  <c r="AA9" i="22"/>
  <c r="Z9" i="22"/>
  <c r="X9" i="22"/>
  <c r="Y9" i="22"/>
  <c r="N31" i="22"/>
  <c r="M31" i="22"/>
  <c r="L31" i="22"/>
  <c r="J31" i="22"/>
  <c r="K31" i="22"/>
  <c r="N66" i="22"/>
  <c r="M66" i="22"/>
  <c r="L66" i="22"/>
  <c r="J66" i="22"/>
  <c r="K66" i="22"/>
  <c r="N100" i="22"/>
  <c r="M100" i="22"/>
  <c r="L100" i="22"/>
  <c r="J100" i="22"/>
  <c r="K100" i="22"/>
  <c r="T11" i="21"/>
  <c r="S11" i="21"/>
  <c r="R11" i="21"/>
  <c r="T13" i="21"/>
  <c r="S13" i="21"/>
  <c r="R13" i="21"/>
  <c r="T15" i="21"/>
  <c r="S15" i="21"/>
  <c r="R15" i="21"/>
  <c r="T17" i="21"/>
  <c r="S17" i="21"/>
  <c r="R17" i="21"/>
  <c r="T19" i="21"/>
  <c r="S19" i="21"/>
  <c r="R19" i="21"/>
  <c r="T21" i="21"/>
  <c r="S21" i="21"/>
  <c r="R21" i="21"/>
  <c r="J25" i="21"/>
  <c r="I25" i="21"/>
  <c r="H25" i="21"/>
  <c r="J29" i="21"/>
  <c r="I29" i="21"/>
  <c r="H29" i="21"/>
  <c r="J33" i="21"/>
  <c r="I33" i="21"/>
  <c r="H33" i="21"/>
  <c r="J38" i="21"/>
  <c r="I38" i="21"/>
  <c r="H38" i="21"/>
  <c r="J42" i="21"/>
  <c r="I42" i="21"/>
  <c r="H42" i="21"/>
  <c r="G50" i="21"/>
  <c r="J46" i="21"/>
  <c r="I46" i="21"/>
  <c r="H46" i="21"/>
  <c r="J55" i="21"/>
  <c r="I55" i="21"/>
  <c r="H55" i="21"/>
  <c r="J59" i="21"/>
  <c r="I59" i="21"/>
  <c r="H59" i="21"/>
  <c r="J63" i="21"/>
  <c r="I63" i="21"/>
  <c r="H63" i="21"/>
  <c r="J68" i="21"/>
  <c r="I68" i="21"/>
  <c r="H68" i="21"/>
  <c r="J72" i="21"/>
  <c r="I72" i="21"/>
  <c r="H72" i="21"/>
  <c r="J76" i="21"/>
  <c r="I76" i="21"/>
  <c r="H76" i="21"/>
  <c r="J86" i="21"/>
  <c r="I86" i="21"/>
  <c r="H86" i="21"/>
  <c r="J103" i="21"/>
  <c r="I103" i="21"/>
  <c r="H103" i="21"/>
  <c r="N23" i="22"/>
  <c r="M23" i="22"/>
  <c r="L23" i="22"/>
  <c r="J23" i="22"/>
  <c r="K23" i="22"/>
  <c r="N57" i="22"/>
  <c r="M57" i="22"/>
  <c r="L57" i="22"/>
  <c r="J57" i="22"/>
  <c r="K57" i="22"/>
  <c r="N117" i="22"/>
  <c r="M117" i="22"/>
  <c r="L117" i="22"/>
  <c r="K117" i="22"/>
  <c r="J117" i="22"/>
  <c r="I158" i="18"/>
  <c r="J158" i="18"/>
  <c r="J10" i="21"/>
  <c r="I10" i="21"/>
  <c r="H10" i="21"/>
  <c r="J12" i="21"/>
  <c r="I12" i="21"/>
  <c r="H12" i="21"/>
  <c r="J14" i="21"/>
  <c r="I14" i="21"/>
  <c r="H14" i="21"/>
  <c r="G22" i="21"/>
  <c r="J16" i="21"/>
  <c r="I16" i="21"/>
  <c r="H16" i="21"/>
  <c r="J18" i="21"/>
  <c r="I18" i="21"/>
  <c r="H18" i="21"/>
  <c r="J20" i="21"/>
  <c r="I20" i="21"/>
  <c r="H20" i="21"/>
  <c r="J26" i="21"/>
  <c r="I26" i="21"/>
  <c r="H26" i="21"/>
  <c r="J30" i="21"/>
  <c r="I30" i="21"/>
  <c r="H30" i="21"/>
  <c r="J34" i="21"/>
  <c r="I34" i="21"/>
  <c r="H34" i="21"/>
  <c r="J39" i="21"/>
  <c r="I39" i="21"/>
  <c r="H39" i="21"/>
  <c r="J43" i="21"/>
  <c r="I43" i="21"/>
  <c r="H43" i="21"/>
  <c r="J47" i="21"/>
  <c r="I47" i="21"/>
  <c r="H47" i="21"/>
  <c r="J52" i="21"/>
  <c r="I52" i="21"/>
  <c r="H52" i="21"/>
  <c r="J56" i="21"/>
  <c r="I56" i="21"/>
  <c r="H56" i="21"/>
  <c r="G64" i="21"/>
  <c r="J60" i="21"/>
  <c r="I60" i="21"/>
  <c r="H60" i="21"/>
  <c r="J69" i="21"/>
  <c r="I69" i="21"/>
  <c r="H69" i="21"/>
  <c r="J73" i="21"/>
  <c r="I73" i="21"/>
  <c r="H73" i="21"/>
  <c r="I77" i="21"/>
  <c r="J77" i="21"/>
  <c r="H77" i="21"/>
  <c r="J99" i="21"/>
  <c r="I99" i="21"/>
  <c r="H99" i="21"/>
  <c r="J116" i="21"/>
  <c r="I116" i="21"/>
  <c r="H116" i="21"/>
  <c r="S158" i="18"/>
  <c r="R158" i="18"/>
  <c r="T158" i="18"/>
  <c r="AA158" i="18"/>
  <c r="Z158" i="18"/>
  <c r="AB158" i="18"/>
  <c r="N48" i="22"/>
  <c r="M48" i="22"/>
  <c r="L48" i="22"/>
  <c r="J48" i="22"/>
  <c r="K48" i="22"/>
  <c r="N83" i="22"/>
  <c r="M83" i="22"/>
  <c r="L83" i="22"/>
  <c r="J83" i="22"/>
  <c r="K83" i="22"/>
  <c r="I91" i="22"/>
  <c r="T10" i="21"/>
  <c r="S10" i="21"/>
  <c r="R10" i="21"/>
  <c r="T12" i="21"/>
  <c r="S12" i="21"/>
  <c r="R12" i="21"/>
  <c r="T14" i="21"/>
  <c r="S14" i="21"/>
  <c r="R14" i="21"/>
  <c r="Q22" i="21"/>
  <c r="T16" i="21"/>
  <c r="S16" i="21"/>
  <c r="R16" i="21"/>
  <c r="T18" i="21"/>
  <c r="S18" i="21"/>
  <c r="R18" i="21"/>
  <c r="T20" i="21"/>
  <c r="S20" i="21"/>
  <c r="R20" i="21"/>
  <c r="J27" i="21"/>
  <c r="I27" i="21"/>
  <c r="H27" i="21"/>
  <c r="J31" i="21"/>
  <c r="I31" i="21"/>
  <c r="H31" i="21"/>
  <c r="J35" i="21"/>
  <c r="I35" i="21"/>
  <c r="H35" i="21"/>
  <c r="J40" i="21"/>
  <c r="I40" i="21"/>
  <c r="H40" i="21"/>
  <c r="J44" i="21"/>
  <c r="I44" i="21"/>
  <c r="H44" i="21"/>
  <c r="J48" i="21"/>
  <c r="I48" i="21"/>
  <c r="H48" i="21"/>
  <c r="J53" i="21"/>
  <c r="I53" i="21"/>
  <c r="H53" i="21"/>
  <c r="J57" i="21"/>
  <c r="I57" i="21"/>
  <c r="H57" i="21"/>
  <c r="J61" i="21"/>
  <c r="I61" i="21"/>
  <c r="H61" i="21"/>
  <c r="J66" i="21"/>
  <c r="I66" i="21"/>
  <c r="H66" i="21"/>
  <c r="G78" i="21"/>
  <c r="J70" i="21"/>
  <c r="I70" i="21"/>
  <c r="H70" i="21"/>
  <c r="J74" i="21"/>
  <c r="I74" i="21"/>
  <c r="H74" i="21"/>
  <c r="J95" i="21"/>
  <c r="I95" i="21"/>
  <c r="H95" i="21"/>
  <c r="J112" i="21"/>
  <c r="I112" i="21"/>
  <c r="H112" i="21"/>
  <c r="G120" i="21"/>
  <c r="M110" i="26"/>
  <c r="L110" i="26"/>
  <c r="K110" i="26"/>
  <c r="J110" i="26"/>
  <c r="I110" i="26"/>
  <c r="H118" i="26"/>
  <c r="AB159" i="18"/>
  <c r="Z159" i="18"/>
  <c r="AA159" i="18"/>
  <c r="N40" i="22"/>
  <c r="M40" i="22"/>
  <c r="L40" i="22"/>
  <c r="J40" i="22"/>
  <c r="K40" i="22"/>
  <c r="N74" i="22"/>
  <c r="M74" i="22"/>
  <c r="L74" i="22"/>
  <c r="J74" i="22"/>
  <c r="K74" i="22"/>
  <c r="N109" i="22"/>
  <c r="M109" i="22"/>
  <c r="L109" i="22"/>
  <c r="J109" i="22"/>
  <c r="K109" i="22"/>
  <c r="I84" i="21"/>
  <c r="G92" i="21"/>
  <c r="J84" i="21"/>
  <c r="H84" i="21"/>
  <c r="J89" i="21"/>
  <c r="I89" i="21"/>
  <c r="H89" i="21"/>
  <c r="J94" i="21"/>
  <c r="I94" i="21"/>
  <c r="H94" i="21"/>
  <c r="J98" i="21"/>
  <c r="I98" i="21"/>
  <c r="H98" i="21"/>
  <c r="G106" i="21"/>
  <c r="J102" i="21"/>
  <c r="I102" i="21"/>
  <c r="H102" i="21"/>
  <c r="J111" i="21"/>
  <c r="I111" i="21"/>
  <c r="H111" i="21"/>
  <c r="J115" i="21"/>
  <c r="I115" i="21"/>
  <c r="H115" i="21"/>
  <c r="J119" i="21"/>
  <c r="I119" i="21"/>
  <c r="H119" i="21"/>
  <c r="J124" i="21"/>
  <c r="I124" i="21"/>
  <c r="H124" i="21"/>
  <c r="J128" i="21"/>
  <c r="I128" i="21"/>
  <c r="H128" i="21"/>
  <c r="N14" i="22"/>
  <c r="M14" i="22"/>
  <c r="L14" i="22"/>
  <c r="J14" i="22"/>
  <c r="K14" i="22"/>
  <c r="N29" i="22"/>
  <c r="M29" i="22"/>
  <c r="L29" i="22"/>
  <c r="J29" i="22"/>
  <c r="K29" i="22"/>
  <c r="N38" i="22"/>
  <c r="M38" i="22"/>
  <c r="L38" i="22"/>
  <c r="J38" i="22"/>
  <c r="K38" i="22"/>
  <c r="N46" i="22"/>
  <c r="M46" i="22"/>
  <c r="L46" i="22"/>
  <c r="J46" i="22"/>
  <c r="K46" i="22"/>
  <c r="N55" i="22"/>
  <c r="M55" i="22"/>
  <c r="L55" i="22"/>
  <c r="J55" i="22"/>
  <c r="K55" i="22"/>
  <c r="I63" i="22"/>
  <c r="N72" i="22"/>
  <c r="M72" i="22"/>
  <c r="L72" i="22"/>
  <c r="J72" i="22"/>
  <c r="K72" i="22"/>
  <c r="N81" i="22"/>
  <c r="M81" i="22"/>
  <c r="L81" i="22"/>
  <c r="J81" i="22"/>
  <c r="K81" i="22"/>
  <c r="N89" i="22"/>
  <c r="M89" i="22"/>
  <c r="L89" i="22"/>
  <c r="J89" i="22"/>
  <c r="K89" i="22"/>
  <c r="N98" i="22"/>
  <c r="M98" i="22"/>
  <c r="L98" i="22"/>
  <c r="J98" i="22"/>
  <c r="K98" i="22"/>
  <c r="N107" i="22"/>
  <c r="M107" i="22"/>
  <c r="L107" i="22"/>
  <c r="J107" i="22"/>
  <c r="K107" i="22"/>
  <c r="N113" i="22"/>
  <c r="M113" i="22"/>
  <c r="L113" i="22"/>
  <c r="K113" i="22"/>
  <c r="J113" i="22"/>
  <c r="I83" i="21"/>
  <c r="J83" i="21"/>
  <c r="H83" i="21"/>
  <c r="AB18" i="22"/>
  <c r="AA18" i="22"/>
  <c r="Y18" i="22"/>
  <c r="Z18" i="22"/>
  <c r="X18" i="22"/>
  <c r="AB15" i="22"/>
  <c r="AA15" i="22"/>
  <c r="Z15" i="22"/>
  <c r="Y15" i="22"/>
  <c r="X15" i="22"/>
  <c r="I82" i="21"/>
  <c r="J82" i="21"/>
  <c r="H82" i="21"/>
  <c r="J88" i="21"/>
  <c r="I88" i="21"/>
  <c r="H88" i="21"/>
  <c r="J97" i="21"/>
  <c r="I97" i="21"/>
  <c r="H97" i="21"/>
  <c r="J101" i="21"/>
  <c r="I101" i="21"/>
  <c r="H101" i="21"/>
  <c r="J105" i="21"/>
  <c r="I105" i="21"/>
  <c r="H105" i="21"/>
  <c r="J110" i="21"/>
  <c r="I110" i="21"/>
  <c r="H110" i="21"/>
  <c r="J114" i="21"/>
  <c r="I114" i="21"/>
  <c r="H114" i="21"/>
  <c r="J118" i="21"/>
  <c r="I118" i="21"/>
  <c r="H118" i="21"/>
  <c r="J123" i="21"/>
  <c r="I123" i="21"/>
  <c r="H123" i="21"/>
  <c r="J127" i="21"/>
  <c r="I127" i="21"/>
  <c r="H127" i="21"/>
  <c r="J130" i="21"/>
  <c r="I130" i="21"/>
  <c r="H130" i="21"/>
  <c r="N27" i="22"/>
  <c r="M27" i="22"/>
  <c r="L27" i="22"/>
  <c r="J27" i="22"/>
  <c r="K27" i="22"/>
  <c r="I35" i="22"/>
  <c r="N44" i="22"/>
  <c r="M44" i="22"/>
  <c r="L44" i="22"/>
  <c r="J44" i="22"/>
  <c r="K44" i="22"/>
  <c r="N53" i="22"/>
  <c r="M53" i="22"/>
  <c r="L53" i="22"/>
  <c r="J53" i="22"/>
  <c r="K53" i="22"/>
  <c r="N61" i="22"/>
  <c r="M61" i="22"/>
  <c r="L61" i="22"/>
  <c r="J61" i="22"/>
  <c r="K61" i="22"/>
  <c r="N70" i="22"/>
  <c r="M70" i="22"/>
  <c r="L70" i="22"/>
  <c r="J70" i="22"/>
  <c r="K70" i="22"/>
  <c r="N79" i="22"/>
  <c r="M79" i="22"/>
  <c r="L79" i="22"/>
  <c r="J79" i="22"/>
  <c r="K79" i="22"/>
  <c r="N87" i="22"/>
  <c r="M87" i="22"/>
  <c r="L87" i="22"/>
  <c r="J87" i="22"/>
  <c r="K87" i="22"/>
  <c r="N96" i="22"/>
  <c r="M96" i="22"/>
  <c r="L96" i="22"/>
  <c r="J96" i="22"/>
  <c r="K96" i="22"/>
  <c r="N104" i="22"/>
  <c r="M104" i="22"/>
  <c r="L104" i="22"/>
  <c r="J104" i="22"/>
  <c r="K104" i="22"/>
  <c r="I81" i="21"/>
  <c r="J81" i="21"/>
  <c r="H81" i="21"/>
  <c r="N20" i="22"/>
  <c r="M20" i="22"/>
  <c r="L20" i="22"/>
  <c r="K20" i="22"/>
  <c r="J20" i="22"/>
  <c r="N115" i="22"/>
  <c r="M115" i="22"/>
  <c r="L115" i="22"/>
  <c r="K115" i="22"/>
  <c r="J115" i="22"/>
  <c r="M15" i="28"/>
  <c r="L15" i="28"/>
  <c r="K15" i="28"/>
  <c r="J15" i="28"/>
  <c r="I15" i="28"/>
  <c r="I80" i="21"/>
  <c r="H80" i="21"/>
  <c r="J80" i="21"/>
  <c r="J87" i="21"/>
  <c r="I87" i="21"/>
  <c r="H87" i="21"/>
  <c r="J91" i="21"/>
  <c r="I91" i="21"/>
  <c r="H91" i="21"/>
  <c r="J96" i="21"/>
  <c r="I96" i="21"/>
  <c r="H96" i="21"/>
  <c r="J100" i="21"/>
  <c r="I100" i="21"/>
  <c r="H100" i="21"/>
  <c r="J104" i="21"/>
  <c r="I104" i="21"/>
  <c r="H104" i="21"/>
  <c r="J109" i="21"/>
  <c r="I109" i="21"/>
  <c r="H109" i="21"/>
  <c r="J113" i="21"/>
  <c r="I113" i="21"/>
  <c r="H113" i="21"/>
  <c r="J117" i="21"/>
  <c r="I117" i="21"/>
  <c r="H117" i="21"/>
  <c r="J122" i="21"/>
  <c r="I122" i="21"/>
  <c r="H122" i="21"/>
  <c r="J126" i="21"/>
  <c r="I126" i="21"/>
  <c r="G134" i="21"/>
  <c r="H126" i="21"/>
  <c r="J132" i="21"/>
  <c r="I132" i="21"/>
  <c r="H132" i="21"/>
  <c r="AB17" i="22"/>
  <c r="AA17" i="22"/>
  <c r="Z17" i="22"/>
  <c r="X17" i="22"/>
  <c r="Y17" i="22"/>
  <c r="N25" i="22"/>
  <c r="M25" i="22"/>
  <c r="L25" i="22"/>
  <c r="J25" i="22"/>
  <c r="K25" i="22"/>
  <c r="N33" i="22"/>
  <c r="M33" i="22"/>
  <c r="L33" i="22"/>
  <c r="J33" i="22"/>
  <c r="K33" i="22"/>
  <c r="N42" i="22"/>
  <c r="M42" i="22"/>
  <c r="L42" i="22"/>
  <c r="J42" i="22"/>
  <c r="K42" i="22"/>
  <c r="N51" i="22"/>
  <c r="M51" i="22"/>
  <c r="L51" i="22"/>
  <c r="J51" i="22"/>
  <c r="K51" i="22"/>
  <c r="N59" i="22"/>
  <c r="M59" i="22"/>
  <c r="L59" i="22"/>
  <c r="J59" i="22"/>
  <c r="K59" i="22"/>
  <c r="N68" i="22"/>
  <c r="M68" i="22"/>
  <c r="L68" i="22"/>
  <c r="J68" i="22"/>
  <c r="K68" i="22"/>
  <c r="N76" i="22"/>
  <c r="M76" i="22"/>
  <c r="L76" i="22"/>
  <c r="J76" i="22"/>
  <c r="K76" i="22"/>
  <c r="N85" i="22"/>
  <c r="M85" i="22"/>
  <c r="L85" i="22"/>
  <c r="J85" i="22"/>
  <c r="K85" i="22"/>
  <c r="N94" i="22"/>
  <c r="M94" i="22"/>
  <c r="L94" i="22"/>
  <c r="J94" i="22"/>
  <c r="K94" i="22"/>
  <c r="N102" i="22"/>
  <c r="M102" i="22"/>
  <c r="L102" i="22"/>
  <c r="J102" i="22"/>
  <c r="K102" i="22"/>
  <c r="N111" i="22"/>
  <c r="M111" i="22"/>
  <c r="L111" i="22"/>
  <c r="J111" i="22"/>
  <c r="K111" i="22"/>
  <c r="I119" i="22"/>
  <c r="N146" i="22"/>
  <c r="M146" i="22"/>
  <c r="L146" i="22"/>
  <c r="K146" i="22"/>
  <c r="J146" i="22"/>
  <c r="J129" i="21"/>
  <c r="I129" i="21"/>
  <c r="H129" i="21"/>
  <c r="N12" i="22"/>
  <c r="M12" i="22"/>
  <c r="L12" i="22"/>
  <c r="K12" i="22"/>
  <c r="J12" i="22"/>
  <c r="M123" i="22"/>
  <c r="N123" i="22"/>
  <c r="L123" i="22"/>
  <c r="K123" i="22"/>
  <c r="J123" i="22"/>
  <c r="J133" i="21"/>
  <c r="I133" i="21"/>
  <c r="H133" i="21"/>
  <c r="J136" i="21"/>
  <c r="I136" i="21"/>
  <c r="H136" i="21"/>
  <c r="J137" i="21"/>
  <c r="I137" i="21"/>
  <c r="H137" i="21"/>
  <c r="J138" i="21"/>
  <c r="I138" i="21"/>
  <c r="H138" i="21"/>
  <c r="J139" i="21"/>
  <c r="I139" i="21"/>
  <c r="H139" i="21"/>
  <c r="J140" i="21"/>
  <c r="I140" i="21"/>
  <c r="G148" i="21"/>
  <c r="H140" i="21"/>
  <c r="J141" i="21"/>
  <c r="I141" i="21"/>
  <c r="H141" i="21"/>
  <c r="J142" i="21"/>
  <c r="I142" i="21"/>
  <c r="H142" i="21"/>
  <c r="J143" i="21"/>
  <c r="I143" i="21"/>
  <c r="H143" i="21"/>
  <c r="J144" i="21"/>
  <c r="I144" i="21"/>
  <c r="H144" i="21"/>
  <c r="J145" i="21"/>
  <c r="I145" i="21"/>
  <c r="H145" i="21"/>
  <c r="J146" i="21"/>
  <c r="I146" i="21"/>
  <c r="H146" i="21"/>
  <c r="J147" i="21"/>
  <c r="I147" i="21"/>
  <c r="H147" i="21"/>
  <c r="J150" i="21"/>
  <c r="I150" i="21"/>
  <c r="H150" i="21"/>
  <c r="J151" i="21"/>
  <c r="I151" i="21"/>
  <c r="H151" i="21"/>
  <c r="J152" i="21"/>
  <c r="I152" i="21"/>
  <c r="H152" i="21"/>
  <c r="J153" i="21"/>
  <c r="I153" i="21"/>
  <c r="H153" i="21"/>
  <c r="J154" i="21"/>
  <c r="I154" i="21"/>
  <c r="G162" i="21"/>
  <c r="H154" i="21"/>
  <c r="J155" i="21"/>
  <c r="I155" i="21"/>
  <c r="H155" i="21"/>
  <c r="J156" i="21"/>
  <c r="I156" i="21"/>
  <c r="H156" i="21"/>
  <c r="J157" i="21"/>
  <c r="I157" i="21"/>
  <c r="H157" i="21"/>
  <c r="J158" i="21"/>
  <c r="I158" i="21"/>
  <c r="H158" i="21"/>
  <c r="J159" i="21"/>
  <c r="I159" i="21"/>
  <c r="H159" i="21"/>
  <c r="J160" i="21"/>
  <c r="I160" i="21"/>
  <c r="H160" i="21"/>
  <c r="J161" i="21"/>
  <c r="I161" i="21"/>
  <c r="H161" i="21"/>
  <c r="N13" i="22"/>
  <c r="M13" i="22"/>
  <c r="L13" i="22"/>
  <c r="K13" i="22"/>
  <c r="I21" i="22"/>
  <c r="J13" i="22"/>
  <c r="N144" i="22"/>
  <c r="M144" i="22"/>
  <c r="L144" i="22"/>
  <c r="K144" i="22"/>
  <c r="J144" i="22"/>
  <c r="M15" i="26"/>
  <c r="L15" i="26"/>
  <c r="K15" i="26"/>
  <c r="J15" i="26"/>
  <c r="I15" i="26"/>
  <c r="M127" i="22"/>
  <c r="N127" i="22"/>
  <c r="L127" i="22"/>
  <c r="K127" i="22"/>
  <c r="J127" i="22"/>
  <c r="N142" i="22"/>
  <c r="M142" i="22"/>
  <c r="L142" i="22"/>
  <c r="K142" i="22"/>
  <c r="J142" i="22"/>
  <c r="M41" i="26"/>
  <c r="L41" i="26"/>
  <c r="K41" i="26"/>
  <c r="J41" i="26"/>
  <c r="I41" i="26"/>
  <c r="M12" i="27"/>
  <c r="L12" i="27"/>
  <c r="K12" i="27"/>
  <c r="J12" i="27"/>
  <c r="I12" i="27"/>
  <c r="H20" i="27"/>
  <c r="M11" i="22"/>
  <c r="L11" i="22"/>
  <c r="K11" i="22"/>
  <c r="J11" i="22"/>
  <c r="N11" i="22"/>
  <c r="M19" i="22"/>
  <c r="L19" i="22"/>
  <c r="K19" i="22"/>
  <c r="J19" i="22"/>
  <c r="N19" i="22"/>
  <c r="M121" i="22"/>
  <c r="N121" i="22"/>
  <c r="L121" i="22"/>
  <c r="K121" i="22"/>
  <c r="J121" i="22"/>
  <c r="N140" i="22"/>
  <c r="M140" i="22"/>
  <c r="L140" i="22"/>
  <c r="K140" i="22"/>
  <c r="J140" i="22"/>
  <c r="J153" i="22"/>
  <c r="N153" i="22"/>
  <c r="M153" i="22"/>
  <c r="L153" i="22"/>
  <c r="K153" i="22"/>
  <c r="I161" i="22"/>
  <c r="J157" i="22"/>
  <c r="N157" i="22"/>
  <c r="M157" i="22"/>
  <c r="L157" i="22"/>
  <c r="K157" i="22"/>
  <c r="L10" i="22"/>
  <c r="K10" i="22"/>
  <c r="J10" i="22"/>
  <c r="N10" i="22"/>
  <c r="M10" i="22"/>
  <c r="L18" i="22"/>
  <c r="K18" i="22"/>
  <c r="J18" i="22"/>
  <c r="N18" i="22"/>
  <c r="M18" i="22"/>
  <c r="L24" i="22"/>
  <c r="K24" i="22"/>
  <c r="J24" i="22"/>
  <c r="N24" i="22"/>
  <c r="M24" i="22"/>
  <c r="L26" i="22"/>
  <c r="K26" i="22"/>
  <c r="J26" i="22"/>
  <c r="N26" i="22"/>
  <c r="M26" i="22"/>
  <c r="L28" i="22"/>
  <c r="K28" i="22"/>
  <c r="J28" i="22"/>
  <c r="N28" i="22"/>
  <c r="M28" i="22"/>
  <c r="L30" i="22"/>
  <c r="K30" i="22"/>
  <c r="J30" i="22"/>
  <c r="N30" i="22"/>
  <c r="M30" i="22"/>
  <c r="L32" i="22"/>
  <c r="K32" i="22"/>
  <c r="J32" i="22"/>
  <c r="N32" i="22"/>
  <c r="M32" i="22"/>
  <c r="L34" i="22"/>
  <c r="K34" i="22"/>
  <c r="J34" i="22"/>
  <c r="N34" i="22"/>
  <c r="M34" i="22"/>
  <c r="L37" i="22"/>
  <c r="K37" i="22"/>
  <c r="J37" i="22"/>
  <c r="N37" i="22"/>
  <c r="M37" i="22"/>
  <c r="L39" i="22"/>
  <c r="K39" i="22"/>
  <c r="J39" i="22"/>
  <c r="N39" i="22"/>
  <c r="M39" i="22"/>
  <c r="L41" i="22"/>
  <c r="K41" i="22"/>
  <c r="J41" i="22"/>
  <c r="I49" i="22"/>
  <c r="N41" i="22"/>
  <c r="M41" i="22"/>
  <c r="L43" i="22"/>
  <c r="K43" i="22"/>
  <c r="J43" i="22"/>
  <c r="N43" i="22"/>
  <c r="M43" i="22"/>
  <c r="L45" i="22"/>
  <c r="K45" i="22"/>
  <c r="J45" i="22"/>
  <c r="N45" i="22"/>
  <c r="M45" i="22"/>
  <c r="L47" i="22"/>
  <c r="K47" i="22"/>
  <c r="J47" i="22"/>
  <c r="N47" i="22"/>
  <c r="M47" i="22"/>
  <c r="L52" i="22"/>
  <c r="K52" i="22"/>
  <c r="J52" i="22"/>
  <c r="N52" i="22"/>
  <c r="M52" i="22"/>
  <c r="L54" i="22"/>
  <c r="K54" i="22"/>
  <c r="J54" i="22"/>
  <c r="N54" i="22"/>
  <c r="M54" i="22"/>
  <c r="L56" i="22"/>
  <c r="K56" i="22"/>
  <c r="J56" i="22"/>
  <c r="N56" i="22"/>
  <c r="M56" i="22"/>
  <c r="L58" i="22"/>
  <c r="K58" i="22"/>
  <c r="J58" i="22"/>
  <c r="N58" i="22"/>
  <c r="M58" i="22"/>
  <c r="L60" i="22"/>
  <c r="K60" i="22"/>
  <c r="J60" i="22"/>
  <c r="N60" i="22"/>
  <c r="M60" i="22"/>
  <c r="L62" i="22"/>
  <c r="K62" i="22"/>
  <c r="J62" i="22"/>
  <c r="N62" i="22"/>
  <c r="M62" i="22"/>
  <c r="L65" i="22"/>
  <c r="K65" i="22"/>
  <c r="J65" i="22"/>
  <c r="N65" i="22"/>
  <c r="M65" i="22"/>
  <c r="L67" i="22"/>
  <c r="K67" i="22"/>
  <c r="J67" i="22"/>
  <c r="N67" i="22"/>
  <c r="M67" i="22"/>
  <c r="L69" i="22"/>
  <c r="K69" i="22"/>
  <c r="J69" i="22"/>
  <c r="I77" i="22"/>
  <c r="N69" i="22"/>
  <c r="M69" i="22"/>
  <c r="L71" i="22"/>
  <c r="K71" i="22"/>
  <c r="J71" i="22"/>
  <c r="N71" i="22"/>
  <c r="M71" i="22"/>
  <c r="L73" i="22"/>
  <c r="K73" i="22"/>
  <c r="J73" i="22"/>
  <c r="N73" i="22"/>
  <c r="M73" i="22"/>
  <c r="L75" i="22"/>
  <c r="K75" i="22"/>
  <c r="J75" i="22"/>
  <c r="N75" i="22"/>
  <c r="M75" i="22"/>
  <c r="L80" i="22"/>
  <c r="K80" i="22"/>
  <c r="J80" i="22"/>
  <c r="N80" i="22"/>
  <c r="M80" i="22"/>
  <c r="L82" i="22"/>
  <c r="K82" i="22"/>
  <c r="J82" i="22"/>
  <c r="N82" i="22"/>
  <c r="M82" i="22"/>
  <c r="L84" i="22"/>
  <c r="K84" i="22"/>
  <c r="J84" i="22"/>
  <c r="N84" i="22"/>
  <c r="M84" i="22"/>
  <c r="L86" i="22"/>
  <c r="K86" i="22"/>
  <c r="J86" i="22"/>
  <c r="N86" i="22"/>
  <c r="M86" i="22"/>
  <c r="L88" i="22"/>
  <c r="K88" i="22"/>
  <c r="J88" i="22"/>
  <c r="N88" i="22"/>
  <c r="M88" i="22"/>
  <c r="L90" i="22"/>
  <c r="K90" i="22"/>
  <c r="J90" i="22"/>
  <c r="N90" i="22"/>
  <c r="M90" i="22"/>
  <c r="L93" i="22"/>
  <c r="K93" i="22"/>
  <c r="J93" i="22"/>
  <c r="N93" i="22"/>
  <c r="M93" i="22"/>
  <c r="L95" i="22"/>
  <c r="K95" i="22"/>
  <c r="J95" i="22"/>
  <c r="N95" i="22"/>
  <c r="M95" i="22"/>
  <c r="L97" i="22"/>
  <c r="K97" i="22"/>
  <c r="J97" i="22"/>
  <c r="I105" i="22"/>
  <c r="N97" i="22"/>
  <c r="M97" i="22"/>
  <c r="L99" i="22"/>
  <c r="K99" i="22"/>
  <c r="J99" i="22"/>
  <c r="N99" i="22"/>
  <c r="M99" i="22"/>
  <c r="L101" i="22"/>
  <c r="K101" i="22"/>
  <c r="J101" i="22"/>
  <c r="N101" i="22"/>
  <c r="M101" i="22"/>
  <c r="L103" i="22"/>
  <c r="K103" i="22"/>
  <c r="J103" i="22"/>
  <c r="N103" i="22"/>
  <c r="M103" i="22"/>
  <c r="L108" i="22"/>
  <c r="K108" i="22"/>
  <c r="J108" i="22"/>
  <c r="N108" i="22"/>
  <c r="M108" i="22"/>
  <c r="L110" i="22"/>
  <c r="K110" i="22"/>
  <c r="J110" i="22"/>
  <c r="N110" i="22"/>
  <c r="M110" i="22"/>
  <c r="L112" i="22"/>
  <c r="K112" i="22"/>
  <c r="J112" i="22"/>
  <c r="N112" i="22"/>
  <c r="M112" i="22"/>
  <c r="L114" i="22"/>
  <c r="K114" i="22"/>
  <c r="J114" i="22"/>
  <c r="N114" i="22"/>
  <c r="M114" i="22"/>
  <c r="L116" i="22"/>
  <c r="K116" i="22"/>
  <c r="J116" i="22"/>
  <c r="N116" i="22"/>
  <c r="M116" i="22"/>
  <c r="L118" i="22"/>
  <c r="K118" i="22"/>
  <c r="J118" i="22"/>
  <c r="N118" i="22"/>
  <c r="M118" i="22"/>
  <c r="N138" i="22"/>
  <c r="M138" i="22"/>
  <c r="L138" i="22"/>
  <c r="K138" i="22"/>
  <c r="J138" i="22"/>
  <c r="K9" i="22"/>
  <c r="J9" i="22"/>
  <c r="M9" i="22"/>
  <c r="N9" i="22"/>
  <c r="L9" i="22"/>
  <c r="K17" i="22"/>
  <c r="J17" i="22"/>
  <c r="M17" i="22"/>
  <c r="N17" i="22"/>
  <c r="L17" i="22"/>
  <c r="M125" i="22"/>
  <c r="K125" i="22"/>
  <c r="I133" i="22"/>
  <c r="J125" i="22"/>
  <c r="N125" i="22"/>
  <c r="L125" i="22"/>
  <c r="N136" i="22"/>
  <c r="M136" i="22"/>
  <c r="K136" i="22"/>
  <c r="J136" i="22"/>
  <c r="L136" i="22"/>
  <c r="M153" i="26"/>
  <c r="L153" i="26"/>
  <c r="K153" i="26"/>
  <c r="J153" i="26"/>
  <c r="I153" i="26"/>
  <c r="K24" i="27"/>
  <c r="M24" i="27"/>
  <c r="L24" i="27"/>
  <c r="J24" i="27"/>
  <c r="I24" i="27"/>
  <c r="J16" i="22"/>
  <c r="N16" i="22"/>
  <c r="L16" i="22"/>
  <c r="M16" i="22"/>
  <c r="K16" i="22"/>
  <c r="M129" i="22"/>
  <c r="J129" i="22"/>
  <c r="N129" i="22"/>
  <c r="L129" i="22"/>
  <c r="K129" i="22"/>
  <c r="N151" i="22"/>
  <c r="M151" i="22"/>
  <c r="J151" i="22"/>
  <c r="L151" i="22"/>
  <c r="K151" i="22"/>
  <c r="N15" i="22"/>
  <c r="M15" i="22"/>
  <c r="K15" i="22"/>
  <c r="L15" i="22"/>
  <c r="J15" i="22"/>
  <c r="N131" i="22"/>
  <c r="M131" i="22"/>
  <c r="L131" i="22"/>
  <c r="K131" i="22"/>
  <c r="J131" i="22"/>
  <c r="N149" i="22"/>
  <c r="M149" i="22"/>
  <c r="L149" i="22"/>
  <c r="K149" i="22"/>
  <c r="J149" i="22"/>
  <c r="J155" i="22"/>
  <c r="N155" i="22"/>
  <c r="M155" i="22"/>
  <c r="L155" i="22"/>
  <c r="K155" i="22"/>
  <c r="J159" i="22"/>
  <c r="N159" i="22"/>
  <c r="M159" i="22"/>
  <c r="L159" i="22"/>
  <c r="K159" i="22"/>
  <c r="M84" i="26"/>
  <c r="L84" i="26"/>
  <c r="K84" i="26"/>
  <c r="J84" i="26"/>
  <c r="I84" i="26"/>
  <c r="K122" i="22"/>
  <c r="J122" i="22"/>
  <c r="N122" i="22"/>
  <c r="M122" i="22"/>
  <c r="L122" i="22"/>
  <c r="N124" i="22"/>
  <c r="M124" i="22"/>
  <c r="L124" i="22"/>
  <c r="K124" i="22"/>
  <c r="J124" i="22"/>
  <c r="N126" i="22"/>
  <c r="M126" i="22"/>
  <c r="L126" i="22"/>
  <c r="K126" i="22"/>
  <c r="J126" i="22"/>
  <c r="L128" i="22"/>
  <c r="K128" i="22"/>
  <c r="J128" i="22"/>
  <c r="N128" i="22"/>
  <c r="M128" i="22"/>
  <c r="L130" i="22"/>
  <c r="N130" i="22"/>
  <c r="M130" i="22"/>
  <c r="K130" i="22"/>
  <c r="J130" i="22"/>
  <c r="L132" i="22"/>
  <c r="J132" i="22"/>
  <c r="N132" i="22"/>
  <c r="M132" i="22"/>
  <c r="K132" i="22"/>
  <c r="L135" i="22"/>
  <c r="J135" i="22"/>
  <c r="K135" i="22"/>
  <c r="N135" i="22"/>
  <c r="M135" i="22"/>
  <c r="L137" i="22"/>
  <c r="J137" i="22"/>
  <c r="M137" i="22"/>
  <c r="K137" i="22"/>
  <c r="N137" i="22"/>
  <c r="L139" i="22"/>
  <c r="J139" i="22"/>
  <c r="I147" i="22"/>
  <c r="N139" i="22"/>
  <c r="M139" i="22"/>
  <c r="K139" i="22"/>
  <c r="L141" i="22"/>
  <c r="J141" i="22"/>
  <c r="N141" i="22"/>
  <c r="M141" i="22"/>
  <c r="K141" i="22"/>
  <c r="L143" i="22"/>
  <c r="J143" i="22"/>
  <c r="N143" i="22"/>
  <c r="M143" i="22"/>
  <c r="K143" i="22"/>
  <c r="L145" i="22"/>
  <c r="J145" i="22"/>
  <c r="N145" i="22"/>
  <c r="M145" i="22"/>
  <c r="K145" i="22"/>
  <c r="L150" i="22"/>
  <c r="J150" i="22"/>
  <c r="N150" i="22"/>
  <c r="M150" i="22"/>
  <c r="K150" i="22"/>
  <c r="N152" i="22"/>
  <c r="L152" i="22"/>
  <c r="J152" i="22"/>
  <c r="M152" i="22"/>
  <c r="K152" i="22"/>
  <c r="N154" i="22"/>
  <c r="L154" i="22"/>
  <c r="J154" i="22"/>
  <c r="M154" i="22"/>
  <c r="K154" i="22"/>
  <c r="N156" i="22"/>
  <c r="L156" i="22"/>
  <c r="J156" i="22"/>
  <c r="M156" i="22"/>
  <c r="K156" i="22"/>
  <c r="N158" i="22"/>
  <c r="L158" i="22"/>
  <c r="J158" i="22"/>
  <c r="M158" i="22"/>
  <c r="K158" i="22"/>
  <c r="N160" i="22"/>
  <c r="L160" i="22"/>
  <c r="J160" i="22"/>
  <c r="M160" i="22"/>
  <c r="K160" i="22"/>
  <c r="M67" i="26"/>
  <c r="L67" i="26"/>
  <c r="K67" i="26"/>
  <c r="J67" i="26"/>
  <c r="I67" i="26"/>
  <c r="M136" i="26"/>
  <c r="L136" i="26"/>
  <c r="K136" i="26"/>
  <c r="J136" i="26"/>
  <c r="I136" i="26"/>
  <c r="M24" i="26"/>
  <c r="L24" i="26"/>
  <c r="K24" i="26"/>
  <c r="J24" i="26"/>
  <c r="I24" i="26"/>
  <c r="M93" i="26"/>
  <c r="L93" i="26"/>
  <c r="K93" i="26"/>
  <c r="J93" i="26"/>
  <c r="I93" i="26"/>
  <c r="M84" i="28"/>
  <c r="L84" i="28"/>
  <c r="K84" i="28"/>
  <c r="J84" i="28"/>
  <c r="I84" i="28"/>
  <c r="M50" i="26"/>
  <c r="L50" i="26"/>
  <c r="K50" i="26"/>
  <c r="J50" i="26"/>
  <c r="I50" i="26"/>
  <c r="M87" i="27"/>
  <c r="L87" i="27"/>
  <c r="K87" i="27"/>
  <c r="J87" i="27"/>
  <c r="I87" i="27"/>
  <c r="M75" i="26"/>
  <c r="L75" i="26"/>
  <c r="K75" i="26"/>
  <c r="J75" i="26"/>
  <c r="I75" i="26"/>
  <c r="M144" i="26"/>
  <c r="L144" i="26"/>
  <c r="K144" i="26"/>
  <c r="J144" i="26"/>
  <c r="I144" i="26"/>
  <c r="M32" i="26"/>
  <c r="L32" i="26"/>
  <c r="K32" i="26"/>
  <c r="J32" i="26"/>
  <c r="I32" i="26"/>
  <c r="M101" i="26"/>
  <c r="L101" i="26"/>
  <c r="K101" i="26"/>
  <c r="J101" i="26"/>
  <c r="I101" i="26"/>
  <c r="L29" i="27"/>
  <c r="M29" i="27"/>
  <c r="K29" i="27"/>
  <c r="J29" i="27"/>
  <c r="I29" i="27"/>
  <c r="L131" i="28"/>
  <c r="K131" i="28"/>
  <c r="I131" i="28"/>
  <c r="M131" i="28"/>
  <c r="J131" i="28"/>
  <c r="M58" i="26"/>
  <c r="L58" i="26"/>
  <c r="K58" i="26"/>
  <c r="J58" i="26"/>
  <c r="I58" i="26"/>
  <c r="M127" i="26"/>
  <c r="L127" i="26"/>
  <c r="K127" i="26"/>
  <c r="J127" i="26"/>
  <c r="I127" i="26"/>
  <c r="M156" i="27"/>
  <c r="L156" i="27"/>
  <c r="K156" i="27"/>
  <c r="J156" i="27"/>
  <c r="I156" i="27"/>
  <c r="M10" i="26"/>
  <c r="L10" i="26"/>
  <c r="K10" i="26"/>
  <c r="J10" i="26"/>
  <c r="I10" i="26"/>
  <c r="M18" i="26"/>
  <c r="L18" i="26"/>
  <c r="K18" i="26"/>
  <c r="J18" i="26"/>
  <c r="I18" i="26"/>
  <c r="M27" i="26"/>
  <c r="L27" i="26"/>
  <c r="K27" i="26"/>
  <c r="J27" i="26"/>
  <c r="I27" i="26"/>
  <c r="M36" i="26"/>
  <c r="L36" i="26"/>
  <c r="K36" i="26"/>
  <c r="J36" i="26"/>
  <c r="I36" i="26"/>
  <c r="M44" i="26"/>
  <c r="L44" i="26"/>
  <c r="K44" i="26"/>
  <c r="J44" i="26"/>
  <c r="I44" i="26"/>
  <c r="M53" i="26"/>
  <c r="L53" i="26"/>
  <c r="K53" i="26"/>
  <c r="J53" i="26"/>
  <c r="I53" i="26"/>
  <c r="M61" i="26"/>
  <c r="L61" i="26"/>
  <c r="K61" i="26"/>
  <c r="J61" i="26"/>
  <c r="I61" i="26"/>
  <c r="M70" i="26"/>
  <c r="L70" i="26"/>
  <c r="K70" i="26"/>
  <c r="J70" i="26"/>
  <c r="I70" i="26"/>
  <c r="M79" i="26"/>
  <c r="L79" i="26"/>
  <c r="K79" i="26"/>
  <c r="J79" i="26"/>
  <c r="I79" i="26"/>
  <c r="M87" i="26"/>
  <c r="L87" i="26"/>
  <c r="K87" i="26"/>
  <c r="J87" i="26"/>
  <c r="I87" i="26"/>
  <c r="M96" i="26"/>
  <c r="L96" i="26"/>
  <c r="K96" i="26"/>
  <c r="J96" i="26"/>
  <c r="I96" i="26"/>
  <c r="H104" i="26"/>
  <c r="M113" i="26"/>
  <c r="L113" i="26"/>
  <c r="K113" i="26"/>
  <c r="J113" i="26"/>
  <c r="I113" i="26"/>
  <c r="M122" i="26"/>
  <c r="L122" i="26"/>
  <c r="K122" i="26"/>
  <c r="J122" i="26"/>
  <c r="I122" i="26"/>
  <c r="M130" i="26"/>
  <c r="L130" i="26"/>
  <c r="K130" i="26"/>
  <c r="J130" i="26"/>
  <c r="I130" i="26"/>
  <c r="M139" i="26"/>
  <c r="L139" i="26"/>
  <c r="K139" i="26"/>
  <c r="J139" i="26"/>
  <c r="I139" i="26"/>
  <c r="M148" i="26"/>
  <c r="L148" i="26"/>
  <c r="K148" i="26"/>
  <c r="J148" i="26"/>
  <c r="I148" i="26"/>
  <c r="M156" i="26"/>
  <c r="L156" i="26"/>
  <c r="K156" i="26"/>
  <c r="J156" i="26"/>
  <c r="I156" i="26"/>
  <c r="M15" i="27"/>
  <c r="L15" i="27"/>
  <c r="K15" i="27"/>
  <c r="J15" i="27"/>
  <c r="I15" i="27"/>
  <c r="M113" i="27"/>
  <c r="L113" i="27"/>
  <c r="K113" i="27"/>
  <c r="J113" i="27"/>
  <c r="I113" i="27"/>
  <c r="M13" i="26"/>
  <c r="L13" i="26"/>
  <c r="K13" i="26"/>
  <c r="J13" i="26"/>
  <c r="I13" i="26"/>
  <c r="M22" i="26"/>
  <c r="L22" i="26"/>
  <c r="K22" i="26"/>
  <c r="J22" i="26"/>
  <c r="I22" i="26"/>
  <c r="M30" i="26"/>
  <c r="L30" i="26"/>
  <c r="K30" i="26"/>
  <c r="J30" i="26"/>
  <c r="I30" i="26"/>
  <c r="M39" i="26"/>
  <c r="L39" i="26"/>
  <c r="K39" i="26"/>
  <c r="J39" i="26"/>
  <c r="I39" i="26"/>
  <c r="M47" i="26"/>
  <c r="L47" i="26"/>
  <c r="K47" i="26"/>
  <c r="J47" i="26"/>
  <c r="I47" i="26"/>
  <c r="M56" i="26"/>
  <c r="L56" i="26"/>
  <c r="K56" i="26"/>
  <c r="J56" i="26"/>
  <c r="I56" i="26"/>
  <c r="M65" i="26"/>
  <c r="L65" i="26"/>
  <c r="K65" i="26"/>
  <c r="J65" i="26"/>
  <c r="I65" i="26"/>
  <c r="M73" i="26"/>
  <c r="L73" i="26"/>
  <c r="K73" i="26"/>
  <c r="J73" i="26"/>
  <c r="I73" i="26"/>
  <c r="M82" i="26"/>
  <c r="L82" i="26"/>
  <c r="K82" i="26"/>
  <c r="J82" i="26"/>
  <c r="I82" i="26"/>
  <c r="H90" i="26"/>
  <c r="M99" i="26"/>
  <c r="L99" i="26"/>
  <c r="K99" i="26"/>
  <c r="J99" i="26"/>
  <c r="I99" i="26"/>
  <c r="M108" i="26"/>
  <c r="L108" i="26"/>
  <c r="K108" i="26"/>
  <c r="J108" i="26"/>
  <c r="I108" i="26"/>
  <c r="M116" i="26"/>
  <c r="L116" i="26"/>
  <c r="K116" i="26"/>
  <c r="J116" i="26"/>
  <c r="I116" i="26"/>
  <c r="M125" i="26"/>
  <c r="L125" i="26"/>
  <c r="K125" i="26"/>
  <c r="J125" i="26"/>
  <c r="I125" i="26"/>
  <c r="M134" i="26"/>
  <c r="L134" i="26"/>
  <c r="K134" i="26"/>
  <c r="J134" i="26"/>
  <c r="I134" i="26"/>
  <c r="M142" i="26"/>
  <c r="L142" i="26"/>
  <c r="K142" i="26"/>
  <c r="J142" i="26"/>
  <c r="I142" i="26"/>
  <c r="M151" i="26"/>
  <c r="L151" i="26"/>
  <c r="K151" i="26"/>
  <c r="J151" i="26"/>
  <c r="I151" i="26"/>
  <c r="M159" i="26"/>
  <c r="L159" i="26"/>
  <c r="K159" i="26"/>
  <c r="J159" i="26"/>
  <c r="I159" i="26"/>
  <c r="M10" i="27"/>
  <c r="L10" i="27"/>
  <c r="K10" i="27"/>
  <c r="J10" i="27"/>
  <c r="I10" i="27"/>
  <c r="M18" i="27"/>
  <c r="L18" i="27"/>
  <c r="K18" i="27"/>
  <c r="J18" i="27"/>
  <c r="I18" i="27"/>
  <c r="I30" i="27"/>
  <c r="M30" i="27"/>
  <c r="L30" i="27"/>
  <c r="K30" i="27"/>
  <c r="J30" i="27"/>
  <c r="J36" i="27"/>
  <c r="M36" i="27"/>
  <c r="L36" i="27"/>
  <c r="K36" i="27"/>
  <c r="I36" i="27"/>
  <c r="L46" i="27"/>
  <c r="K46" i="27"/>
  <c r="M46" i="27"/>
  <c r="J46" i="27"/>
  <c r="I46" i="27"/>
  <c r="M70" i="27"/>
  <c r="L70" i="27"/>
  <c r="K70" i="27"/>
  <c r="J70" i="27"/>
  <c r="I70" i="27"/>
  <c r="M139" i="27"/>
  <c r="L139" i="27"/>
  <c r="K139" i="27"/>
  <c r="J139" i="27"/>
  <c r="I139" i="27"/>
  <c r="O100" i="30"/>
  <c r="N100" i="30"/>
  <c r="L8" i="26"/>
  <c r="K8" i="26"/>
  <c r="J8" i="26"/>
  <c r="I8" i="26"/>
  <c r="M8" i="26"/>
  <c r="L16" i="26"/>
  <c r="K16" i="26"/>
  <c r="J16" i="26"/>
  <c r="I16" i="26"/>
  <c r="M16" i="26"/>
  <c r="L25" i="26"/>
  <c r="K25" i="26"/>
  <c r="J25" i="26"/>
  <c r="I25" i="26"/>
  <c r="M25" i="26"/>
  <c r="L33" i="26"/>
  <c r="K33" i="26"/>
  <c r="J33" i="26"/>
  <c r="I33" i="26"/>
  <c r="M33" i="26"/>
  <c r="L42" i="26"/>
  <c r="K42" i="26"/>
  <c r="J42" i="26"/>
  <c r="I42" i="26"/>
  <c r="M42" i="26"/>
  <c r="L51" i="26"/>
  <c r="K51" i="26"/>
  <c r="J51" i="26"/>
  <c r="I51" i="26"/>
  <c r="M51" i="26"/>
  <c r="L59" i="26"/>
  <c r="K59" i="26"/>
  <c r="J59" i="26"/>
  <c r="I59" i="26"/>
  <c r="M59" i="26"/>
  <c r="L68" i="26"/>
  <c r="K68" i="26"/>
  <c r="J68" i="26"/>
  <c r="I68" i="26"/>
  <c r="H76" i="26"/>
  <c r="M68" i="26"/>
  <c r="L85" i="26"/>
  <c r="K85" i="26"/>
  <c r="J85" i="26"/>
  <c r="I85" i="26"/>
  <c r="M85" i="26"/>
  <c r="L94" i="26"/>
  <c r="K94" i="26"/>
  <c r="J94" i="26"/>
  <c r="I94" i="26"/>
  <c r="M94" i="26"/>
  <c r="L102" i="26"/>
  <c r="K102" i="26"/>
  <c r="J102" i="26"/>
  <c r="I102" i="26"/>
  <c r="M102" i="26"/>
  <c r="L111" i="26"/>
  <c r="K111" i="26"/>
  <c r="J111" i="26"/>
  <c r="I111" i="26"/>
  <c r="M111" i="26"/>
  <c r="L120" i="26"/>
  <c r="K120" i="26"/>
  <c r="J120" i="26"/>
  <c r="I120" i="26"/>
  <c r="M120" i="26"/>
  <c r="L128" i="26"/>
  <c r="K128" i="26"/>
  <c r="J128" i="26"/>
  <c r="I128" i="26"/>
  <c r="M128" i="26"/>
  <c r="L137" i="26"/>
  <c r="K137" i="26"/>
  <c r="J137" i="26"/>
  <c r="I137" i="26"/>
  <c r="M137" i="26"/>
  <c r="L145" i="26"/>
  <c r="K145" i="26"/>
  <c r="J145" i="26"/>
  <c r="I145" i="26"/>
  <c r="M145" i="26"/>
  <c r="L154" i="26"/>
  <c r="K154" i="26"/>
  <c r="J154" i="26"/>
  <c r="I154" i="26"/>
  <c r="M154" i="26"/>
  <c r="L13" i="27"/>
  <c r="K13" i="27"/>
  <c r="J13" i="27"/>
  <c r="I13" i="27"/>
  <c r="M13" i="27"/>
  <c r="L22" i="27"/>
  <c r="K22" i="27"/>
  <c r="J22" i="27"/>
  <c r="I22" i="27"/>
  <c r="M22" i="27"/>
  <c r="M26" i="27"/>
  <c r="L26" i="27"/>
  <c r="K26" i="27"/>
  <c r="J26" i="27"/>
  <c r="I26" i="27"/>
  <c r="H34" i="27"/>
  <c r="L31" i="27"/>
  <c r="K31" i="27"/>
  <c r="J31" i="27"/>
  <c r="I31" i="27"/>
  <c r="M31" i="27"/>
  <c r="L37" i="27"/>
  <c r="K37" i="27"/>
  <c r="J37" i="27"/>
  <c r="I37" i="27"/>
  <c r="M37" i="27"/>
  <c r="J45" i="27"/>
  <c r="M45" i="27"/>
  <c r="L45" i="27"/>
  <c r="K45" i="27"/>
  <c r="I45" i="27"/>
  <c r="M53" i="27"/>
  <c r="K53" i="27"/>
  <c r="J53" i="27"/>
  <c r="I53" i="27"/>
  <c r="L53" i="27"/>
  <c r="I55" i="27"/>
  <c r="M55" i="27"/>
  <c r="L55" i="27"/>
  <c r="K55" i="27"/>
  <c r="J55" i="27"/>
  <c r="K57" i="27"/>
  <c r="I57" i="27"/>
  <c r="M57" i="27"/>
  <c r="L57" i="27"/>
  <c r="J57" i="27"/>
  <c r="M96" i="27"/>
  <c r="L96" i="27"/>
  <c r="K96" i="27"/>
  <c r="J96" i="27"/>
  <c r="I96" i="27"/>
  <c r="H104" i="27"/>
  <c r="K11" i="26"/>
  <c r="J11" i="26"/>
  <c r="I11" i="26"/>
  <c r="M11" i="26"/>
  <c r="L11" i="26"/>
  <c r="K19" i="26"/>
  <c r="J19" i="26"/>
  <c r="I19" i="26"/>
  <c r="M19" i="26"/>
  <c r="L19" i="26"/>
  <c r="K28" i="26"/>
  <c r="J28" i="26"/>
  <c r="I28" i="26"/>
  <c r="M28" i="26"/>
  <c r="L28" i="26"/>
  <c r="K37" i="26"/>
  <c r="J37" i="26"/>
  <c r="I37" i="26"/>
  <c r="M37" i="26"/>
  <c r="L37" i="26"/>
  <c r="K45" i="26"/>
  <c r="J45" i="26"/>
  <c r="I45" i="26"/>
  <c r="M45" i="26"/>
  <c r="L45" i="26"/>
  <c r="K54" i="26"/>
  <c r="J54" i="26"/>
  <c r="I54" i="26"/>
  <c r="H62" i="26"/>
  <c r="M54" i="26"/>
  <c r="L54" i="26"/>
  <c r="K71" i="26"/>
  <c r="J71" i="26"/>
  <c r="I71" i="26"/>
  <c r="M71" i="26"/>
  <c r="L71" i="26"/>
  <c r="K80" i="26"/>
  <c r="J80" i="26"/>
  <c r="I80" i="26"/>
  <c r="M80" i="26"/>
  <c r="L80" i="26"/>
  <c r="K88" i="26"/>
  <c r="J88" i="26"/>
  <c r="I88" i="26"/>
  <c r="M88" i="26"/>
  <c r="L88" i="26"/>
  <c r="K97" i="26"/>
  <c r="J97" i="26"/>
  <c r="I97" i="26"/>
  <c r="M97" i="26"/>
  <c r="L97" i="26"/>
  <c r="K106" i="26"/>
  <c r="J106" i="26"/>
  <c r="I106" i="26"/>
  <c r="M106" i="26"/>
  <c r="L106" i="26"/>
  <c r="K114" i="26"/>
  <c r="J114" i="26"/>
  <c r="I114" i="26"/>
  <c r="M114" i="26"/>
  <c r="L114" i="26"/>
  <c r="K123" i="26"/>
  <c r="J123" i="26"/>
  <c r="I123" i="26"/>
  <c r="M123" i="26"/>
  <c r="L123" i="26"/>
  <c r="K131" i="26"/>
  <c r="J131" i="26"/>
  <c r="I131" i="26"/>
  <c r="M131" i="26"/>
  <c r="L131" i="26"/>
  <c r="K140" i="26"/>
  <c r="J140" i="26"/>
  <c r="I140" i="26"/>
  <c r="M140" i="26"/>
  <c r="L140" i="26"/>
  <c r="K149" i="26"/>
  <c r="J149" i="26"/>
  <c r="I149" i="26"/>
  <c r="M149" i="26"/>
  <c r="L149" i="26"/>
  <c r="K157" i="26"/>
  <c r="J157" i="26"/>
  <c r="I157" i="26"/>
  <c r="M157" i="26"/>
  <c r="L157" i="26"/>
  <c r="K8" i="27"/>
  <c r="J8" i="27"/>
  <c r="I8" i="27"/>
  <c r="M8" i="27"/>
  <c r="L8" i="27"/>
  <c r="K16" i="27"/>
  <c r="J16" i="27"/>
  <c r="I16" i="27"/>
  <c r="M16" i="27"/>
  <c r="L16" i="27"/>
  <c r="M122" i="27"/>
  <c r="L122" i="27"/>
  <c r="K122" i="27"/>
  <c r="J122" i="27"/>
  <c r="I122" i="27"/>
  <c r="J14" i="26"/>
  <c r="I14" i="26"/>
  <c r="M14" i="26"/>
  <c r="L14" i="26"/>
  <c r="K14" i="26"/>
  <c r="J23" i="26"/>
  <c r="I23" i="26"/>
  <c r="M23" i="26"/>
  <c r="L23" i="26"/>
  <c r="K23" i="26"/>
  <c r="J31" i="26"/>
  <c r="I31" i="26"/>
  <c r="M31" i="26"/>
  <c r="L31" i="26"/>
  <c r="K31" i="26"/>
  <c r="J40" i="26"/>
  <c r="I40" i="26"/>
  <c r="H48" i="26"/>
  <c r="M40" i="26"/>
  <c r="L40" i="26"/>
  <c r="K40" i="26"/>
  <c r="J57" i="26"/>
  <c r="I57" i="26"/>
  <c r="M57" i="26"/>
  <c r="L57" i="26"/>
  <c r="K57" i="26"/>
  <c r="J66" i="26"/>
  <c r="I66" i="26"/>
  <c r="M66" i="26"/>
  <c r="L66" i="26"/>
  <c r="K66" i="26"/>
  <c r="J74" i="26"/>
  <c r="I74" i="26"/>
  <c r="M74" i="26"/>
  <c r="L74" i="26"/>
  <c r="K74" i="26"/>
  <c r="J83" i="26"/>
  <c r="I83" i="26"/>
  <c r="M83" i="26"/>
  <c r="L83" i="26"/>
  <c r="K83" i="26"/>
  <c r="J92" i="26"/>
  <c r="I92" i="26"/>
  <c r="M92" i="26"/>
  <c r="L92" i="26"/>
  <c r="K92" i="26"/>
  <c r="J100" i="26"/>
  <c r="I100" i="26"/>
  <c r="M100" i="26"/>
  <c r="L100" i="26"/>
  <c r="K100" i="26"/>
  <c r="J109" i="26"/>
  <c r="I109" i="26"/>
  <c r="M109" i="26"/>
  <c r="L109" i="26"/>
  <c r="K109" i="26"/>
  <c r="J117" i="26"/>
  <c r="I117" i="26"/>
  <c r="M117" i="26"/>
  <c r="L117" i="26"/>
  <c r="K117" i="26"/>
  <c r="J126" i="26"/>
  <c r="I126" i="26"/>
  <c r="M126" i="26"/>
  <c r="L126" i="26"/>
  <c r="K126" i="26"/>
  <c r="J135" i="26"/>
  <c r="I135" i="26"/>
  <c r="M135" i="26"/>
  <c r="L135" i="26"/>
  <c r="K135" i="26"/>
  <c r="J143" i="26"/>
  <c r="I143" i="26"/>
  <c r="M143" i="26"/>
  <c r="L143" i="26"/>
  <c r="K143" i="26"/>
  <c r="J152" i="26"/>
  <c r="I152" i="26"/>
  <c r="H160" i="26"/>
  <c r="M152" i="26"/>
  <c r="L152" i="26"/>
  <c r="K152" i="26"/>
  <c r="J11" i="27"/>
  <c r="I11" i="27"/>
  <c r="M11" i="27"/>
  <c r="L11" i="27"/>
  <c r="K11" i="27"/>
  <c r="J19" i="27"/>
  <c r="I19" i="27"/>
  <c r="M19" i="27"/>
  <c r="L19" i="27"/>
  <c r="K19" i="27"/>
  <c r="J27" i="27"/>
  <c r="K27" i="27"/>
  <c r="I27" i="27"/>
  <c r="M27" i="27"/>
  <c r="L27" i="27"/>
  <c r="K32" i="27"/>
  <c r="J32" i="27"/>
  <c r="I32" i="27"/>
  <c r="M32" i="27"/>
  <c r="L32" i="27"/>
  <c r="L38" i="27"/>
  <c r="J38" i="27"/>
  <c r="I38" i="27"/>
  <c r="M38" i="27"/>
  <c r="K38" i="27"/>
  <c r="M44" i="27"/>
  <c r="J44" i="27"/>
  <c r="I44" i="27"/>
  <c r="L44" i="27"/>
  <c r="K44" i="27"/>
  <c r="M79" i="27"/>
  <c r="L79" i="27"/>
  <c r="K79" i="27"/>
  <c r="J79" i="27"/>
  <c r="I79" i="27"/>
  <c r="M148" i="27"/>
  <c r="L148" i="27"/>
  <c r="K148" i="27"/>
  <c r="J148" i="27"/>
  <c r="I148" i="27"/>
  <c r="I9" i="26"/>
  <c r="M9" i="26"/>
  <c r="L9" i="26"/>
  <c r="K9" i="26"/>
  <c r="J9" i="26"/>
  <c r="I17" i="26"/>
  <c r="M17" i="26"/>
  <c r="L17" i="26"/>
  <c r="K17" i="26"/>
  <c r="J17" i="26"/>
  <c r="I26" i="26"/>
  <c r="H34" i="26"/>
  <c r="M26" i="26"/>
  <c r="L26" i="26"/>
  <c r="K26" i="26"/>
  <c r="J26" i="26"/>
  <c r="I43" i="26"/>
  <c r="M43" i="26"/>
  <c r="L43" i="26"/>
  <c r="K43" i="26"/>
  <c r="J43" i="26"/>
  <c r="I52" i="26"/>
  <c r="M52" i="26"/>
  <c r="L52" i="26"/>
  <c r="K52" i="26"/>
  <c r="J52" i="26"/>
  <c r="I60" i="26"/>
  <c r="M60" i="26"/>
  <c r="L60" i="26"/>
  <c r="K60" i="26"/>
  <c r="J60" i="26"/>
  <c r="I69" i="26"/>
  <c r="M69" i="26"/>
  <c r="L69" i="26"/>
  <c r="K69" i="26"/>
  <c r="J69" i="26"/>
  <c r="I78" i="26"/>
  <c r="M78" i="26"/>
  <c r="L78" i="26"/>
  <c r="K78" i="26"/>
  <c r="J78" i="26"/>
  <c r="I86" i="26"/>
  <c r="M86" i="26"/>
  <c r="L86" i="26"/>
  <c r="K86" i="26"/>
  <c r="J86" i="26"/>
  <c r="I95" i="26"/>
  <c r="M95" i="26"/>
  <c r="L95" i="26"/>
  <c r="K95" i="26"/>
  <c r="J95" i="26"/>
  <c r="I103" i="26"/>
  <c r="M103" i="26"/>
  <c r="L103" i="26"/>
  <c r="K103" i="26"/>
  <c r="J103" i="26"/>
  <c r="I112" i="26"/>
  <c r="M112" i="26"/>
  <c r="L112" i="26"/>
  <c r="K112" i="26"/>
  <c r="J112" i="26"/>
  <c r="I121" i="26"/>
  <c r="M121" i="26"/>
  <c r="L121" i="26"/>
  <c r="K121" i="26"/>
  <c r="J121" i="26"/>
  <c r="I129" i="26"/>
  <c r="M129" i="26"/>
  <c r="L129" i="26"/>
  <c r="K129" i="26"/>
  <c r="J129" i="26"/>
  <c r="I138" i="26"/>
  <c r="H146" i="26"/>
  <c r="M138" i="26"/>
  <c r="L138" i="26"/>
  <c r="K138" i="26"/>
  <c r="J138" i="26"/>
  <c r="I155" i="26"/>
  <c r="M155" i="26"/>
  <c r="L155" i="26"/>
  <c r="K155" i="26"/>
  <c r="J155" i="26"/>
  <c r="I14" i="27"/>
  <c r="M14" i="27"/>
  <c r="L14" i="27"/>
  <c r="K14" i="27"/>
  <c r="J14" i="27"/>
  <c r="I23" i="27"/>
  <c r="M23" i="27"/>
  <c r="L23" i="27"/>
  <c r="K23" i="27"/>
  <c r="J23" i="27"/>
  <c r="I28" i="27"/>
  <c r="M28" i="27"/>
  <c r="L28" i="27"/>
  <c r="K28" i="27"/>
  <c r="J28" i="27"/>
  <c r="L39" i="27"/>
  <c r="I39" i="27"/>
  <c r="J39" i="27"/>
  <c r="M39" i="27"/>
  <c r="K39" i="27"/>
  <c r="I40" i="27"/>
  <c r="J40" i="27"/>
  <c r="M40" i="27"/>
  <c r="L40" i="27"/>
  <c r="K40" i="27"/>
  <c r="H48" i="27"/>
  <c r="K41" i="27"/>
  <c r="I41" i="27"/>
  <c r="M41" i="27"/>
  <c r="L41" i="27"/>
  <c r="J41" i="27"/>
  <c r="H20" i="26"/>
  <c r="M12" i="26"/>
  <c r="L12" i="26"/>
  <c r="K12" i="26"/>
  <c r="J12" i="26"/>
  <c r="I12" i="26"/>
  <c r="M29" i="26"/>
  <c r="L29" i="26"/>
  <c r="K29" i="26"/>
  <c r="J29" i="26"/>
  <c r="I29" i="26"/>
  <c r="M38" i="26"/>
  <c r="L38" i="26"/>
  <c r="K38" i="26"/>
  <c r="J38" i="26"/>
  <c r="I38" i="26"/>
  <c r="M46" i="26"/>
  <c r="L46" i="26"/>
  <c r="K46" i="26"/>
  <c r="J46" i="26"/>
  <c r="I46" i="26"/>
  <c r="M55" i="26"/>
  <c r="L55" i="26"/>
  <c r="K55" i="26"/>
  <c r="J55" i="26"/>
  <c r="I55" i="26"/>
  <c r="M64" i="26"/>
  <c r="L64" i="26"/>
  <c r="K64" i="26"/>
  <c r="J64" i="26"/>
  <c r="I64" i="26"/>
  <c r="M72" i="26"/>
  <c r="L72" i="26"/>
  <c r="K72" i="26"/>
  <c r="J72" i="26"/>
  <c r="I72" i="26"/>
  <c r="M81" i="26"/>
  <c r="L81" i="26"/>
  <c r="K81" i="26"/>
  <c r="J81" i="26"/>
  <c r="I81" i="26"/>
  <c r="M89" i="26"/>
  <c r="L89" i="26"/>
  <c r="K89" i="26"/>
  <c r="J89" i="26"/>
  <c r="I89" i="26"/>
  <c r="M98" i="26"/>
  <c r="L98" i="26"/>
  <c r="K98" i="26"/>
  <c r="J98" i="26"/>
  <c r="I98" i="26"/>
  <c r="M107" i="26"/>
  <c r="L107" i="26"/>
  <c r="K107" i="26"/>
  <c r="J107" i="26"/>
  <c r="I107" i="26"/>
  <c r="M115" i="26"/>
  <c r="L115" i="26"/>
  <c r="K115" i="26"/>
  <c r="J115" i="26"/>
  <c r="I115" i="26"/>
  <c r="H132" i="26"/>
  <c r="M124" i="26"/>
  <c r="L124" i="26"/>
  <c r="K124" i="26"/>
  <c r="J124" i="26"/>
  <c r="I124" i="26"/>
  <c r="M141" i="26"/>
  <c r="L141" i="26"/>
  <c r="K141" i="26"/>
  <c r="J141" i="26"/>
  <c r="I141" i="26"/>
  <c r="M150" i="26"/>
  <c r="L150" i="26"/>
  <c r="K150" i="26"/>
  <c r="J150" i="26"/>
  <c r="I150" i="26"/>
  <c r="M158" i="26"/>
  <c r="L158" i="26"/>
  <c r="K158" i="26"/>
  <c r="J158" i="26"/>
  <c r="I158" i="26"/>
  <c r="M9" i="27"/>
  <c r="L9" i="27"/>
  <c r="K9" i="27"/>
  <c r="J9" i="27"/>
  <c r="I9" i="27"/>
  <c r="M17" i="27"/>
  <c r="L17" i="27"/>
  <c r="K17" i="27"/>
  <c r="J17" i="27"/>
  <c r="I17" i="27"/>
  <c r="K50" i="27"/>
  <c r="J50" i="27"/>
  <c r="M50" i="27"/>
  <c r="L50" i="27"/>
  <c r="I50" i="27"/>
  <c r="M61" i="27"/>
  <c r="L61" i="27"/>
  <c r="K61" i="27"/>
  <c r="J61" i="27"/>
  <c r="I61" i="27"/>
  <c r="M130" i="27"/>
  <c r="L130" i="27"/>
  <c r="K130" i="27"/>
  <c r="J130" i="27"/>
  <c r="I130" i="27"/>
  <c r="O122" i="30"/>
  <c r="N122" i="30"/>
  <c r="L47" i="27"/>
  <c r="I47" i="27"/>
  <c r="M47" i="27"/>
  <c r="K47" i="27"/>
  <c r="J47" i="27"/>
  <c r="L56" i="27"/>
  <c r="J56" i="27"/>
  <c r="I56" i="27"/>
  <c r="M56" i="27"/>
  <c r="K56" i="27"/>
  <c r="M65" i="27"/>
  <c r="L65" i="27"/>
  <c r="K65" i="27"/>
  <c r="J65" i="27"/>
  <c r="I65" i="27"/>
  <c r="M73" i="27"/>
  <c r="L73" i="27"/>
  <c r="K73" i="27"/>
  <c r="J73" i="27"/>
  <c r="I73" i="27"/>
  <c r="M82" i="27"/>
  <c r="L82" i="27"/>
  <c r="K82" i="27"/>
  <c r="J82" i="27"/>
  <c r="I82" i="27"/>
  <c r="H90" i="27"/>
  <c r="M99" i="27"/>
  <c r="L99" i="27"/>
  <c r="K99" i="27"/>
  <c r="J99" i="27"/>
  <c r="I99" i="27"/>
  <c r="M108" i="27"/>
  <c r="L108" i="27"/>
  <c r="K108" i="27"/>
  <c r="J108" i="27"/>
  <c r="I108" i="27"/>
  <c r="M116" i="27"/>
  <c r="L116" i="27"/>
  <c r="K116" i="27"/>
  <c r="J116" i="27"/>
  <c r="I116" i="27"/>
  <c r="M125" i="27"/>
  <c r="L125" i="27"/>
  <c r="K125" i="27"/>
  <c r="J125" i="27"/>
  <c r="I125" i="27"/>
  <c r="M134" i="27"/>
  <c r="L134" i="27"/>
  <c r="K134" i="27"/>
  <c r="J134" i="27"/>
  <c r="I134" i="27"/>
  <c r="M142" i="27"/>
  <c r="L142" i="27"/>
  <c r="K142" i="27"/>
  <c r="J142" i="27"/>
  <c r="I142" i="27"/>
  <c r="M151" i="27"/>
  <c r="L151" i="27"/>
  <c r="K151" i="27"/>
  <c r="J151" i="27"/>
  <c r="I151" i="27"/>
  <c r="M159" i="27"/>
  <c r="L159" i="27"/>
  <c r="K159" i="27"/>
  <c r="J159" i="27"/>
  <c r="I159" i="27"/>
  <c r="O15" i="30"/>
  <c r="N15" i="30"/>
  <c r="O35" i="30"/>
  <c r="N35" i="30"/>
  <c r="O62" i="30"/>
  <c r="N62" i="30"/>
  <c r="M25" i="27"/>
  <c r="L25" i="27"/>
  <c r="K25" i="27"/>
  <c r="J25" i="27"/>
  <c r="I25" i="27"/>
  <c r="I33" i="27"/>
  <c r="M33" i="27"/>
  <c r="L33" i="27"/>
  <c r="K33" i="27"/>
  <c r="J33" i="27"/>
  <c r="K42" i="27"/>
  <c r="I42" i="27"/>
  <c r="M42" i="27"/>
  <c r="L42" i="27"/>
  <c r="J42" i="27"/>
  <c r="K51" i="27"/>
  <c r="J51" i="27"/>
  <c r="I51" i="27"/>
  <c r="M51" i="27"/>
  <c r="L51" i="27"/>
  <c r="M59" i="27"/>
  <c r="L59" i="27"/>
  <c r="K59" i="27"/>
  <c r="I59" i="27"/>
  <c r="J59" i="27"/>
  <c r="M68" i="27"/>
  <c r="L68" i="27"/>
  <c r="K68" i="27"/>
  <c r="J68" i="27"/>
  <c r="I68" i="27"/>
  <c r="H76" i="27"/>
  <c r="M85" i="27"/>
  <c r="L85" i="27"/>
  <c r="K85" i="27"/>
  <c r="J85" i="27"/>
  <c r="I85" i="27"/>
  <c r="M94" i="27"/>
  <c r="L94" i="27"/>
  <c r="K94" i="27"/>
  <c r="J94" i="27"/>
  <c r="I94" i="27"/>
  <c r="M102" i="27"/>
  <c r="L102" i="27"/>
  <c r="K102" i="27"/>
  <c r="J102" i="27"/>
  <c r="I102" i="27"/>
  <c r="M111" i="27"/>
  <c r="L111" i="27"/>
  <c r="K111" i="27"/>
  <c r="J111" i="27"/>
  <c r="I111" i="27"/>
  <c r="M120" i="27"/>
  <c r="L120" i="27"/>
  <c r="K120" i="27"/>
  <c r="J120" i="27"/>
  <c r="I120" i="27"/>
  <c r="M128" i="27"/>
  <c r="L128" i="27"/>
  <c r="K128" i="27"/>
  <c r="J128" i="27"/>
  <c r="I128" i="27"/>
  <c r="M137" i="27"/>
  <c r="L137" i="27"/>
  <c r="K137" i="27"/>
  <c r="J137" i="27"/>
  <c r="I137" i="27"/>
  <c r="M145" i="27"/>
  <c r="L145" i="27"/>
  <c r="K145" i="27"/>
  <c r="J145" i="27"/>
  <c r="I145" i="27"/>
  <c r="M154" i="27"/>
  <c r="L154" i="27"/>
  <c r="K154" i="27"/>
  <c r="J154" i="27"/>
  <c r="I154" i="27"/>
  <c r="L54" i="27"/>
  <c r="J54" i="27"/>
  <c r="H62" i="27"/>
  <c r="I54" i="27"/>
  <c r="M54" i="27"/>
  <c r="K54" i="27"/>
  <c r="L71" i="27"/>
  <c r="K71" i="27"/>
  <c r="J71" i="27"/>
  <c r="I71" i="27"/>
  <c r="M71" i="27"/>
  <c r="L80" i="27"/>
  <c r="K80" i="27"/>
  <c r="J80" i="27"/>
  <c r="I80" i="27"/>
  <c r="M80" i="27"/>
  <c r="L88" i="27"/>
  <c r="K88" i="27"/>
  <c r="J88" i="27"/>
  <c r="I88" i="27"/>
  <c r="M88" i="27"/>
  <c r="L97" i="27"/>
  <c r="K97" i="27"/>
  <c r="J97" i="27"/>
  <c r="I97" i="27"/>
  <c r="M97" i="27"/>
  <c r="L106" i="27"/>
  <c r="K106" i="27"/>
  <c r="J106" i="27"/>
  <c r="I106" i="27"/>
  <c r="M106" i="27"/>
  <c r="L114" i="27"/>
  <c r="K114" i="27"/>
  <c r="J114" i="27"/>
  <c r="I114" i="27"/>
  <c r="M114" i="27"/>
  <c r="L123" i="27"/>
  <c r="K123" i="27"/>
  <c r="J123" i="27"/>
  <c r="I123" i="27"/>
  <c r="M123" i="27"/>
  <c r="L131" i="27"/>
  <c r="K131" i="27"/>
  <c r="J131" i="27"/>
  <c r="I131" i="27"/>
  <c r="M131" i="27"/>
  <c r="L140" i="27"/>
  <c r="K140" i="27"/>
  <c r="J140" i="27"/>
  <c r="I140" i="27"/>
  <c r="M140" i="27"/>
  <c r="L149" i="27"/>
  <c r="K149" i="27"/>
  <c r="J149" i="27"/>
  <c r="I149" i="27"/>
  <c r="M149" i="27"/>
  <c r="L157" i="27"/>
  <c r="K157" i="27"/>
  <c r="J157" i="27"/>
  <c r="I157" i="27"/>
  <c r="M157" i="27"/>
  <c r="O171" i="30"/>
  <c r="N171" i="30"/>
  <c r="K66" i="27"/>
  <c r="J66" i="27"/>
  <c r="I66" i="27"/>
  <c r="M66" i="27"/>
  <c r="L66" i="27"/>
  <c r="K74" i="27"/>
  <c r="J74" i="27"/>
  <c r="I74" i="27"/>
  <c r="M74" i="27"/>
  <c r="L74" i="27"/>
  <c r="K83" i="27"/>
  <c r="J83" i="27"/>
  <c r="I83" i="27"/>
  <c r="M83" i="27"/>
  <c r="L83" i="27"/>
  <c r="K92" i="27"/>
  <c r="J92" i="27"/>
  <c r="I92" i="27"/>
  <c r="M92" i="27"/>
  <c r="L92" i="27"/>
  <c r="K100" i="27"/>
  <c r="J100" i="27"/>
  <c r="I100" i="27"/>
  <c r="M100" i="27"/>
  <c r="L100" i="27"/>
  <c r="K109" i="27"/>
  <c r="J109" i="27"/>
  <c r="I109" i="27"/>
  <c r="M109" i="27"/>
  <c r="L109" i="27"/>
  <c r="K117" i="27"/>
  <c r="J117" i="27"/>
  <c r="I117" i="27"/>
  <c r="M117" i="27"/>
  <c r="L117" i="27"/>
  <c r="K126" i="27"/>
  <c r="J126" i="27"/>
  <c r="I126" i="27"/>
  <c r="M126" i="27"/>
  <c r="L126" i="27"/>
  <c r="K135" i="27"/>
  <c r="J135" i="27"/>
  <c r="I135" i="27"/>
  <c r="M135" i="27"/>
  <c r="L135" i="27"/>
  <c r="K143" i="27"/>
  <c r="J143" i="27"/>
  <c r="I143" i="27"/>
  <c r="M143" i="27"/>
  <c r="L143" i="27"/>
  <c r="K152" i="27"/>
  <c r="J152" i="27"/>
  <c r="I152" i="27"/>
  <c r="H160" i="27"/>
  <c r="M152" i="27"/>
  <c r="L152" i="27"/>
  <c r="O54" i="30"/>
  <c r="N54" i="30"/>
  <c r="O81" i="30"/>
  <c r="N81" i="30"/>
  <c r="O189" i="30"/>
  <c r="N189" i="30"/>
  <c r="M43" i="27"/>
  <c r="L43" i="27"/>
  <c r="J43" i="27"/>
  <c r="I43" i="27"/>
  <c r="K43" i="27"/>
  <c r="M52" i="27"/>
  <c r="L52" i="27"/>
  <c r="K52" i="27"/>
  <c r="J52" i="27"/>
  <c r="I52" i="27"/>
  <c r="J60" i="27"/>
  <c r="I60" i="27"/>
  <c r="M60" i="27"/>
  <c r="L60" i="27"/>
  <c r="K60" i="27"/>
  <c r="J69" i="27"/>
  <c r="I69" i="27"/>
  <c r="M69" i="27"/>
  <c r="L69" i="27"/>
  <c r="K69" i="27"/>
  <c r="J78" i="27"/>
  <c r="I78" i="27"/>
  <c r="M78" i="27"/>
  <c r="L78" i="27"/>
  <c r="K78" i="27"/>
  <c r="J86" i="27"/>
  <c r="I86" i="27"/>
  <c r="M86" i="27"/>
  <c r="L86" i="27"/>
  <c r="K86" i="27"/>
  <c r="J95" i="27"/>
  <c r="I95" i="27"/>
  <c r="M95" i="27"/>
  <c r="L95" i="27"/>
  <c r="K95" i="27"/>
  <c r="J103" i="27"/>
  <c r="I103" i="27"/>
  <c r="M103" i="27"/>
  <c r="L103" i="27"/>
  <c r="K103" i="27"/>
  <c r="J112" i="27"/>
  <c r="I112" i="27"/>
  <c r="M112" i="27"/>
  <c r="L112" i="27"/>
  <c r="K112" i="27"/>
  <c r="J121" i="27"/>
  <c r="I121" i="27"/>
  <c r="M121" i="27"/>
  <c r="L121" i="27"/>
  <c r="K121" i="27"/>
  <c r="J129" i="27"/>
  <c r="I129" i="27"/>
  <c r="M129" i="27"/>
  <c r="L129" i="27"/>
  <c r="K129" i="27"/>
  <c r="J138" i="27"/>
  <c r="I138" i="27"/>
  <c r="H146" i="27"/>
  <c r="M138" i="27"/>
  <c r="L138" i="27"/>
  <c r="K138" i="27"/>
  <c r="J155" i="27"/>
  <c r="I155" i="27"/>
  <c r="M155" i="27"/>
  <c r="L155" i="27"/>
  <c r="K155" i="27"/>
  <c r="O16" i="30"/>
  <c r="N16" i="30"/>
  <c r="O84" i="30"/>
  <c r="N84" i="30"/>
  <c r="I64" i="27"/>
  <c r="M64" i="27"/>
  <c r="L64" i="27"/>
  <c r="K64" i="27"/>
  <c r="J64" i="27"/>
  <c r="I72" i="27"/>
  <c r="M72" i="27"/>
  <c r="L72" i="27"/>
  <c r="K72" i="27"/>
  <c r="J72" i="27"/>
  <c r="I81" i="27"/>
  <c r="M81" i="27"/>
  <c r="L81" i="27"/>
  <c r="K81" i="27"/>
  <c r="J81" i="27"/>
  <c r="I89" i="27"/>
  <c r="M89" i="27"/>
  <c r="L89" i="27"/>
  <c r="K89" i="27"/>
  <c r="J89" i="27"/>
  <c r="I98" i="27"/>
  <c r="M98" i="27"/>
  <c r="L98" i="27"/>
  <c r="K98" i="27"/>
  <c r="J98" i="27"/>
  <c r="I107" i="27"/>
  <c r="M107" i="27"/>
  <c r="L107" i="27"/>
  <c r="K107" i="27"/>
  <c r="J107" i="27"/>
  <c r="I115" i="27"/>
  <c r="M115" i="27"/>
  <c r="L115" i="27"/>
  <c r="K115" i="27"/>
  <c r="J115" i="27"/>
  <c r="I124" i="27"/>
  <c r="H132" i="27"/>
  <c r="M124" i="27"/>
  <c r="L124" i="27"/>
  <c r="K124" i="27"/>
  <c r="J124" i="27"/>
  <c r="I141" i="27"/>
  <c r="M141" i="27"/>
  <c r="L141" i="27"/>
  <c r="K141" i="27"/>
  <c r="J141" i="27"/>
  <c r="I150" i="27"/>
  <c r="M150" i="27"/>
  <c r="L150" i="27"/>
  <c r="K150" i="27"/>
  <c r="J150" i="27"/>
  <c r="I158" i="27"/>
  <c r="M158" i="27"/>
  <c r="L158" i="27"/>
  <c r="K158" i="27"/>
  <c r="J158" i="27"/>
  <c r="O143" i="30"/>
  <c r="N143" i="30"/>
  <c r="O234" i="30"/>
  <c r="N234" i="30"/>
  <c r="L58" i="27"/>
  <c r="K58" i="27"/>
  <c r="J58" i="27"/>
  <c r="M58" i="27"/>
  <c r="I58" i="27"/>
  <c r="M67" i="27"/>
  <c r="L67" i="27"/>
  <c r="K67" i="27"/>
  <c r="J67" i="27"/>
  <c r="I67" i="27"/>
  <c r="M75" i="27"/>
  <c r="L75" i="27"/>
  <c r="K75" i="27"/>
  <c r="J75" i="27"/>
  <c r="I75" i="27"/>
  <c r="M84" i="27"/>
  <c r="L84" i="27"/>
  <c r="K84" i="27"/>
  <c r="J84" i="27"/>
  <c r="I84" i="27"/>
  <c r="M93" i="27"/>
  <c r="L93" i="27"/>
  <c r="K93" i="27"/>
  <c r="J93" i="27"/>
  <c r="I93" i="27"/>
  <c r="M101" i="27"/>
  <c r="L101" i="27"/>
  <c r="K101" i="27"/>
  <c r="J101" i="27"/>
  <c r="I101" i="27"/>
  <c r="H118" i="27"/>
  <c r="M110" i="27"/>
  <c r="L110" i="27"/>
  <c r="K110" i="27"/>
  <c r="J110" i="27"/>
  <c r="I110" i="27"/>
  <c r="M127" i="27"/>
  <c r="L127" i="27"/>
  <c r="K127" i="27"/>
  <c r="J127" i="27"/>
  <c r="I127" i="27"/>
  <c r="M136" i="27"/>
  <c r="L136" i="27"/>
  <c r="K136" i="27"/>
  <c r="J136" i="27"/>
  <c r="I136" i="27"/>
  <c r="M144" i="27"/>
  <c r="L144" i="27"/>
  <c r="K144" i="27"/>
  <c r="J144" i="27"/>
  <c r="I144" i="27"/>
  <c r="M153" i="27"/>
  <c r="L153" i="27"/>
  <c r="K153" i="27"/>
  <c r="J153" i="27"/>
  <c r="I153" i="27"/>
  <c r="N13" i="30"/>
  <c r="O13" i="30"/>
  <c r="O32" i="30"/>
  <c r="N32" i="30"/>
  <c r="O40" i="30"/>
  <c r="N40" i="30"/>
  <c r="O97" i="30"/>
  <c r="N97" i="30"/>
  <c r="O105" i="30"/>
  <c r="N105" i="30"/>
  <c r="O163" i="30"/>
  <c r="N163" i="30"/>
  <c r="O276" i="30"/>
  <c r="N276" i="30"/>
  <c r="O10" i="30"/>
  <c r="N10" i="30"/>
  <c r="O18" i="30"/>
  <c r="N18" i="30"/>
  <c r="O37" i="30"/>
  <c r="N37" i="30"/>
  <c r="O102" i="30"/>
  <c r="N102" i="30"/>
  <c r="O34" i="30"/>
  <c r="N34" i="30"/>
  <c r="O99" i="30"/>
  <c r="N99" i="30"/>
  <c r="O107" i="30"/>
  <c r="N107" i="30"/>
  <c r="O193" i="30"/>
  <c r="N193" i="30"/>
  <c r="O12" i="30"/>
  <c r="N12" i="30"/>
  <c r="O31" i="30"/>
  <c r="N31" i="30"/>
  <c r="O39" i="30"/>
  <c r="N39" i="30"/>
  <c r="O104" i="30"/>
  <c r="N104" i="30"/>
  <c r="O9" i="30"/>
  <c r="N9" i="30"/>
  <c r="O17" i="30"/>
  <c r="N17" i="30"/>
  <c r="O36" i="30"/>
  <c r="N36" i="30"/>
  <c r="O101" i="30"/>
  <c r="N101" i="30"/>
  <c r="N14" i="30"/>
  <c r="O14" i="30"/>
  <c r="N33" i="30"/>
  <c r="O33" i="30"/>
  <c r="N41" i="30"/>
  <c r="O41" i="30"/>
  <c r="N98" i="30"/>
  <c r="O98" i="30"/>
  <c r="N106" i="30"/>
  <c r="O106" i="30"/>
  <c r="O11" i="30"/>
  <c r="N11" i="30"/>
  <c r="O19" i="30"/>
  <c r="N19" i="30"/>
  <c r="O38" i="30"/>
  <c r="N38" i="30"/>
  <c r="O103" i="30"/>
  <c r="N103" i="30"/>
  <c r="N10" i="31"/>
  <c r="O10" i="31"/>
  <c r="O31" i="31"/>
  <c r="N31" i="31"/>
  <c r="O56" i="33"/>
  <c r="N56" i="33"/>
  <c r="N18" i="31"/>
  <c r="O18" i="31"/>
  <c r="O9" i="31"/>
  <c r="N9" i="31"/>
  <c r="O13" i="31"/>
  <c r="N13" i="31"/>
  <c r="O12" i="31"/>
  <c r="N12" i="31"/>
  <c r="N37" i="31"/>
  <c r="O37" i="31"/>
  <c r="O100" i="33"/>
  <c r="N100" i="33"/>
  <c r="O15" i="31"/>
  <c r="N15" i="31"/>
  <c r="O13" i="33"/>
  <c r="N13" i="33"/>
  <c r="O58" i="33"/>
  <c r="N58" i="33"/>
  <c r="AR9" i="35"/>
  <c r="AQ9" i="35"/>
  <c r="AP9" i="35"/>
  <c r="AO9" i="35"/>
  <c r="AN9" i="35"/>
  <c r="O60" i="33"/>
  <c r="N60" i="33"/>
  <c r="O98" i="33"/>
  <c r="N98" i="33"/>
  <c r="O106" i="33"/>
  <c r="N106" i="33"/>
  <c r="O17" i="31"/>
  <c r="N17" i="31"/>
  <c r="N32" i="33"/>
  <c r="O32" i="33"/>
  <c r="O62" i="33"/>
  <c r="N62" i="33"/>
  <c r="Y9" i="35"/>
  <c r="X9" i="35"/>
  <c r="O14" i="31"/>
  <c r="N14" i="31"/>
  <c r="N34" i="33"/>
  <c r="O34" i="33"/>
  <c r="O104" i="33"/>
  <c r="N104" i="33"/>
  <c r="O124" i="37"/>
  <c r="M124" i="37"/>
  <c r="N124" i="37"/>
  <c r="L124" i="37"/>
  <c r="N11" i="31"/>
  <c r="O11" i="31"/>
  <c r="N19" i="31"/>
  <c r="O19" i="31"/>
  <c r="O14" i="33"/>
  <c r="N14" i="33"/>
  <c r="N36" i="33"/>
  <c r="O36" i="33"/>
  <c r="P8" i="35"/>
  <c r="O8" i="35"/>
  <c r="O16" i="31"/>
  <c r="N16" i="31"/>
  <c r="O16" i="33"/>
  <c r="N16" i="33"/>
  <c r="N19" i="33"/>
  <c r="O19" i="33"/>
  <c r="N38" i="33"/>
  <c r="O38" i="33"/>
  <c r="O102" i="33"/>
  <c r="N102" i="33"/>
  <c r="AR14" i="35"/>
  <c r="AO14" i="35"/>
  <c r="AQ14" i="35"/>
  <c r="AP14" i="35"/>
  <c r="AN14" i="35"/>
  <c r="F78" i="31"/>
  <c r="J82" i="31"/>
  <c r="H84" i="31"/>
  <c r="F86" i="31"/>
  <c r="H103" i="31"/>
  <c r="J106" i="31"/>
  <c r="N11" i="33"/>
  <c r="O11" i="33"/>
  <c r="N40" i="33"/>
  <c r="O40" i="33"/>
  <c r="O54" i="33"/>
  <c r="N54" i="33"/>
  <c r="AN31" i="35"/>
  <c r="AO31" i="35"/>
  <c r="Y35" i="35"/>
  <c r="X35" i="35"/>
  <c r="AO39" i="35"/>
  <c r="AN39" i="35"/>
  <c r="O31" i="33"/>
  <c r="N31" i="33"/>
  <c r="Y34" i="35"/>
  <c r="X34" i="35"/>
  <c r="F11" i="37"/>
  <c r="I9" i="37"/>
  <c r="G9" i="37"/>
  <c r="H9" i="37"/>
  <c r="P10" i="35"/>
  <c r="O10" i="35"/>
  <c r="AR10" i="35"/>
  <c r="AO10" i="35"/>
  <c r="AP10" i="35"/>
  <c r="AN10" i="35"/>
  <c r="AQ10" i="35"/>
  <c r="P12" i="35"/>
  <c r="O12" i="35"/>
  <c r="AR15" i="35"/>
  <c r="AQ15" i="35"/>
  <c r="AO15" i="35"/>
  <c r="AP15" i="35"/>
  <c r="AN15" i="35"/>
  <c r="F11" i="39"/>
  <c r="AR8" i="35"/>
  <c r="AN8" i="35"/>
  <c r="AQ8" i="35"/>
  <c r="AP8" i="35"/>
  <c r="AO8" i="35"/>
  <c r="P9" i="35"/>
  <c r="O9" i="35"/>
  <c r="P15" i="35"/>
  <c r="O15" i="35"/>
  <c r="I31" i="35"/>
  <c r="H31" i="35"/>
  <c r="AN36" i="35"/>
  <c r="AO36" i="35"/>
  <c r="Y37" i="35"/>
  <c r="X37" i="35"/>
  <c r="R10" i="37"/>
  <c r="Q10" i="37"/>
  <c r="P10" i="37"/>
  <c r="O10" i="37"/>
  <c r="T10" i="37"/>
  <c r="S10" i="37"/>
  <c r="C129" i="37"/>
  <c r="M8" i="37"/>
  <c r="L8" i="37"/>
  <c r="K8" i="37"/>
  <c r="T9" i="37"/>
  <c r="S9" i="37"/>
  <c r="N11" i="37"/>
  <c r="R9" i="37"/>
  <c r="Q9" i="37"/>
  <c r="O9" i="37"/>
  <c r="P9" i="37"/>
  <c r="E129" i="37"/>
  <c r="N136" i="38"/>
  <c r="M136" i="38"/>
  <c r="L136" i="38"/>
  <c r="O136" i="38"/>
  <c r="K136" i="38"/>
  <c r="AN30" i="35"/>
  <c r="AO30" i="35"/>
  <c r="Y31" i="35"/>
  <c r="X31" i="35"/>
  <c r="X39" i="35"/>
  <c r="Y39" i="35"/>
  <c r="M7" i="37"/>
  <c r="K7" i="37"/>
  <c r="L7" i="37"/>
  <c r="X33" i="35"/>
  <c r="Y33" i="35"/>
  <c r="AN38" i="35"/>
  <c r="AO38" i="35"/>
  <c r="K125" i="37"/>
  <c r="O125" i="37"/>
  <c r="N125" i="37"/>
  <c r="M125" i="37"/>
  <c r="L125" i="37"/>
  <c r="AO34" i="35"/>
  <c r="AN34" i="35"/>
  <c r="AO32" i="35"/>
  <c r="AN32" i="35"/>
  <c r="E11" i="37"/>
  <c r="I10" i="37"/>
  <c r="H10" i="37"/>
  <c r="G10" i="37"/>
  <c r="AO33" i="35"/>
  <c r="AN33" i="35"/>
  <c r="L6" i="37"/>
  <c r="K6" i="37"/>
  <c r="D129" i="37"/>
  <c r="J7" i="38"/>
  <c r="I7" i="38"/>
  <c r="H7" i="38"/>
  <c r="F8" i="38"/>
  <c r="S11" i="38"/>
  <c r="R11" i="38"/>
  <c r="Q11" i="38"/>
  <c r="T11" i="38"/>
  <c r="P11" i="38"/>
  <c r="F9" i="41"/>
  <c r="T10" i="38"/>
  <c r="S10" i="38"/>
  <c r="AA20" i="38"/>
  <c r="R10" i="38"/>
  <c r="Q10" i="38"/>
  <c r="P10" i="38"/>
  <c r="L7" i="39"/>
  <c r="N7" i="39"/>
  <c r="M7" i="39"/>
  <c r="N8" i="39"/>
  <c r="L8" i="39"/>
  <c r="I12" i="40"/>
  <c r="H12" i="40"/>
  <c r="J12" i="40"/>
  <c r="Y30" i="35"/>
  <c r="X30" i="35"/>
  <c r="L128" i="37"/>
  <c r="O128" i="37"/>
  <c r="N128" i="37"/>
  <c r="M128" i="37"/>
  <c r="K128" i="37"/>
  <c r="N12" i="39"/>
  <c r="M12" i="39"/>
  <c r="L12" i="39"/>
  <c r="AO40" i="35"/>
  <c r="AN40" i="35"/>
  <c r="P6" i="37"/>
  <c r="O6" i="37"/>
  <c r="R6" i="37"/>
  <c r="Q6" i="37"/>
  <c r="H7" i="37"/>
  <c r="G7" i="37"/>
  <c r="I7" i="37"/>
  <c r="P7" i="37"/>
  <c r="O7" i="37"/>
  <c r="S7" i="37"/>
  <c r="R7" i="37"/>
  <c r="Q7" i="37"/>
  <c r="T7" i="37"/>
  <c r="L9" i="37"/>
  <c r="K9" i="37"/>
  <c r="J11" i="37"/>
  <c r="M9" i="37"/>
  <c r="F7" i="38"/>
  <c r="C11" i="37"/>
  <c r="J10" i="38"/>
  <c r="I10" i="38"/>
  <c r="H10" i="38"/>
  <c r="S7" i="38"/>
  <c r="R7" i="38"/>
  <c r="Q7" i="38"/>
  <c r="T7" i="38"/>
  <c r="P7" i="38"/>
  <c r="AA19" i="38"/>
  <c r="J11" i="38"/>
  <c r="I11" i="38"/>
  <c r="H11" i="38"/>
  <c r="F12" i="38"/>
  <c r="K137" i="38"/>
  <c r="O137" i="38"/>
  <c r="N137" i="38"/>
  <c r="M137" i="38"/>
  <c r="L137" i="38"/>
  <c r="J6" i="39"/>
  <c r="I6" i="39"/>
  <c r="H6" i="39"/>
  <c r="I138" i="39"/>
  <c r="H138" i="39"/>
  <c r="G138" i="39"/>
  <c r="H6" i="37"/>
  <c r="G6" i="37"/>
  <c r="I8" i="37"/>
  <c r="H8" i="37"/>
  <c r="G8" i="37"/>
  <c r="T8" i="37"/>
  <c r="S8" i="37"/>
  <c r="Q8" i="37"/>
  <c r="R8" i="37"/>
  <c r="P8" i="37"/>
  <c r="O8" i="37"/>
  <c r="D11" i="37"/>
  <c r="M10" i="37"/>
  <c r="L10" i="37"/>
  <c r="K10" i="37"/>
  <c r="T6" i="39"/>
  <c r="S6" i="39"/>
  <c r="R6" i="39"/>
  <c r="Q6" i="39"/>
  <c r="P6" i="39"/>
  <c r="J10" i="39"/>
  <c r="I10" i="39"/>
  <c r="H10" i="39"/>
  <c r="I135" i="38"/>
  <c r="H135" i="38"/>
  <c r="G135" i="38"/>
  <c r="F7" i="39"/>
  <c r="T10" i="39"/>
  <c r="S10" i="39"/>
  <c r="AA20" i="39"/>
  <c r="R10" i="39"/>
  <c r="Q10" i="39"/>
  <c r="P10" i="39"/>
  <c r="O134" i="39"/>
  <c r="N134" i="39"/>
  <c r="M134" i="39"/>
  <c r="L134" i="39"/>
  <c r="K134" i="39"/>
  <c r="I141" i="41"/>
  <c r="H141" i="41"/>
  <c r="G141" i="41"/>
  <c r="I135" i="39"/>
  <c r="H135" i="39"/>
  <c r="G135" i="39"/>
  <c r="F6" i="40"/>
  <c r="R6" i="40"/>
  <c r="T6" i="40"/>
  <c r="S6" i="40"/>
  <c r="Q6" i="40"/>
  <c r="P6" i="40"/>
  <c r="H7" i="40"/>
  <c r="J7" i="40"/>
  <c r="I7" i="40"/>
  <c r="T9" i="40"/>
  <c r="S9" i="40"/>
  <c r="R9" i="40"/>
  <c r="Q9" i="40"/>
  <c r="P9" i="40"/>
  <c r="J10" i="40"/>
  <c r="I10" i="40"/>
  <c r="H10" i="40"/>
  <c r="M134" i="40"/>
  <c r="O134" i="40"/>
  <c r="N134" i="40"/>
  <c r="L134" i="40"/>
  <c r="K134" i="40"/>
  <c r="N137" i="40"/>
  <c r="O137" i="40"/>
  <c r="M137" i="40"/>
  <c r="L137" i="40"/>
  <c r="K137" i="40"/>
  <c r="H15" i="41"/>
  <c r="J15" i="41"/>
  <c r="I15" i="41"/>
  <c r="K16" i="41"/>
  <c r="N6" i="41"/>
  <c r="M6" i="41"/>
  <c r="L6" i="41"/>
  <c r="J11" i="42"/>
  <c r="H11" i="42"/>
  <c r="I11" i="42"/>
  <c r="I137" i="38"/>
  <c r="H137" i="38"/>
  <c r="G137" i="38"/>
  <c r="F8" i="39"/>
  <c r="J11" i="39"/>
  <c r="I11" i="39"/>
  <c r="H11" i="39"/>
  <c r="T11" i="39"/>
  <c r="S11" i="39"/>
  <c r="R11" i="39"/>
  <c r="Q11" i="39"/>
  <c r="P11" i="39"/>
  <c r="F12" i="39"/>
  <c r="O136" i="39"/>
  <c r="N136" i="39"/>
  <c r="M136" i="39"/>
  <c r="L136" i="39"/>
  <c r="K136" i="39"/>
  <c r="F9" i="40"/>
  <c r="P11" i="40"/>
  <c r="S11" i="40"/>
  <c r="R11" i="40"/>
  <c r="T11" i="40"/>
  <c r="Q11" i="40"/>
  <c r="N12" i="40"/>
  <c r="M12" i="40"/>
  <c r="L12" i="40"/>
  <c r="K136" i="40"/>
  <c r="N136" i="40"/>
  <c r="M136" i="40"/>
  <c r="O136" i="40"/>
  <c r="L136" i="40"/>
  <c r="L138" i="40"/>
  <c r="K138" i="40"/>
  <c r="O138" i="40"/>
  <c r="N138" i="40"/>
  <c r="M138" i="40"/>
  <c r="R6" i="41"/>
  <c r="Q6" i="41"/>
  <c r="T6" i="41"/>
  <c r="O16" i="41"/>
  <c r="S6" i="41"/>
  <c r="P6" i="41"/>
  <c r="J12" i="41"/>
  <c r="I12" i="41"/>
  <c r="H12" i="41"/>
  <c r="O145" i="41"/>
  <c r="N145" i="41"/>
  <c r="M145" i="41"/>
  <c r="L145" i="41"/>
  <c r="F12" i="42"/>
  <c r="I12" i="38"/>
  <c r="H12" i="38"/>
  <c r="J12" i="38"/>
  <c r="S12" i="38"/>
  <c r="Q12" i="38"/>
  <c r="P12" i="38"/>
  <c r="T12" i="38"/>
  <c r="R12" i="38"/>
  <c r="N138" i="38"/>
  <c r="M138" i="38"/>
  <c r="L138" i="38"/>
  <c r="K138" i="38"/>
  <c r="O138" i="38"/>
  <c r="I137" i="39"/>
  <c r="H137" i="39"/>
  <c r="G137" i="39"/>
  <c r="J6" i="40"/>
  <c r="I6" i="40"/>
  <c r="H6" i="40"/>
  <c r="F11" i="40"/>
  <c r="T12" i="41"/>
  <c r="S12" i="41"/>
  <c r="R12" i="41"/>
  <c r="Q12" i="41"/>
  <c r="P12" i="41"/>
  <c r="M135" i="38"/>
  <c r="K135" i="38"/>
  <c r="O135" i="38"/>
  <c r="N135" i="38"/>
  <c r="L135" i="38"/>
  <c r="J12" i="39"/>
  <c r="I12" i="39"/>
  <c r="H12" i="39"/>
  <c r="R12" i="39"/>
  <c r="Q12" i="39"/>
  <c r="P12" i="39"/>
  <c r="T12" i="39"/>
  <c r="S12" i="39"/>
  <c r="I134" i="39"/>
  <c r="H134" i="39"/>
  <c r="G134" i="39"/>
  <c r="L138" i="39"/>
  <c r="N138" i="39"/>
  <c r="M138" i="39"/>
  <c r="K138" i="39"/>
  <c r="O138" i="39"/>
  <c r="J8" i="41"/>
  <c r="I8" i="41"/>
  <c r="H8" i="41"/>
  <c r="F14" i="42"/>
  <c r="M11" i="38"/>
  <c r="L11" i="38"/>
  <c r="N11" i="38"/>
  <c r="H136" i="38"/>
  <c r="I136" i="38"/>
  <c r="G136" i="38"/>
  <c r="L135" i="39"/>
  <c r="K135" i="39"/>
  <c r="O135" i="39"/>
  <c r="N135" i="39"/>
  <c r="M135" i="39"/>
  <c r="H11" i="40"/>
  <c r="J11" i="40"/>
  <c r="I11" i="40"/>
  <c r="Q12" i="40"/>
  <c r="P12" i="40"/>
  <c r="S12" i="40"/>
  <c r="R12" i="40"/>
  <c r="T12" i="40"/>
  <c r="F6" i="39"/>
  <c r="F10" i="39"/>
  <c r="L11" i="39"/>
  <c r="N11" i="39"/>
  <c r="M11" i="39"/>
  <c r="G136" i="39"/>
  <c r="I136" i="39"/>
  <c r="H136" i="39"/>
  <c r="H8" i="40"/>
  <c r="I8" i="40"/>
  <c r="M8" i="40"/>
  <c r="J8" i="40"/>
  <c r="AA20" i="40"/>
  <c r="R10" i="40"/>
  <c r="T10" i="40"/>
  <c r="P10" i="40"/>
  <c r="S10" i="40"/>
  <c r="Q10" i="40"/>
  <c r="J6" i="41"/>
  <c r="H6" i="41"/>
  <c r="G16" i="41"/>
  <c r="I6" i="41"/>
  <c r="S8" i="41"/>
  <c r="R8" i="41"/>
  <c r="Q8" i="41"/>
  <c r="P8" i="41"/>
  <c r="T8" i="41"/>
  <c r="N10" i="41"/>
  <c r="M10" i="41"/>
  <c r="L10" i="41"/>
  <c r="O142" i="41"/>
  <c r="N142" i="41"/>
  <c r="M142" i="41"/>
  <c r="L142" i="41"/>
  <c r="F11" i="38"/>
  <c r="N12" i="38"/>
  <c r="M12" i="38"/>
  <c r="L12" i="38"/>
  <c r="I138" i="38"/>
  <c r="H138" i="38"/>
  <c r="G138" i="38"/>
  <c r="O137" i="39"/>
  <c r="N137" i="39"/>
  <c r="M137" i="39"/>
  <c r="L137" i="39"/>
  <c r="K137" i="39"/>
  <c r="F12" i="40"/>
  <c r="H134" i="40"/>
  <c r="G134" i="40"/>
  <c r="I134" i="40"/>
  <c r="H135" i="40"/>
  <c r="I135" i="40"/>
  <c r="G135" i="40"/>
  <c r="I138" i="40"/>
  <c r="H138" i="40"/>
  <c r="G138" i="40"/>
  <c r="I138" i="41"/>
  <c r="H138" i="41"/>
  <c r="G138" i="41"/>
  <c r="N9" i="42"/>
  <c r="L9" i="42"/>
  <c r="M9" i="42"/>
  <c r="F9" i="43"/>
  <c r="T12" i="43"/>
  <c r="S12" i="43"/>
  <c r="R12" i="43"/>
  <c r="Q12" i="43"/>
  <c r="P12" i="43"/>
  <c r="N14" i="43"/>
  <c r="M14" i="43"/>
  <c r="L14" i="43"/>
  <c r="I144" i="43"/>
  <c r="G144" i="43"/>
  <c r="H144" i="43"/>
  <c r="K135" i="40"/>
  <c r="O135" i="40"/>
  <c r="N135" i="40"/>
  <c r="M135" i="40"/>
  <c r="L135" i="40"/>
  <c r="P8" i="42"/>
  <c r="T8" i="42"/>
  <c r="R8" i="42"/>
  <c r="S8" i="42"/>
  <c r="Q8" i="42"/>
  <c r="L10" i="42"/>
  <c r="N10" i="42"/>
  <c r="M10" i="42"/>
  <c r="H12" i="42"/>
  <c r="J12" i="42"/>
  <c r="I12" i="42"/>
  <c r="F13" i="42"/>
  <c r="J14" i="42"/>
  <c r="I14" i="42"/>
  <c r="H14" i="42"/>
  <c r="T7" i="43"/>
  <c r="S7" i="43"/>
  <c r="R7" i="43"/>
  <c r="P7" i="43"/>
  <c r="Q7" i="43"/>
  <c r="N9" i="43"/>
  <c r="L9" i="43"/>
  <c r="M9" i="43"/>
  <c r="J11" i="43"/>
  <c r="H11" i="43"/>
  <c r="I11" i="43"/>
  <c r="L11" i="40"/>
  <c r="N11" i="40"/>
  <c r="M11" i="40"/>
  <c r="G136" i="40"/>
  <c r="I136" i="40"/>
  <c r="H136" i="40"/>
  <c r="L7" i="42"/>
  <c r="N7" i="42"/>
  <c r="M7" i="42"/>
  <c r="F8" i="42"/>
  <c r="T9" i="42"/>
  <c r="R9" i="42"/>
  <c r="P9" i="42"/>
  <c r="S9" i="42"/>
  <c r="Q9" i="42"/>
  <c r="N11" i="42"/>
  <c r="L11" i="42"/>
  <c r="M11" i="42"/>
  <c r="J13" i="42"/>
  <c r="H13" i="42"/>
  <c r="I13" i="42"/>
  <c r="D146" i="42"/>
  <c r="O138" i="42"/>
  <c r="N138" i="42"/>
  <c r="M138" i="42"/>
  <c r="L138" i="42"/>
  <c r="C16" i="43"/>
  <c r="F13" i="43"/>
  <c r="C146" i="41"/>
  <c r="I137" i="41"/>
  <c r="H137" i="41"/>
  <c r="G137" i="41"/>
  <c r="I145" i="41"/>
  <c r="H145" i="41"/>
  <c r="G145" i="41"/>
  <c r="L6" i="42"/>
  <c r="N6" i="42"/>
  <c r="M6" i="42"/>
  <c r="K16" i="42"/>
  <c r="T10" i="42"/>
  <c r="R10" i="42"/>
  <c r="P10" i="42"/>
  <c r="S10" i="42"/>
  <c r="Q10" i="42"/>
  <c r="N12" i="42"/>
  <c r="L12" i="42"/>
  <c r="M12" i="42"/>
  <c r="T14" i="42"/>
  <c r="S14" i="42"/>
  <c r="R14" i="42"/>
  <c r="Q14" i="42"/>
  <c r="P14" i="42"/>
  <c r="O136" i="42"/>
  <c r="N136" i="42"/>
  <c r="M136" i="42"/>
  <c r="J146" i="42"/>
  <c r="L136" i="42"/>
  <c r="F8" i="43"/>
  <c r="T11" i="43"/>
  <c r="S11" i="43"/>
  <c r="R11" i="43"/>
  <c r="P11" i="43"/>
  <c r="Q11" i="43"/>
  <c r="N13" i="43"/>
  <c r="L13" i="43"/>
  <c r="M13" i="43"/>
  <c r="J15" i="43"/>
  <c r="H15" i="43"/>
  <c r="I15" i="43"/>
  <c r="O142" i="43"/>
  <c r="N142" i="43"/>
  <c r="M142" i="43"/>
  <c r="L142" i="43"/>
  <c r="J10" i="41"/>
  <c r="I10" i="41"/>
  <c r="H10" i="41"/>
  <c r="R10" i="41"/>
  <c r="Q10" i="41"/>
  <c r="P10" i="41"/>
  <c r="T10" i="41"/>
  <c r="S10" i="41"/>
  <c r="J14" i="41"/>
  <c r="I14" i="41"/>
  <c r="H14" i="41"/>
  <c r="R14" i="41"/>
  <c r="Q14" i="41"/>
  <c r="P14" i="41"/>
  <c r="T14" i="41"/>
  <c r="S14" i="41"/>
  <c r="D146" i="41"/>
  <c r="I142" i="41"/>
  <c r="H142" i="41"/>
  <c r="G142" i="41"/>
  <c r="C16" i="42"/>
  <c r="H8" i="42"/>
  <c r="J8" i="42"/>
  <c r="I8" i="42"/>
  <c r="R11" i="42"/>
  <c r="P11" i="42"/>
  <c r="T11" i="42"/>
  <c r="S11" i="42"/>
  <c r="Q11" i="42"/>
  <c r="K16" i="43"/>
  <c r="N6" i="43"/>
  <c r="M6" i="43"/>
  <c r="L6" i="43"/>
  <c r="J8" i="43"/>
  <c r="I8" i="43"/>
  <c r="H8" i="43"/>
  <c r="O140" i="43"/>
  <c r="N140" i="43"/>
  <c r="M140" i="43"/>
  <c r="L140" i="43"/>
  <c r="H139" i="41"/>
  <c r="G139" i="41"/>
  <c r="I139" i="41"/>
  <c r="E16" i="42"/>
  <c r="F16" i="42" s="1"/>
  <c r="F6" i="42"/>
  <c r="F7" i="42"/>
  <c r="R7" i="42"/>
  <c r="T7" i="42"/>
  <c r="Q7" i="42"/>
  <c r="P7" i="42"/>
  <c r="S7" i="42"/>
  <c r="F9" i="42"/>
  <c r="P12" i="42"/>
  <c r="T12" i="42"/>
  <c r="R12" i="42"/>
  <c r="S12" i="42"/>
  <c r="Q12" i="42"/>
  <c r="T13" i="42"/>
  <c r="S13" i="42"/>
  <c r="R13" i="42"/>
  <c r="P13" i="42"/>
  <c r="Q13" i="42"/>
  <c r="F15" i="42"/>
  <c r="O144" i="42"/>
  <c r="N144" i="42"/>
  <c r="M144" i="42"/>
  <c r="L144" i="42"/>
  <c r="F12" i="43"/>
  <c r="T15" i="43"/>
  <c r="S15" i="43"/>
  <c r="R15" i="43"/>
  <c r="P15" i="43"/>
  <c r="Q15" i="43"/>
  <c r="I138" i="43"/>
  <c r="H138" i="43"/>
  <c r="G138" i="43"/>
  <c r="H7" i="41"/>
  <c r="J7" i="41"/>
  <c r="I7" i="41"/>
  <c r="P7" i="41"/>
  <c r="T7" i="41"/>
  <c r="S7" i="41"/>
  <c r="R7" i="41"/>
  <c r="Q7" i="41"/>
  <c r="G136" i="41"/>
  <c r="I136" i="41"/>
  <c r="F146" i="41"/>
  <c r="H136" i="41"/>
  <c r="K136" i="41" s="1"/>
  <c r="T6" i="42"/>
  <c r="O16" i="42"/>
  <c r="P6" i="42"/>
  <c r="S6" i="42"/>
  <c r="R6" i="42"/>
  <c r="Q6" i="42"/>
  <c r="L8" i="42"/>
  <c r="M8" i="42"/>
  <c r="N8" i="42"/>
  <c r="J9" i="42"/>
  <c r="H9" i="42"/>
  <c r="I9" i="42"/>
  <c r="F10" i="42"/>
  <c r="N15" i="42"/>
  <c r="L15" i="42"/>
  <c r="M15" i="42"/>
  <c r="I142" i="42"/>
  <c r="H142" i="42"/>
  <c r="G142" i="42"/>
  <c r="T8" i="43"/>
  <c r="S8" i="43"/>
  <c r="R8" i="43"/>
  <c r="Q8" i="43"/>
  <c r="P8" i="43"/>
  <c r="N10" i="43"/>
  <c r="M10" i="43"/>
  <c r="L10" i="43"/>
  <c r="J12" i="43"/>
  <c r="I12" i="43"/>
  <c r="H12" i="43"/>
  <c r="I136" i="43"/>
  <c r="G136" i="43"/>
  <c r="F146" i="43"/>
  <c r="H136" i="43"/>
  <c r="K136" i="43" s="1"/>
  <c r="I137" i="40"/>
  <c r="H137" i="40"/>
  <c r="G137" i="40"/>
  <c r="G16" i="42"/>
  <c r="J6" i="42"/>
  <c r="I6" i="42"/>
  <c r="H6" i="42"/>
  <c r="J7" i="42"/>
  <c r="I7" i="42"/>
  <c r="H7" i="42"/>
  <c r="J10" i="42"/>
  <c r="H10" i="42"/>
  <c r="I10" i="42"/>
  <c r="F11" i="42"/>
  <c r="I140" i="42"/>
  <c r="G140" i="42"/>
  <c r="H140" i="42"/>
  <c r="J7" i="43"/>
  <c r="H7" i="43"/>
  <c r="I7" i="43"/>
  <c r="I137" i="42"/>
  <c r="H137" i="42"/>
  <c r="G137" i="42"/>
  <c r="O141" i="42"/>
  <c r="N141" i="42"/>
  <c r="M141" i="42"/>
  <c r="L141" i="42"/>
  <c r="I145" i="42"/>
  <c r="H145" i="42"/>
  <c r="K145" i="42" s="1"/>
  <c r="G145" i="42"/>
  <c r="O137" i="43"/>
  <c r="N137" i="43"/>
  <c r="M137" i="43"/>
  <c r="L137" i="43"/>
  <c r="I141" i="43"/>
  <c r="H141" i="43"/>
  <c r="K141" i="43" s="1"/>
  <c r="G141" i="43"/>
  <c r="O145" i="43"/>
  <c r="N145" i="43"/>
  <c r="M145" i="43"/>
  <c r="L145" i="43"/>
  <c r="D10" i="44"/>
  <c r="D14" i="44"/>
  <c r="D18" i="44"/>
  <c r="D8" i="45"/>
  <c r="D12" i="45"/>
  <c r="D16" i="45"/>
  <c r="D20" i="45"/>
  <c r="D10" i="46"/>
  <c r="D14" i="46"/>
  <c r="D18" i="46"/>
  <c r="E146" i="42"/>
  <c r="I139" i="42"/>
  <c r="H139" i="42"/>
  <c r="G139" i="42"/>
  <c r="N143" i="42"/>
  <c r="M143" i="42"/>
  <c r="L143" i="42"/>
  <c r="O143" i="42"/>
  <c r="D16" i="43"/>
  <c r="N139" i="43"/>
  <c r="M139" i="43"/>
  <c r="L139" i="43"/>
  <c r="O139" i="43"/>
  <c r="I143" i="43"/>
  <c r="H143" i="43"/>
  <c r="K143" i="43" s="1"/>
  <c r="G143" i="43"/>
  <c r="D11" i="44"/>
  <c r="D15" i="44"/>
  <c r="D19" i="44"/>
  <c r="D9" i="45"/>
  <c r="D13" i="45"/>
  <c r="D17" i="45"/>
  <c r="D11" i="46"/>
  <c r="D15" i="46"/>
  <c r="D19" i="46"/>
  <c r="N13" i="42"/>
  <c r="L13" i="42"/>
  <c r="M13" i="42"/>
  <c r="J15" i="42"/>
  <c r="I15" i="42"/>
  <c r="H15" i="42"/>
  <c r="R15" i="42"/>
  <c r="Q15" i="42"/>
  <c r="P15" i="42"/>
  <c r="T15" i="42"/>
  <c r="S15" i="42"/>
  <c r="I136" i="42"/>
  <c r="F146" i="42"/>
  <c r="H136" i="42"/>
  <c r="K136" i="42" s="1"/>
  <c r="G136" i="42"/>
  <c r="M140" i="42"/>
  <c r="L140" i="42"/>
  <c r="O140" i="42"/>
  <c r="N140" i="42"/>
  <c r="I144" i="42"/>
  <c r="H144" i="42"/>
  <c r="G144" i="42"/>
  <c r="F6" i="43"/>
  <c r="E16" i="43"/>
  <c r="F16" i="43" s="1"/>
  <c r="N7" i="43"/>
  <c r="M7" i="43"/>
  <c r="L7" i="43"/>
  <c r="J9" i="43"/>
  <c r="I9" i="43"/>
  <c r="H9" i="43"/>
  <c r="R9" i="43"/>
  <c r="Q9" i="43"/>
  <c r="P9" i="43"/>
  <c r="T9" i="43"/>
  <c r="S9" i="43"/>
  <c r="F10" i="43"/>
  <c r="N11" i="43"/>
  <c r="M11" i="43"/>
  <c r="L11" i="43"/>
  <c r="J13" i="43"/>
  <c r="I13" i="43"/>
  <c r="H13" i="43"/>
  <c r="R13" i="43"/>
  <c r="Q13" i="43"/>
  <c r="P13" i="43"/>
  <c r="T13" i="43"/>
  <c r="S13" i="43"/>
  <c r="F14" i="43"/>
  <c r="N15" i="43"/>
  <c r="M15" i="43"/>
  <c r="L15" i="43"/>
  <c r="M136" i="43"/>
  <c r="J146" i="43"/>
  <c r="L136" i="43"/>
  <c r="O136" i="43"/>
  <c r="N136" i="43"/>
  <c r="I140" i="43"/>
  <c r="H140" i="43"/>
  <c r="K140" i="43" s="1"/>
  <c r="G140" i="43"/>
  <c r="M144" i="43"/>
  <c r="L144" i="43"/>
  <c r="O144" i="43"/>
  <c r="N144" i="43"/>
  <c r="L137" i="42"/>
  <c r="N137" i="42"/>
  <c r="M137" i="42"/>
  <c r="O137" i="42"/>
  <c r="H141" i="42"/>
  <c r="G141" i="42"/>
  <c r="I141" i="42"/>
  <c r="L145" i="42"/>
  <c r="N145" i="42"/>
  <c r="O145" i="42"/>
  <c r="M145" i="42"/>
  <c r="H137" i="43"/>
  <c r="K137" i="43" s="1"/>
  <c r="G137" i="43"/>
  <c r="I137" i="43"/>
  <c r="L141" i="43"/>
  <c r="N141" i="43"/>
  <c r="O141" i="43"/>
  <c r="M141" i="43"/>
  <c r="H145" i="43"/>
  <c r="K145" i="43" s="1"/>
  <c r="G145" i="43"/>
  <c r="I145" i="43"/>
  <c r="D8" i="44"/>
  <c r="D12" i="44"/>
  <c r="D16" i="44"/>
  <c r="D20" i="44"/>
  <c r="D10" i="45"/>
  <c r="D14" i="45"/>
  <c r="D18" i="45"/>
  <c r="D8" i="46"/>
  <c r="D12" i="46"/>
  <c r="D16" i="46"/>
  <c r="D20" i="46"/>
  <c r="L14" i="42"/>
  <c r="N14" i="42"/>
  <c r="M14" i="42"/>
  <c r="G138" i="42"/>
  <c r="I138" i="42"/>
  <c r="H138" i="42"/>
  <c r="O142" i="42"/>
  <c r="M142" i="42"/>
  <c r="L142" i="42"/>
  <c r="N142" i="42"/>
  <c r="H6" i="43"/>
  <c r="J6" i="43"/>
  <c r="I6" i="43"/>
  <c r="G16" i="43"/>
  <c r="P6" i="43"/>
  <c r="T6" i="43"/>
  <c r="R6" i="43"/>
  <c r="S6" i="43"/>
  <c r="Q6" i="43"/>
  <c r="O16" i="43"/>
  <c r="F7" i="43"/>
  <c r="L8" i="43"/>
  <c r="N8" i="43"/>
  <c r="M8" i="43"/>
  <c r="H10" i="43"/>
  <c r="J10" i="43"/>
  <c r="I10" i="43"/>
  <c r="P10" i="43"/>
  <c r="T10" i="43"/>
  <c r="R10" i="43"/>
  <c r="Q10" i="43"/>
  <c r="S10" i="43"/>
  <c r="F11" i="43"/>
  <c r="L12" i="43"/>
  <c r="N12" i="43"/>
  <c r="M12" i="43"/>
  <c r="H14" i="43"/>
  <c r="J14" i="43"/>
  <c r="I14" i="43"/>
  <c r="P14" i="43"/>
  <c r="T14" i="43"/>
  <c r="R14" i="43"/>
  <c r="S14" i="43"/>
  <c r="Q14" i="43"/>
  <c r="F15" i="43"/>
  <c r="D146" i="43"/>
  <c r="O138" i="43"/>
  <c r="M138" i="43"/>
  <c r="N138" i="43"/>
  <c r="L138" i="43"/>
  <c r="G142" i="43"/>
  <c r="I142" i="43"/>
  <c r="H142" i="43"/>
  <c r="K142" i="43" s="1"/>
  <c r="D16" i="42"/>
  <c r="O139" i="42"/>
  <c r="N139" i="42"/>
  <c r="L139" i="42"/>
  <c r="M139" i="42"/>
  <c r="H143" i="42"/>
  <c r="I143" i="42"/>
  <c r="G143" i="42"/>
  <c r="E146" i="43"/>
  <c r="H139" i="43"/>
  <c r="K139" i="43" s="1"/>
  <c r="I139" i="43"/>
  <c r="G139" i="43"/>
  <c r="O143" i="43"/>
  <c r="N143" i="43"/>
  <c r="L143" i="43"/>
  <c r="M143" i="43"/>
  <c r="D9" i="44"/>
  <c r="D13" i="44"/>
  <c r="D17" i="44"/>
  <c r="D11" i="45"/>
  <c r="D15" i="45"/>
  <c r="D19" i="45"/>
  <c r="D9" i="46"/>
  <c r="D13" i="46"/>
  <c r="D17" i="46"/>
  <c r="K6" i="2"/>
  <c r="L6" i="2"/>
  <c r="J31" i="2"/>
  <c r="M6" i="3"/>
  <c r="M79" i="3"/>
  <c r="M152" i="3"/>
  <c r="J6" i="2"/>
  <c r="H18" i="2"/>
  <c r="M6" i="2"/>
  <c r="K31" i="2"/>
  <c r="N79" i="3"/>
  <c r="N152" i="3"/>
  <c r="M6" i="5"/>
  <c r="K6" i="5"/>
  <c r="U6" i="5"/>
  <c r="S6" i="5"/>
  <c r="N6" i="2"/>
  <c r="T6" i="5"/>
  <c r="L31" i="2"/>
  <c r="F17" i="2"/>
  <c r="M31" i="2"/>
  <c r="J6" i="5"/>
  <c r="V6" i="5"/>
  <c r="P8" i="9"/>
  <c r="L56" i="2"/>
  <c r="L6" i="5"/>
  <c r="W6" i="6"/>
  <c r="V6" i="6"/>
  <c r="T6" i="6"/>
  <c r="S8" i="9"/>
  <c r="L6" i="6"/>
  <c r="I5" i="12"/>
  <c r="C53" i="12"/>
  <c r="E54" i="12"/>
  <c r="G55" i="12"/>
  <c r="A14" i="12"/>
  <c r="W16" i="12"/>
  <c r="W20" i="12"/>
  <c r="W24" i="12"/>
  <c r="W28" i="12"/>
  <c r="W32" i="12"/>
  <c r="W36" i="12"/>
  <c r="W40" i="12"/>
  <c r="W44" i="12"/>
  <c r="W48" i="12"/>
  <c r="W52" i="12"/>
  <c r="W56" i="12"/>
  <c r="E20" i="13"/>
  <c r="C34" i="13"/>
  <c r="D48" i="13"/>
  <c r="E62" i="13"/>
  <c r="F76" i="13"/>
  <c r="G90" i="13"/>
  <c r="C146" i="13"/>
  <c r="D160" i="13"/>
  <c r="L7" i="15"/>
  <c r="W7" i="15"/>
  <c r="U21" i="16"/>
  <c r="J5" i="12"/>
  <c r="D53" i="12"/>
  <c r="F54" i="12"/>
  <c r="W9" i="12"/>
  <c r="A13" i="12"/>
  <c r="M6" i="13"/>
  <c r="X6" i="13"/>
  <c r="F20" i="13"/>
  <c r="Q20" i="13"/>
  <c r="D34" i="13"/>
  <c r="E48" i="13"/>
  <c r="F62" i="13"/>
  <c r="G76" i="13"/>
  <c r="C132" i="13"/>
  <c r="D146" i="13"/>
  <c r="E160" i="13"/>
  <c r="X7" i="15"/>
  <c r="Q21" i="15"/>
  <c r="K5" i="12"/>
  <c r="E53" i="12"/>
  <c r="E57" i="12" s="1"/>
  <c r="G54" i="12"/>
  <c r="C56" i="12"/>
  <c r="A12" i="12"/>
  <c r="W15" i="12"/>
  <c r="W19" i="12"/>
  <c r="W23" i="12"/>
  <c r="W27" i="12"/>
  <c r="W31" i="12"/>
  <c r="W35" i="12"/>
  <c r="W39" i="12"/>
  <c r="W43" i="12"/>
  <c r="W47" i="12"/>
  <c r="W51" i="12"/>
  <c r="W55" i="12"/>
  <c r="G20" i="13"/>
  <c r="R20" i="13"/>
  <c r="E34" i="13"/>
  <c r="F48" i="13"/>
  <c r="G62" i="13"/>
  <c r="C118" i="13"/>
  <c r="D132" i="13"/>
  <c r="E146" i="13"/>
  <c r="F160" i="13"/>
  <c r="I9" i="14"/>
  <c r="T9" i="14"/>
  <c r="Y7" i="15"/>
  <c r="R21" i="15"/>
  <c r="L5" i="12"/>
  <c r="F53" i="12"/>
  <c r="F57" i="12" s="1"/>
  <c r="W8" i="12"/>
  <c r="D56" i="12"/>
  <c r="A11" i="12"/>
  <c r="W14" i="12"/>
  <c r="Z6" i="13"/>
  <c r="S20" i="13"/>
  <c r="F34" i="13"/>
  <c r="G48" i="13"/>
  <c r="C104" i="13"/>
  <c r="D118" i="13"/>
  <c r="E132" i="13"/>
  <c r="F146" i="13"/>
  <c r="G160" i="13"/>
  <c r="O23" i="14"/>
  <c r="S21" i="15"/>
  <c r="R21" i="16"/>
  <c r="T9" i="16"/>
  <c r="Q21" i="16"/>
  <c r="S9" i="16"/>
  <c r="R9" i="16"/>
  <c r="Q9" i="16"/>
  <c r="T21" i="16"/>
  <c r="S21" i="16"/>
  <c r="U9" i="16"/>
  <c r="M5" i="12"/>
  <c r="U5" i="12"/>
  <c r="G53" i="12"/>
  <c r="C55" i="12"/>
  <c r="E56" i="12"/>
  <c r="W13" i="12"/>
  <c r="W18" i="12"/>
  <c r="W22" i="12"/>
  <c r="W26" i="12"/>
  <c r="W30" i="12"/>
  <c r="W34" i="12"/>
  <c r="W38" i="12"/>
  <c r="W42" i="12"/>
  <c r="W46" i="12"/>
  <c r="W50" i="12"/>
  <c r="W54" i="12"/>
  <c r="T20" i="13"/>
  <c r="G34" i="13"/>
  <c r="C90" i="13"/>
  <c r="D104" i="13"/>
  <c r="E118" i="13"/>
  <c r="F132" i="13"/>
  <c r="G146" i="13"/>
  <c r="P23" i="14"/>
  <c r="T21" i="15"/>
  <c r="N5" i="12"/>
  <c r="V5" i="12"/>
  <c r="W7" i="12"/>
  <c r="D55" i="12"/>
  <c r="F56" i="12"/>
  <c r="W12" i="12"/>
  <c r="U20" i="13"/>
  <c r="C76" i="13"/>
  <c r="D90" i="13"/>
  <c r="E104" i="13"/>
  <c r="F118" i="13"/>
  <c r="G132" i="13"/>
  <c r="Q23" i="14"/>
  <c r="I7" i="15"/>
  <c r="U21" i="15"/>
  <c r="W5" i="12"/>
  <c r="C54" i="12"/>
  <c r="E55" i="12"/>
  <c r="G56" i="12"/>
  <c r="W11" i="12"/>
  <c r="W17" i="12"/>
  <c r="W21" i="12"/>
  <c r="W25" i="12"/>
  <c r="W29" i="12"/>
  <c r="W33" i="12"/>
  <c r="W37" i="12"/>
  <c r="W41" i="12"/>
  <c r="W45" i="12"/>
  <c r="W49" i="12"/>
  <c r="W53" i="12"/>
  <c r="W57" i="12"/>
  <c r="J6" i="13"/>
  <c r="C20" i="13"/>
  <c r="C62" i="13"/>
  <c r="D76" i="13"/>
  <c r="E90" i="13"/>
  <c r="F104" i="13"/>
  <c r="G118" i="13"/>
  <c r="R23" i="14"/>
  <c r="X5" i="12"/>
  <c r="W6" i="12"/>
  <c r="D54" i="12"/>
  <c r="F55" i="12"/>
  <c r="A15" i="12"/>
  <c r="K6" i="13"/>
  <c r="D20" i="13"/>
  <c r="C48" i="13"/>
  <c r="D62" i="13"/>
  <c r="E76" i="13"/>
  <c r="F90" i="13"/>
  <c r="G104" i="13"/>
  <c r="Z7" i="16"/>
  <c r="J7" i="17"/>
  <c r="D51" i="17"/>
  <c r="C63" i="17"/>
  <c r="C65" i="17"/>
  <c r="D79" i="17"/>
  <c r="C91" i="17"/>
  <c r="E93" i="17"/>
  <c r="D105" i="17"/>
  <c r="F107" i="17"/>
  <c r="E119" i="17"/>
  <c r="AA7" i="16"/>
  <c r="C161" i="17"/>
  <c r="C135" i="17"/>
  <c r="C149" i="17"/>
  <c r="C147" i="17"/>
  <c r="C133" i="17"/>
  <c r="C107" i="17"/>
  <c r="C121" i="17"/>
  <c r="K7" i="17"/>
  <c r="Q9" i="17"/>
  <c r="E51" i="17"/>
  <c r="D63" i="17"/>
  <c r="D65" i="17"/>
  <c r="C77" i="17"/>
  <c r="E79" i="17"/>
  <c r="D91" i="17"/>
  <c r="F93" i="17"/>
  <c r="E105" i="17"/>
  <c r="G107" i="17"/>
  <c r="F119" i="17"/>
  <c r="E121" i="17"/>
  <c r="K6" i="18"/>
  <c r="I6" i="18"/>
  <c r="J6" i="18"/>
  <c r="D149" i="17"/>
  <c r="D147" i="17"/>
  <c r="D161" i="17"/>
  <c r="D77" i="17"/>
  <c r="D121" i="17"/>
  <c r="L7" i="17"/>
  <c r="E161" i="17"/>
  <c r="E77" i="17"/>
  <c r="E91" i="17"/>
  <c r="E65" i="17"/>
  <c r="E135" i="17"/>
  <c r="E133" i="17"/>
  <c r="E147" i="17"/>
  <c r="G51" i="17"/>
  <c r="F63" i="17"/>
  <c r="G135" i="17"/>
  <c r="K7" i="16"/>
  <c r="F149" i="17"/>
  <c r="F161" i="17"/>
  <c r="F91" i="17"/>
  <c r="F65" i="17"/>
  <c r="F105" i="17"/>
  <c r="F79" i="17"/>
  <c r="F121" i="17"/>
  <c r="F147" i="17"/>
  <c r="F77" i="17"/>
  <c r="Y7" i="17"/>
  <c r="T9" i="17"/>
  <c r="R21" i="17"/>
  <c r="G63" i="17"/>
  <c r="L7" i="16"/>
  <c r="W7" i="16"/>
  <c r="G147" i="17"/>
  <c r="G161" i="17"/>
  <c r="G105" i="17"/>
  <c r="G79" i="17"/>
  <c r="G149" i="17"/>
  <c r="G119" i="17"/>
  <c r="G93" i="17"/>
  <c r="G77" i="17"/>
  <c r="G91" i="17"/>
  <c r="G65" i="17"/>
  <c r="Z7" i="17"/>
  <c r="U9" i="17"/>
  <c r="S21" i="17"/>
  <c r="D133" i="17"/>
  <c r="X7" i="16"/>
  <c r="T21" i="17"/>
  <c r="C93" i="17"/>
  <c r="D107" i="17"/>
  <c r="C119" i="17"/>
  <c r="F133" i="17"/>
  <c r="E149" i="17"/>
  <c r="I7" i="17"/>
  <c r="U21" i="17"/>
  <c r="C51" i="17"/>
  <c r="C79" i="17"/>
  <c r="D93" i="17"/>
  <c r="C105" i="17"/>
  <c r="E107" i="17"/>
  <c r="D119" i="17"/>
  <c r="G133" i="17"/>
  <c r="S6" i="18"/>
  <c r="AA6" i="18"/>
  <c r="N161" i="19"/>
  <c r="N149" i="19"/>
  <c r="N147" i="19"/>
  <c r="N135" i="19"/>
  <c r="N133" i="19"/>
  <c r="N121" i="19"/>
  <c r="N105" i="19"/>
  <c r="N51" i="19"/>
  <c r="N91" i="19"/>
  <c r="N65" i="19"/>
  <c r="N63" i="19"/>
  <c r="N107" i="19"/>
  <c r="N77" i="19"/>
  <c r="N119" i="19"/>
  <c r="N93" i="19"/>
  <c r="N49" i="19"/>
  <c r="N37" i="19"/>
  <c r="N35" i="19"/>
  <c r="N23" i="19"/>
  <c r="N21" i="19"/>
  <c r="N79" i="19"/>
  <c r="M7" i="19"/>
  <c r="F91" i="19"/>
  <c r="R7" i="19"/>
  <c r="P7" i="19"/>
  <c r="F51" i="19"/>
  <c r="E7" i="19"/>
  <c r="U7" i="19"/>
  <c r="F161" i="19"/>
  <c r="F149" i="19"/>
  <c r="F147" i="19"/>
  <c r="F135" i="19"/>
  <c r="F133" i="19"/>
  <c r="F121" i="19"/>
  <c r="F63" i="19"/>
  <c r="F77" i="19"/>
  <c r="F119" i="19"/>
  <c r="F93" i="19"/>
  <c r="F105" i="19"/>
  <c r="F79" i="19"/>
  <c r="F49" i="19"/>
  <c r="F37" i="19"/>
  <c r="F35" i="19"/>
  <c r="F23" i="19"/>
  <c r="F21" i="19"/>
  <c r="V161" i="19"/>
  <c r="V149" i="19"/>
  <c r="V147" i="19"/>
  <c r="V135" i="19"/>
  <c r="V133" i="19"/>
  <c r="V121" i="19"/>
  <c r="V119" i="19"/>
  <c r="V93" i="19"/>
  <c r="V79" i="19"/>
  <c r="V51" i="19"/>
  <c r="V63" i="19"/>
  <c r="V105" i="19"/>
  <c r="V91" i="19"/>
  <c r="V65" i="19"/>
  <c r="V107" i="19"/>
  <c r="V77" i="19"/>
  <c r="V49" i="19"/>
  <c r="V37" i="19"/>
  <c r="V35" i="19"/>
  <c r="V23" i="19"/>
  <c r="V21" i="19"/>
  <c r="F9" i="19"/>
  <c r="V9" i="19"/>
  <c r="J7" i="19"/>
  <c r="H7" i="19"/>
  <c r="X7" i="19"/>
  <c r="F107" i="19"/>
  <c r="AB7" i="22"/>
  <c r="AA7" i="22"/>
  <c r="Z7" i="22"/>
  <c r="X7" i="22"/>
  <c r="Y7" i="22"/>
  <c r="T21" i="22"/>
  <c r="V21" i="22"/>
  <c r="K6" i="27"/>
  <c r="I6" i="27"/>
  <c r="R21" i="22"/>
  <c r="M6" i="26"/>
  <c r="L6" i="26"/>
  <c r="K6" i="26"/>
  <c r="J6" i="26"/>
  <c r="I6" i="26"/>
  <c r="J6" i="27"/>
  <c r="M6" i="28"/>
  <c r="L6" i="28"/>
  <c r="K6" i="28"/>
  <c r="J6" i="28"/>
  <c r="I6" i="28"/>
  <c r="C34" i="28"/>
  <c r="D48" i="28"/>
  <c r="E62" i="28"/>
  <c r="F76" i="28"/>
  <c r="G90" i="28"/>
  <c r="E160" i="28"/>
  <c r="J8" i="30"/>
  <c r="L8" i="31"/>
  <c r="N8" i="31"/>
  <c r="C20" i="28"/>
  <c r="D34" i="28"/>
  <c r="E48" i="28"/>
  <c r="F62" i="28"/>
  <c r="G76" i="28"/>
  <c r="F160" i="28"/>
  <c r="C160" i="28"/>
  <c r="D20" i="28"/>
  <c r="F48" i="28"/>
  <c r="G62" i="28"/>
  <c r="C118" i="28"/>
  <c r="G160" i="28"/>
  <c r="F34" i="28"/>
  <c r="G48" i="28"/>
  <c r="C104" i="28"/>
  <c r="D118" i="28"/>
  <c r="C132" i="28"/>
  <c r="L86" i="30"/>
  <c r="L78" i="30"/>
  <c r="L59" i="30"/>
  <c r="L81" i="30"/>
  <c r="L62" i="30"/>
  <c r="L54" i="30"/>
  <c r="L52" i="30"/>
  <c r="L84" i="30"/>
  <c r="L76" i="30"/>
  <c r="L65" i="30"/>
  <c r="L57" i="30"/>
  <c r="L87" i="30"/>
  <c r="L79" i="30"/>
  <c r="L60" i="30"/>
  <c r="L82" i="30"/>
  <c r="L63" i="30"/>
  <c r="L55" i="30"/>
  <c r="L85" i="30"/>
  <c r="L77" i="30"/>
  <c r="L58" i="30"/>
  <c r="L80" i="30"/>
  <c r="L61" i="30"/>
  <c r="L53" i="30"/>
  <c r="L64" i="30"/>
  <c r="F20" i="28"/>
  <c r="G34" i="28"/>
  <c r="C90" i="28"/>
  <c r="D104" i="28"/>
  <c r="E118" i="28"/>
  <c r="D132" i="28"/>
  <c r="C146" i="28"/>
  <c r="O74" i="30"/>
  <c r="N74" i="30"/>
  <c r="F132" i="28"/>
  <c r="C76" i="28"/>
  <c r="D90" i="28"/>
  <c r="F118" i="28"/>
  <c r="E132" i="28"/>
  <c r="D146" i="28"/>
  <c r="G146" i="28"/>
  <c r="C62" i="28"/>
  <c r="D76" i="28"/>
  <c r="F104" i="28"/>
  <c r="G118" i="28"/>
  <c r="G132" i="28"/>
  <c r="E146" i="28"/>
  <c r="N8" i="30"/>
  <c r="L56" i="30"/>
  <c r="L83" i="30"/>
  <c r="F86" i="30"/>
  <c r="F119" i="30"/>
  <c r="L121" i="30"/>
  <c r="J123" i="30"/>
  <c r="H125" i="30"/>
  <c r="F127" i="30"/>
  <c r="L129" i="30"/>
  <c r="J131" i="30"/>
  <c r="H153" i="30"/>
  <c r="J151" i="30"/>
  <c r="L149" i="30"/>
  <c r="F147" i="30"/>
  <c r="H145" i="30"/>
  <c r="J143" i="30"/>
  <c r="L152" i="30"/>
  <c r="F150" i="30"/>
  <c r="H148" i="30"/>
  <c r="J146" i="30"/>
  <c r="L144" i="30"/>
  <c r="L153" i="30"/>
  <c r="F151" i="30"/>
  <c r="H149" i="30"/>
  <c r="F141" i="30"/>
  <c r="H146" i="30"/>
  <c r="H165" i="30"/>
  <c r="L173" i="30"/>
  <c r="F175" i="30"/>
  <c r="J219" i="30"/>
  <c r="L217" i="30"/>
  <c r="F215" i="30"/>
  <c r="F218" i="30"/>
  <c r="H216" i="30"/>
  <c r="J214" i="30"/>
  <c r="L212" i="30"/>
  <c r="F210" i="30"/>
  <c r="H208" i="30"/>
  <c r="H219" i="30"/>
  <c r="J217" i="30"/>
  <c r="L215" i="30"/>
  <c r="F213" i="30"/>
  <c r="H211" i="30"/>
  <c r="J209" i="30"/>
  <c r="L207" i="30"/>
  <c r="L218" i="30"/>
  <c r="F216" i="30"/>
  <c r="H214" i="30"/>
  <c r="J212" i="30"/>
  <c r="L210" i="30"/>
  <c r="F208" i="30"/>
  <c r="F219" i="30"/>
  <c r="H217" i="30"/>
  <c r="J215" i="30"/>
  <c r="L213" i="30"/>
  <c r="J218" i="30"/>
  <c r="L216" i="30"/>
  <c r="F214" i="30"/>
  <c r="H212" i="30"/>
  <c r="J210" i="30"/>
  <c r="L208" i="30"/>
  <c r="L219" i="30"/>
  <c r="F217" i="30"/>
  <c r="H215" i="30"/>
  <c r="J213" i="30"/>
  <c r="L211" i="30"/>
  <c r="F209" i="30"/>
  <c r="H207" i="30"/>
  <c r="J211" i="30"/>
  <c r="H218" i="30"/>
  <c r="F56" i="30"/>
  <c r="F64" i="30"/>
  <c r="F75" i="30"/>
  <c r="J79" i="30"/>
  <c r="H81" i="30"/>
  <c r="F83" i="30"/>
  <c r="J87" i="30"/>
  <c r="J120" i="30"/>
  <c r="H122" i="30"/>
  <c r="F124" i="30"/>
  <c r="L126" i="30"/>
  <c r="J128" i="30"/>
  <c r="H130" i="30"/>
  <c r="J142" i="30"/>
  <c r="F143" i="30"/>
  <c r="L145" i="30"/>
  <c r="H147" i="30"/>
  <c r="L165" i="30"/>
  <c r="F167" i="30"/>
  <c r="L184" i="30"/>
  <c r="J184" i="30"/>
  <c r="F190" i="30"/>
  <c r="J193" i="30"/>
  <c r="F80" i="30"/>
  <c r="H119" i="30"/>
  <c r="F121" i="30"/>
  <c r="L123" i="30"/>
  <c r="J125" i="30"/>
  <c r="H127" i="30"/>
  <c r="F129" i="30"/>
  <c r="L131" i="30"/>
  <c r="H141" i="30"/>
  <c r="F144" i="30"/>
  <c r="L146" i="30"/>
  <c r="F148" i="30"/>
  <c r="F174" i="30"/>
  <c r="H172" i="30"/>
  <c r="J170" i="30"/>
  <c r="L168" i="30"/>
  <c r="F166" i="30"/>
  <c r="H164" i="30"/>
  <c r="H175" i="30"/>
  <c r="J173" i="30"/>
  <c r="L171" i="30"/>
  <c r="F169" i="30"/>
  <c r="H167" i="30"/>
  <c r="J165" i="30"/>
  <c r="L163" i="30"/>
  <c r="L174" i="30"/>
  <c r="F172" i="30"/>
  <c r="H170" i="30"/>
  <c r="J168" i="30"/>
  <c r="L166" i="30"/>
  <c r="F164" i="30"/>
  <c r="J174" i="30"/>
  <c r="L172" i="30"/>
  <c r="F170" i="30"/>
  <c r="H168" i="30"/>
  <c r="J166" i="30"/>
  <c r="L164" i="30"/>
  <c r="L175" i="30"/>
  <c r="F173" i="30"/>
  <c r="H171" i="30"/>
  <c r="J169" i="30"/>
  <c r="L167" i="30"/>
  <c r="F165" i="30"/>
  <c r="H163" i="30"/>
  <c r="J167" i="30"/>
  <c r="L170" i="30"/>
  <c r="J208" i="30"/>
  <c r="L214" i="30"/>
  <c r="H52" i="30"/>
  <c r="J54" i="30"/>
  <c r="H56" i="30"/>
  <c r="F58" i="30"/>
  <c r="J62" i="30"/>
  <c r="H64" i="30"/>
  <c r="H75" i="30"/>
  <c r="F77" i="30"/>
  <c r="J81" i="30"/>
  <c r="H83" i="30"/>
  <c r="F85" i="30"/>
  <c r="L118" i="30"/>
  <c r="L120" i="30"/>
  <c r="J122" i="30"/>
  <c r="H124" i="30"/>
  <c r="F126" i="30"/>
  <c r="L128" i="30"/>
  <c r="J130" i="30"/>
  <c r="L140" i="30"/>
  <c r="L142" i="30"/>
  <c r="H143" i="30"/>
  <c r="J147" i="30"/>
  <c r="F149" i="30"/>
  <c r="F152" i="30"/>
  <c r="H169" i="30"/>
  <c r="J172" i="30"/>
  <c r="H187" i="30"/>
  <c r="L195" i="30"/>
  <c r="F197" i="30"/>
  <c r="F207" i="30"/>
  <c r="H210" i="30"/>
  <c r="F212" i="30"/>
  <c r="F55" i="30"/>
  <c r="H61" i="30"/>
  <c r="F63" i="30"/>
  <c r="J78" i="30"/>
  <c r="H80" i="30"/>
  <c r="F82" i="30"/>
  <c r="J86" i="30"/>
  <c r="J119" i="30"/>
  <c r="H121" i="30"/>
  <c r="F123" i="30"/>
  <c r="L125" i="30"/>
  <c r="J127" i="30"/>
  <c r="H129" i="30"/>
  <c r="F131" i="30"/>
  <c r="J141" i="30"/>
  <c r="H144" i="30"/>
  <c r="J148" i="30"/>
  <c r="H150" i="30"/>
  <c r="F153" i="30"/>
  <c r="J164" i="30"/>
  <c r="F171" i="30"/>
  <c r="H174" i="30"/>
  <c r="L187" i="30"/>
  <c r="F189" i="30"/>
  <c r="L206" i="30"/>
  <c r="J206" i="30"/>
  <c r="L109" i="31"/>
  <c r="L101" i="31"/>
  <c r="L102" i="31"/>
  <c r="L105" i="31"/>
  <c r="L97" i="31"/>
  <c r="L108" i="31"/>
  <c r="L100" i="31"/>
  <c r="L103" i="31"/>
  <c r="L98" i="31"/>
  <c r="L80" i="31"/>
  <c r="L104" i="31"/>
  <c r="L83" i="31"/>
  <c r="L75" i="31"/>
  <c r="L64" i="31"/>
  <c r="L56" i="31"/>
  <c r="L37" i="31"/>
  <c r="L99" i="31"/>
  <c r="L86" i="31"/>
  <c r="L78" i="31"/>
  <c r="L59" i="31"/>
  <c r="L40" i="31"/>
  <c r="L32" i="31"/>
  <c r="L30" i="31"/>
  <c r="L107" i="31"/>
  <c r="L81" i="31"/>
  <c r="L62" i="31"/>
  <c r="L54" i="31"/>
  <c r="L43" i="31"/>
  <c r="L35" i="31"/>
  <c r="L84" i="31"/>
  <c r="L76" i="31"/>
  <c r="L65" i="31"/>
  <c r="L57" i="31"/>
  <c r="L38" i="31"/>
  <c r="L87" i="31"/>
  <c r="L79" i="31"/>
  <c r="L82" i="31"/>
  <c r="L63" i="31"/>
  <c r="L55" i="31"/>
  <c r="L36" i="31"/>
  <c r="L60" i="31"/>
  <c r="L34" i="31"/>
  <c r="L85" i="31"/>
  <c r="L42" i="31"/>
  <c r="L58" i="31"/>
  <c r="L53" i="31"/>
  <c r="L61" i="31"/>
  <c r="L33" i="31"/>
  <c r="L41" i="31"/>
  <c r="L106" i="31"/>
  <c r="L77" i="31"/>
  <c r="L31" i="31"/>
  <c r="J56" i="30"/>
  <c r="H58" i="30"/>
  <c r="F60" i="30"/>
  <c r="J64" i="30"/>
  <c r="J75" i="30"/>
  <c r="H77" i="30"/>
  <c r="F79" i="30"/>
  <c r="J83" i="30"/>
  <c r="H85" i="30"/>
  <c r="F87" i="30"/>
  <c r="O96" i="30"/>
  <c r="F120" i="30"/>
  <c r="L122" i="30"/>
  <c r="J124" i="30"/>
  <c r="H126" i="30"/>
  <c r="F128" i="30"/>
  <c r="L130" i="30"/>
  <c r="F142" i="30"/>
  <c r="L143" i="30"/>
  <c r="F145" i="30"/>
  <c r="L147" i="30"/>
  <c r="H151" i="30"/>
  <c r="H152" i="30"/>
  <c r="F163" i="30"/>
  <c r="H166" i="30"/>
  <c r="L169" i="30"/>
  <c r="F196" i="30"/>
  <c r="H194" i="30"/>
  <c r="J192" i="30"/>
  <c r="L190" i="30"/>
  <c r="F188" i="30"/>
  <c r="H186" i="30"/>
  <c r="H197" i="30"/>
  <c r="J195" i="30"/>
  <c r="L193" i="30"/>
  <c r="F191" i="30"/>
  <c r="H189" i="30"/>
  <c r="J187" i="30"/>
  <c r="L185" i="30"/>
  <c r="L196" i="30"/>
  <c r="F194" i="30"/>
  <c r="H192" i="30"/>
  <c r="J190" i="30"/>
  <c r="L188" i="30"/>
  <c r="F186" i="30"/>
  <c r="J196" i="30"/>
  <c r="L194" i="30"/>
  <c r="F192" i="30"/>
  <c r="H190" i="30"/>
  <c r="J188" i="30"/>
  <c r="L186" i="30"/>
  <c r="L197" i="30"/>
  <c r="F195" i="30"/>
  <c r="H193" i="30"/>
  <c r="J191" i="30"/>
  <c r="L189" i="30"/>
  <c r="F187" i="30"/>
  <c r="H185" i="30"/>
  <c r="J189" i="30"/>
  <c r="L192" i="30"/>
  <c r="J207" i="30"/>
  <c r="J216" i="30"/>
  <c r="N52" i="30"/>
  <c r="J53" i="30"/>
  <c r="H55" i="30"/>
  <c r="F57" i="30"/>
  <c r="J61" i="30"/>
  <c r="H63" i="30"/>
  <c r="F65" i="30"/>
  <c r="F76" i="30"/>
  <c r="L119" i="30"/>
  <c r="J121" i="30"/>
  <c r="H123" i="30"/>
  <c r="F125" i="30"/>
  <c r="L127" i="30"/>
  <c r="J129" i="30"/>
  <c r="H131" i="30"/>
  <c r="L141" i="30"/>
  <c r="J144" i="30"/>
  <c r="F146" i="30"/>
  <c r="L148" i="30"/>
  <c r="J149" i="30"/>
  <c r="J150" i="30"/>
  <c r="J152" i="30"/>
  <c r="J153" i="30"/>
  <c r="L162" i="30"/>
  <c r="J162" i="30"/>
  <c r="F168" i="30"/>
  <c r="J171" i="30"/>
  <c r="H191" i="30"/>
  <c r="J194" i="30"/>
  <c r="O206" i="30"/>
  <c r="H209" i="30"/>
  <c r="H213" i="30"/>
  <c r="L39" i="31"/>
  <c r="J228" i="30"/>
  <c r="H229" i="30"/>
  <c r="F231" i="30"/>
  <c r="L233" i="30"/>
  <c r="J235" i="30"/>
  <c r="H237" i="30"/>
  <c r="F239" i="30"/>
  <c r="L241" i="30"/>
  <c r="J250" i="30"/>
  <c r="H251" i="30"/>
  <c r="F253" i="30"/>
  <c r="H255" i="30"/>
  <c r="J259" i="30"/>
  <c r="J263" i="30"/>
  <c r="L273" i="30"/>
  <c r="H275" i="30"/>
  <c r="H279" i="30"/>
  <c r="H283" i="30"/>
  <c r="N30" i="31"/>
  <c r="L230" i="30"/>
  <c r="J232" i="30"/>
  <c r="H234" i="30"/>
  <c r="F236" i="30"/>
  <c r="L238" i="30"/>
  <c r="J240" i="30"/>
  <c r="L252" i="30"/>
  <c r="L254" i="30"/>
  <c r="H256" i="30"/>
  <c r="H260" i="30"/>
  <c r="L274" i="30"/>
  <c r="F276" i="30"/>
  <c r="L278" i="30"/>
  <c r="H280" i="30"/>
  <c r="J283" i="30"/>
  <c r="J229" i="30"/>
  <c r="H231" i="30"/>
  <c r="F233" i="30"/>
  <c r="L235" i="30"/>
  <c r="J237" i="30"/>
  <c r="H239" i="30"/>
  <c r="F241" i="30"/>
  <c r="J251" i="30"/>
  <c r="H253" i="30"/>
  <c r="J255" i="30"/>
  <c r="F257" i="30"/>
  <c r="L259" i="30"/>
  <c r="H261" i="30"/>
  <c r="J275" i="30"/>
  <c r="F277" i="30"/>
  <c r="L279" i="30"/>
  <c r="H282" i="30"/>
  <c r="F96" i="31"/>
  <c r="D96" i="31"/>
  <c r="O96" i="31"/>
  <c r="F230" i="30"/>
  <c r="L232" i="30"/>
  <c r="J234" i="30"/>
  <c r="H236" i="30"/>
  <c r="F238" i="30"/>
  <c r="L240" i="30"/>
  <c r="F252" i="30"/>
  <c r="J256" i="30"/>
  <c r="F258" i="30"/>
  <c r="L260" i="30"/>
  <c r="F262" i="30"/>
  <c r="J276" i="30"/>
  <c r="J280" i="30"/>
  <c r="J281" i="30"/>
  <c r="L282" i="30"/>
  <c r="O52" i="31"/>
  <c r="N52" i="31"/>
  <c r="H74" i="31"/>
  <c r="L229" i="30"/>
  <c r="J231" i="30"/>
  <c r="H233" i="30"/>
  <c r="F235" i="30"/>
  <c r="L237" i="30"/>
  <c r="J239" i="30"/>
  <c r="H241" i="30"/>
  <c r="L251" i="30"/>
  <c r="J253" i="30"/>
  <c r="H257" i="30"/>
  <c r="J261" i="30"/>
  <c r="F263" i="30"/>
  <c r="F273" i="30"/>
  <c r="L275" i="30"/>
  <c r="H277" i="30"/>
  <c r="F285" i="30"/>
  <c r="O30" i="31"/>
  <c r="H230" i="30"/>
  <c r="F232" i="30"/>
  <c r="L234" i="30"/>
  <c r="J236" i="30"/>
  <c r="H238" i="30"/>
  <c r="F240" i="30"/>
  <c r="H252" i="30"/>
  <c r="F254" i="30"/>
  <c r="L256" i="30"/>
  <c r="H258" i="30"/>
  <c r="F274" i="30"/>
  <c r="L276" i="30"/>
  <c r="H278" i="30"/>
  <c r="L281" i="30"/>
  <c r="N74" i="33"/>
  <c r="O74" i="33"/>
  <c r="F229" i="30"/>
  <c r="L231" i="30"/>
  <c r="J233" i="30"/>
  <c r="H235" i="30"/>
  <c r="F237" i="30"/>
  <c r="L239" i="30"/>
  <c r="L263" i="30"/>
  <c r="F261" i="30"/>
  <c r="H259" i="30"/>
  <c r="J257" i="30"/>
  <c r="L255" i="30"/>
  <c r="H262" i="30"/>
  <c r="J260" i="30"/>
  <c r="L258" i="30"/>
  <c r="F256" i="30"/>
  <c r="H254" i="30"/>
  <c r="F251" i="30"/>
  <c r="L253" i="30"/>
  <c r="F255" i="30"/>
  <c r="L257" i="30"/>
  <c r="F259" i="30"/>
  <c r="L261" i="30"/>
  <c r="H263" i="30"/>
  <c r="L285" i="30"/>
  <c r="F283" i="30"/>
  <c r="H281" i="30"/>
  <c r="J279" i="30"/>
  <c r="L277" i="30"/>
  <c r="F275" i="30"/>
  <c r="H273" i="30"/>
  <c r="H284" i="30"/>
  <c r="J282" i="30"/>
  <c r="L280" i="30"/>
  <c r="F278" i="30"/>
  <c r="H276" i="30"/>
  <c r="J274" i="30"/>
  <c r="J285" i="30"/>
  <c r="L283" i="30"/>
  <c r="F281" i="30"/>
  <c r="L284" i="30"/>
  <c r="F282" i="30"/>
  <c r="J273" i="30"/>
  <c r="J277" i="30"/>
  <c r="F279" i="30"/>
  <c r="F284" i="30"/>
  <c r="I7" i="35"/>
  <c r="H7" i="35"/>
  <c r="D30" i="31"/>
  <c r="F34" i="31"/>
  <c r="F42" i="31"/>
  <c r="F53" i="31"/>
  <c r="J57" i="31"/>
  <c r="H59" i="31"/>
  <c r="F61" i="31"/>
  <c r="J65" i="31"/>
  <c r="J76" i="31"/>
  <c r="H78" i="31"/>
  <c r="F80" i="31"/>
  <c r="J84" i="31"/>
  <c r="H86" i="31"/>
  <c r="H100" i="31"/>
  <c r="J108" i="31"/>
  <c r="AF7" i="35"/>
  <c r="AE7" i="35"/>
  <c r="AQ7" i="35"/>
  <c r="AP7" i="35"/>
  <c r="F55" i="31"/>
  <c r="F63" i="31"/>
  <c r="J78" i="31"/>
  <c r="H80" i="31"/>
  <c r="J86" i="31"/>
  <c r="J96" i="31"/>
  <c r="H102" i="31"/>
  <c r="O96" i="33"/>
  <c r="N96" i="33"/>
  <c r="F107" i="31"/>
  <c r="F99" i="31"/>
  <c r="F108" i="31"/>
  <c r="F100" i="31"/>
  <c r="F103" i="31"/>
  <c r="F106" i="31"/>
  <c r="F109" i="31"/>
  <c r="F101" i="31"/>
  <c r="F33" i="31"/>
  <c r="F41" i="31"/>
  <c r="J56" i="31"/>
  <c r="H58" i="31"/>
  <c r="F60" i="31"/>
  <c r="J64" i="31"/>
  <c r="J75" i="31"/>
  <c r="H77" i="31"/>
  <c r="F79" i="31"/>
  <c r="J83" i="31"/>
  <c r="F87" i="31"/>
  <c r="F98" i="31"/>
  <c r="F104" i="31"/>
  <c r="H105" i="31"/>
  <c r="H97" i="31"/>
  <c r="H106" i="31"/>
  <c r="H98" i="31"/>
  <c r="H109" i="31"/>
  <c r="H101" i="31"/>
  <c r="H104" i="31"/>
  <c r="H107" i="31"/>
  <c r="H99" i="31"/>
  <c r="J34" i="31"/>
  <c r="H36" i="31"/>
  <c r="F38" i="31"/>
  <c r="J42" i="31"/>
  <c r="J53" i="31"/>
  <c r="H55" i="31"/>
  <c r="F57" i="31"/>
  <c r="J61" i="31"/>
  <c r="H63" i="31"/>
  <c r="F65" i="31"/>
  <c r="F76" i="31"/>
  <c r="J80" i="31"/>
  <c r="H82" i="31"/>
  <c r="F84" i="31"/>
  <c r="F97" i="31"/>
  <c r="J103" i="31"/>
  <c r="J104" i="31"/>
  <c r="J107" i="31"/>
  <c r="J99" i="31"/>
  <c r="J102" i="31"/>
  <c r="J105" i="31"/>
  <c r="J97" i="31"/>
  <c r="J31" i="31"/>
  <c r="H33" i="31"/>
  <c r="F35" i="31"/>
  <c r="J39" i="31"/>
  <c r="H41" i="31"/>
  <c r="F43" i="31"/>
  <c r="F54" i="31"/>
  <c r="J58" i="31"/>
  <c r="H60" i="31"/>
  <c r="F62" i="31"/>
  <c r="J77" i="31"/>
  <c r="H79" i="31"/>
  <c r="F81" i="31"/>
  <c r="J85" i="31"/>
  <c r="H87" i="31"/>
  <c r="J98" i="31"/>
  <c r="J101" i="31"/>
  <c r="AZ7" i="35"/>
  <c r="AY7" i="35"/>
  <c r="AX7" i="35"/>
  <c r="BB7" i="35"/>
  <c r="O8" i="33"/>
  <c r="N52" i="33"/>
  <c r="P7" i="35"/>
  <c r="H29" i="35"/>
  <c r="O52" i="33"/>
  <c r="H123" i="37"/>
  <c r="I123" i="37"/>
  <c r="G123" i="37"/>
  <c r="AR7" i="35"/>
  <c r="X7" i="35"/>
  <c r="P5" i="37"/>
  <c r="N5" i="38"/>
  <c r="M5" i="38"/>
  <c r="P5" i="38"/>
  <c r="L5" i="38"/>
  <c r="M5" i="37"/>
  <c r="K5" i="37"/>
  <c r="S5" i="37"/>
  <c r="G133" i="38"/>
  <c r="H133" i="38"/>
  <c r="R5" i="38"/>
  <c r="I133" i="38"/>
  <c r="G5" i="37"/>
  <c r="O5" i="37"/>
  <c r="L123" i="37"/>
  <c r="S5" i="38"/>
  <c r="O133" i="38"/>
  <c r="M133" i="38"/>
  <c r="L133" i="38"/>
  <c r="K133" i="38"/>
  <c r="AN29" i="35"/>
  <c r="M123" i="37"/>
  <c r="N133" i="38"/>
  <c r="F12" i="41"/>
  <c r="F8" i="41"/>
  <c r="F15" i="41"/>
  <c r="F11" i="41"/>
  <c r="F14" i="41"/>
  <c r="F10" i="41"/>
  <c r="F5" i="41"/>
  <c r="F7" i="41"/>
  <c r="F13" i="41"/>
  <c r="I5" i="41"/>
  <c r="H5" i="41"/>
  <c r="R5" i="39"/>
  <c r="L5" i="40"/>
  <c r="N5" i="40"/>
  <c r="S5" i="39"/>
  <c r="M5" i="40"/>
  <c r="F9" i="38"/>
  <c r="L5" i="39"/>
  <c r="T5" i="39"/>
  <c r="S5" i="41"/>
  <c r="F5" i="38"/>
  <c r="M5" i="39"/>
  <c r="F9" i="39"/>
  <c r="K133" i="39"/>
  <c r="P5" i="40"/>
  <c r="C16" i="41"/>
  <c r="F6" i="38"/>
  <c r="F10" i="38"/>
  <c r="N5" i="39"/>
  <c r="L133" i="39"/>
  <c r="Q5" i="40"/>
  <c r="F8" i="40"/>
  <c r="L5" i="41"/>
  <c r="N5" i="41"/>
  <c r="R5" i="40"/>
  <c r="I5" i="38"/>
  <c r="Q5" i="38"/>
  <c r="S5" i="40"/>
  <c r="F7" i="40"/>
  <c r="F10" i="40"/>
  <c r="E146" i="41"/>
  <c r="H135" i="41"/>
  <c r="G135" i="41"/>
  <c r="D16" i="41"/>
  <c r="N135" i="41"/>
  <c r="J5" i="42"/>
  <c r="R5" i="42"/>
  <c r="O135" i="41"/>
  <c r="S5" i="42"/>
  <c r="C146" i="43"/>
  <c r="O135" i="43"/>
  <c r="N135" i="43"/>
  <c r="M5" i="42"/>
  <c r="Q5" i="43"/>
  <c r="P5" i="43"/>
  <c r="N5" i="43"/>
  <c r="L5" i="43"/>
  <c r="K135" i="41"/>
  <c r="M5" i="43"/>
  <c r="L135" i="41"/>
  <c r="C146" i="42"/>
  <c r="N135" i="42"/>
  <c r="M86" i="17" l="1"/>
  <c r="M45" i="17"/>
  <c r="M25" i="17"/>
  <c r="M47" i="17"/>
  <c r="G57" i="12"/>
  <c r="K137" i="41"/>
  <c r="K59" i="18"/>
  <c r="K71" i="18"/>
  <c r="K51" i="18"/>
  <c r="M32" i="17"/>
  <c r="M14" i="17"/>
  <c r="K32" i="18"/>
  <c r="K141" i="41"/>
  <c r="K135" i="18"/>
  <c r="K126" i="18"/>
  <c r="K121" i="18"/>
  <c r="K110" i="18"/>
  <c r="K109" i="18"/>
  <c r="K79" i="18"/>
  <c r="K57" i="18"/>
  <c r="K27" i="18"/>
  <c r="AB136" i="18"/>
  <c r="K103" i="18"/>
  <c r="K73" i="18"/>
  <c r="K52" i="18"/>
  <c r="K26" i="18"/>
  <c r="AB113" i="18"/>
  <c r="T94" i="18"/>
  <c r="T72" i="18"/>
  <c r="T68" i="18"/>
  <c r="AB51" i="18"/>
  <c r="T42" i="18"/>
  <c r="T25" i="18"/>
  <c r="AB126" i="18"/>
  <c r="T88" i="18"/>
  <c r="T71" i="18"/>
  <c r="AB54" i="18"/>
  <c r="T41" i="18"/>
  <c r="T19" i="18"/>
  <c r="T153" i="18"/>
  <c r="T115" i="18"/>
  <c r="K88" i="18"/>
  <c r="K102" i="18"/>
  <c r="K58" i="18"/>
  <c r="K85" i="18"/>
  <c r="K89" i="18"/>
  <c r="M123" i="16"/>
  <c r="M88" i="16"/>
  <c r="M62" i="16"/>
  <c r="M45" i="16"/>
  <c r="M43" i="17"/>
  <c r="M42" i="16"/>
  <c r="M40" i="17"/>
  <c r="M39" i="16"/>
  <c r="M139" i="17"/>
  <c r="M122" i="16"/>
  <c r="M15" i="17"/>
  <c r="M144" i="16"/>
  <c r="M118" i="16"/>
  <c r="M30" i="17"/>
  <c r="M141" i="16"/>
  <c r="M53" i="16"/>
  <c r="D57" i="12"/>
  <c r="K157" i="18"/>
  <c r="K129" i="18"/>
  <c r="K150" i="18"/>
  <c r="K124" i="18"/>
  <c r="K140" i="18"/>
  <c r="K40" i="18"/>
  <c r="K86" i="18"/>
  <c r="K39" i="18"/>
  <c r="T135" i="18"/>
  <c r="AB102" i="18"/>
  <c r="AB85" i="18"/>
  <c r="AB55" i="18"/>
  <c r="AB33" i="18"/>
  <c r="AB101" i="18"/>
  <c r="T93" i="18"/>
  <c r="AB80" i="18"/>
  <c r="AB58" i="18"/>
  <c r="AB28" i="18"/>
  <c r="AB11" i="18"/>
  <c r="K97" i="18"/>
  <c r="K75" i="18"/>
  <c r="T136" i="18"/>
  <c r="K38" i="18"/>
  <c r="K11" i="18"/>
  <c r="M20" i="17"/>
  <c r="M41" i="17"/>
  <c r="M29" i="17"/>
  <c r="M157" i="16"/>
  <c r="M137" i="16"/>
  <c r="M102" i="16"/>
  <c r="M76" i="16"/>
  <c r="M11" i="16"/>
  <c r="M125" i="16"/>
  <c r="M73" i="16"/>
  <c r="M103" i="17"/>
  <c r="M54" i="17"/>
  <c r="M70" i="16"/>
  <c r="AB131" i="18"/>
  <c r="M33" i="17"/>
  <c r="M67" i="16"/>
  <c r="M32" i="16"/>
  <c r="M89" i="16"/>
  <c r="M55" i="16"/>
  <c r="M29" i="16"/>
  <c r="K138" i="42"/>
  <c r="K144" i="42"/>
  <c r="K140" i="42"/>
  <c r="K138" i="43"/>
  <c r="K142" i="41"/>
  <c r="K113" i="18"/>
  <c r="K142" i="18"/>
  <c r="K155" i="18"/>
  <c r="K137" i="18"/>
  <c r="K149" i="18"/>
  <c r="K127" i="18"/>
  <c r="K87" i="18"/>
  <c r="K66" i="18"/>
  <c r="K14" i="18"/>
  <c r="AB110" i="18"/>
  <c r="K60" i="18"/>
  <c r="K9" i="18"/>
  <c r="AB112" i="18"/>
  <c r="AB107" i="18"/>
  <c r="T98" i="18"/>
  <c r="T81" i="18"/>
  <c r="T46" i="18"/>
  <c r="T29" i="18"/>
  <c r="AB12" i="18"/>
  <c r="AB143" i="18"/>
  <c r="AB117" i="18"/>
  <c r="T97" i="18"/>
  <c r="T75" i="18"/>
  <c r="T45" i="18"/>
  <c r="T24" i="18"/>
  <c r="T131" i="18"/>
  <c r="K12" i="18"/>
  <c r="K42" i="18"/>
  <c r="K19" i="18"/>
  <c r="K33" i="18"/>
  <c r="M97" i="16"/>
  <c r="M26" i="17"/>
  <c r="M25" i="16"/>
  <c r="K67" i="18"/>
  <c r="M18" i="17"/>
  <c r="M159" i="16"/>
  <c r="M99" i="16"/>
  <c r="M130" i="16"/>
  <c r="M104" i="16"/>
  <c r="M101" i="16"/>
  <c r="M124" i="16"/>
  <c r="K141" i="42"/>
  <c r="K142" i="42"/>
  <c r="K143" i="18"/>
  <c r="K122" i="18"/>
  <c r="K116" i="18"/>
  <c r="K100" i="18"/>
  <c r="K53" i="18"/>
  <c r="K23" i="18"/>
  <c r="T123" i="18"/>
  <c r="K99" i="18"/>
  <c r="K69" i="18"/>
  <c r="K47" i="18"/>
  <c r="K17" i="18"/>
  <c r="AB89" i="18"/>
  <c r="AB59" i="18"/>
  <c r="AB38" i="18"/>
  <c r="AB16" i="18"/>
  <c r="AB84" i="18"/>
  <c r="AB67" i="18"/>
  <c r="AB37" i="18"/>
  <c r="AB32" i="18"/>
  <c r="AB15" i="18"/>
  <c r="AB111" i="18"/>
  <c r="K84" i="18"/>
  <c r="K46" i="18"/>
  <c r="K41" i="18"/>
  <c r="K54" i="18"/>
  <c r="K72" i="18"/>
  <c r="K68" i="18"/>
  <c r="K45" i="18"/>
  <c r="M27" i="17"/>
  <c r="M12" i="17"/>
  <c r="M26" i="16"/>
  <c r="M109" i="16"/>
  <c r="M74" i="16"/>
  <c r="M48" i="16"/>
  <c r="K15" i="18"/>
  <c r="M13" i="17"/>
  <c r="M131" i="16"/>
  <c r="M71" i="16"/>
  <c r="M111" i="16"/>
  <c r="M59" i="16"/>
  <c r="M48" i="17"/>
  <c r="M47" i="16"/>
  <c r="M28" i="17"/>
  <c r="M19" i="17"/>
  <c r="M153" i="16"/>
  <c r="M127" i="16"/>
  <c r="M39" i="17"/>
  <c r="M150" i="16"/>
  <c r="M72" i="16"/>
  <c r="M16" i="16"/>
  <c r="M157" i="17"/>
  <c r="C57" i="12"/>
  <c r="K139" i="41"/>
  <c r="K145" i="41"/>
  <c r="K130" i="18"/>
  <c r="K125" i="18"/>
  <c r="K159" i="18"/>
  <c r="K145" i="18"/>
  <c r="K136" i="18"/>
  <c r="K74" i="18"/>
  <c r="AB17" i="18"/>
  <c r="K30" i="18"/>
  <c r="T102" i="18"/>
  <c r="T85" i="18"/>
  <c r="AB68" i="18"/>
  <c r="T55" i="18"/>
  <c r="T51" i="18"/>
  <c r="T33" i="18"/>
  <c r="T101" i="18"/>
  <c r="T80" i="18"/>
  <c r="T58" i="18"/>
  <c r="T54" i="18"/>
  <c r="T28" i="18"/>
  <c r="T11" i="18"/>
  <c r="T149" i="18"/>
  <c r="K93" i="18"/>
  <c r="K94" i="18"/>
  <c r="K107" i="18"/>
  <c r="K115" i="18"/>
  <c r="M52" i="16"/>
  <c r="M143" i="16"/>
  <c r="M38" i="17"/>
  <c r="M145" i="16"/>
  <c r="M85" i="16"/>
  <c r="M15" i="16"/>
  <c r="M10" i="17"/>
  <c r="M142" i="16"/>
  <c r="M82" i="16"/>
  <c r="M69" i="17"/>
  <c r="M87" i="16"/>
  <c r="K98" i="18"/>
  <c r="M42" i="17"/>
  <c r="M75" i="16"/>
  <c r="M41" i="16"/>
  <c r="M98" i="16"/>
  <c r="M38" i="16"/>
  <c r="M13" i="16"/>
  <c r="M27" i="16"/>
  <c r="K143" i="42"/>
  <c r="K139" i="42"/>
  <c r="K137" i="42"/>
  <c r="K144" i="43"/>
  <c r="K138" i="41"/>
  <c r="K158" i="18"/>
  <c r="K117" i="18"/>
  <c r="K138" i="18"/>
  <c r="K128" i="18"/>
  <c r="K123" i="18"/>
  <c r="K83" i="18"/>
  <c r="K61" i="18"/>
  <c r="K31" i="18"/>
  <c r="K10" i="18"/>
  <c r="T140" i="18"/>
  <c r="K108" i="18"/>
  <c r="K82" i="18"/>
  <c r="K56" i="18"/>
  <c r="T152" i="18"/>
  <c r="AB130" i="18"/>
  <c r="K111" i="18"/>
  <c r="AB94" i="18"/>
  <c r="AB72" i="18"/>
  <c r="AB42" i="18"/>
  <c r="AB25" i="18"/>
  <c r="AB93" i="18"/>
  <c r="AB88" i="18"/>
  <c r="AB71" i="18"/>
  <c r="AB41" i="18"/>
  <c r="AB19" i="18"/>
  <c r="K156" i="18"/>
  <c r="AB127" i="18"/>
  <c r="K81" i="18"/>
  <c r="K25" i="18"/>
  <c r="M24" i="17"/>
  <c r="M31" i="16"/>
  <c r="M10" i="16"/>
  <c r="M114" i="16"/>
  <c r="M54" i="16"/>
  <c r="M28" i="16"/>
  <c r="M34" i="17"/>
  <c r="M33" i="16"/>
  <c r="M31" i="17"/>
  <c r="M108" i="16"/>
  <c r="M30" i="16"/>
  <c r="M139" i="16"/>
  <c r="M113" i="16"/>
  <c r="M110" i="16"/>
  <c r="M158" i="16"/>
  <c r="M132" i="16"/>
  <c r="M44" i="16"/>
  <c r="O137" i="41"/>
  <c r="N137" i="41"/>
  <c r="M137" i="41"/>
  <c r="L137" i="41"/>
  <c r="G144" i="41"/>
  <c r="I144" i="41"/>
  <c r="H144" i="41"/>
  <c r="K144" i="41" s="1"/>
  <c r="O140" i="41"/>
  <c r="N140" i="41"/>
  <c r="M140" i="41"/>
  <c r="L140" i="41"/>
  <c r="P15" i="41"/>
  <c r="T15" i="41"/>
  <c r="S15" i="41"/>
  <c r="R15" i="41"/>
  <c r="Q15" i="41"/>
  <c r="P11" i="41"/>
  <c r="T11" i="41"/>
  <c r="S11" i="41"/>
  <c r="R11" i="41"/>
  <c r="Q11" i="41"/>
  <c r="H11" i="41"/>
  <c r="J11" i="41"/>
  <c r="I11" i="41"/>
  <c r="L143" i="41"/>
  <c r="O143" i="41"/>
  <c r="N143" i="41"/>
  <c r="M143" i="41"/>
  <c r="M138" i="41"/>
  <c r="L138" i="41"/>
  <c r="O138" i="41"/>
  <c r="N138" i="41"/>
  <c r="N141" i="41"/>
  <c r="M141" i="41"/>
  <c r="L141" i="41"/>
  <c r="O141" i="41"/>
  <c r="O144" i="41"/>
  <c r="N144" i="41"/>
  <c r="M144" i="41"/>
  <c r="L144" i="41"/>
  <c r="I140" i="41"/>
  <c r="H140" i="41"/>
  <c r="K140" i="41" s="1"/>
  <c r="G140" i="41"/>
  <c r="O136" i="41"/>
  <c r="N136" i="41"/>
  <c r="M136" i="41"/>
  <c r="J146" i="41"/>
  <c r="L136" i="41"/>
  <c r="T13" i="41"/>
  <c r="S13" i="41"/>
  <c r="R13" i="41"/>
  <c r="Q13" i="41"/>
  <c r="P13" i="41"/>
  <c r="J13" i="41"/>
  <c r="I13" i="41"/>
  <c r="H13" i="41"/>
  <c r="T9" i="41"/>
  <c r="S9" i="41"/>
  <c r="Q9" i="41"/>
  <c r="P9" i="41"/>
  <c r="R9" i="41"/>
  <c r="I9" i="41"/>
  <c r="H9" i="41"/>
  <c r="J9" i="41"/>
  <c r="I143" i="41"/>
  <c r="H143" i="41"/>
  <c r="K143" i="41" s="1"/>
  <c r="G143" i="41"/>
  <c r="O139" i="41"/>
  <c r="N139" i="41"/>
  <c r="M139" i="41"/>
  <c r="L139" i="41"/>
  <c r="N14" i="41"/>
  <c r="M14" i="41"/>
  <c r="L14" i="41"/>
  <c r="L9" i="40"/>
  <c r="N9" i="40"/>
  <c r="P7" i="40"/>
  <c r="R7" i="40"/>
  <c r="T7" i="40"/>
  <c r="AA19" i="40" s="1"/>
  <c r="S7" i="40"/>
  <c r="Q7" i="40"/>
  <c r="T6" i="38"/>
  <c r="S6" i="38"/>
  <c r="R6" i="38"/>
  <c r="Q6" i="38"/>
  <c r="P6" i="38"/>
  <c r="J6" i="38"/>
  <c r="I6" i="38"/>
  <c r="H6" i="38"/>
  <c r="L6" i="40"/>
  <c r="M6" i="40"/>
  <c r="N6" i="40"/>
  <c r="P9" i="39"/>
  <c r="T9" i="39"/>
  <c r="S9" i="39"/>
  <c r="R9" i="39"/>
  <c r="Q9" i="39"/>
  <c r="H9" i="39"/>
  <c r="M9" i="39"/>
  <c r="J9" i="39"/>
  <c r="I9" i="39"/>
  <c r="L7" i="41"/>
  <c r="N7" i="41"/>
  <c r="M7" i="41"/>
  <c r="N11" i="41"/>
  <c r="M11" i="41"/>
  <c r="L11" i="41"/>
  <c r="N15" i="41"/>
  <c r="M15" i="41"/>
  <c r="L15" i="41"/>
  <c r="N8" i="41"/>
  <c r="M8" i="41"/>
  <c r="L8" i="41"/>
  <c r="N12" i="41"/>
  <c r="M12" i="41"/>
  <c r="L12" i="41"/>
  <c r="L9" i="41"/>
  <c r="N9" i="41"/>
  <c r="M9" i="41"/>
  <c r="L13" i="41"/>
  <c r="N13" i="41"/>
  <c r="M13" i="41"/>
  <c r="Q9" i="38"/>
  <c r="P9" i="38"/>
  <c r="T9" i="38"/>
  <c r="S9" i="38"/>
  <c r="R9" i="38"/>
  <c r="I9" i="38"/>
  <c r="M9" i="38"/>
  <c r="J9" i="38"/>
  <c r="H9" i="38"/>
  <c r="M10" i="40"/>
  <c r="L10" i="40"/>
  <c r="N10" i="40"/>
  <c r="P8" i="40"/>
  <c r="S8" i="40"/>
  <c r="R8" i="40"/>
  <c r="Q8" i="40"/>
  <c r="T8" i="40"/>
  <c r="N10" i="39"/>
  <c r="M10" i="39"/>
  <c r="L10" i="39"/>
  <c r="R8" i="39"/>
  <c r="Q8" i="39"/>
  <c r="P8" i="39"/>
  <c r="T8" i="39"/>
  <c r="S8" i="39"/>
  <c r="J8" i="39"/>
  <c r="I8" i="39"/>
  <c r="H8" i="39"/>
  <c r="M8" i="39"/>
  <c r="N6" i="39"/>
  <c r="M6" i="39"/>
  <c r="L6" i="39"/>
  <c r="J9" i="40"/>
  <c r="I9" i="40"/>
  <c r="H9" i="40"/>
  <c r="M9" i="40"/>
  <c r="N7" i="40"/>
  <c r="M7" i="40"/>
  <c r="L7" i="40"/>
  <c r="S8" i="38"/>
  <c r="Q8" i="38"/>
  <c r="P8" i="38"/>
  <c r="R8" i="38"/>
  <c r="T8" i="38"/>
  <c r="I8" i="38"/>
  <c r="H8" i="38"/>
  <c r="M8" i="38"/>
  <c r="J8" i="38"/>
  <c r="N9" i="39"/>
  <c r="L9" i="39"/>
  <c r="T7" i="39"/>
  <c r="S7" i="39"/>
  <c r="R7" i="39"/>
  <c r="Q7" i="39"/>
  <c r="P7" i="39"/>
  <c r="AA19" i="39"/>
  <c r="J7" i="39"/>
  <c r="I7" i="39"/>
  <c r="H7" i="39"/>
  <c r="N8" i="40"/>
  <c r="L8" i="40"/>
  <c r="E16" i="41"/>
  <c r="F16" i="41" s="1"/>
  <c r="F6" i="41"/>
  <c r="O134" i="38"/>
  <c r="N134" i="38"/>
  <c r="M134" i="38"/>
  <c r="L134" i="38"/>
  <c r="K134" i="38"/>
  <c r="O127" i="37"/>
  <c r="K127" i="37"/>
  <c r="N127" i="37"/>
  <c r="M127" i="37"/>
  <c r="L127" i="37"/>
  <c r="J129" i="37"/>
  <c r="X40" i="35"/>
  <c r="Y40" i="35"/>
  <c r="AN37" i="35"/>
  <c r="AO37" i="35"/>
  <c r="X32" i="35"/>
  <c r="Y32" i="35"/>
  <c r="N126" i="37"/>
  <c r="L126" i="37"/>
  <c r="M126" i="37"/>
  <c r="K126" i="37"/>
  <c r="O126" i="37"/>
  <c r="Y38" i="35"/>
  <c r="X38" i="35"/>
  <c r="AO35" i="35"/>
  <c r="AN35" i="35"/>
  <c r="H134" i="38"/>
  <c r="G134" i="38"/>
  <c r="I134" i="38"/>
  <c r="Y36" i="35"/>
  <c r="X36" i="35"/>
  <c r="N9" i="38"/>
  <c r="L9" i="38"/>
  <c r="M6" i="38"/>
  <c r="L6" i="38"/>
  <c r="N6" i="38"/>
  <c r="M10" i="38"/>
  <c r="L10" i="38"/>
  <c r="N10" i="38"/>
  <c r="M7" i="38"/>
  <c r="N7" i="38"/>
  <c r="L7" i="38"/>
  <c r="N8" i="38"/>
  <c r="L8" i="38"/>
  <c r="AQ18" i="35"/>
  <c r="AP18" i="35"/>
  <c r="AO18" i="35"/>
  <c r="AR18" i="35"/>
  <c r="AN18" i="35"/>
  <c r="P14" i="35"/>
  <c r="O14" i="35"/>
  <c r="P13" i="35"/>
  <c r="O13" i="35"/>
  <c r="O16" i="35"/>
  <c r="P16" i="35"/>
  <c r="O17" i="35"/>
  <c r="P17" i="35"/>
  <c r="O18" i="35"/>
  <c r="P18" i="35"/>
  <c r="Y10" i="35"/>
  <c r="X10" i="35"/>
  <c r="X11" i="35"/>
  <c r="Y11" i="35"/>
  <c r="Y12" i="35"/>
  <c r="X12" i="35"/>
  <c r="Y13" i="35"/>
  <c r="X13" i="35"/>
  <c r="Y14" i="35"/>
  <c r="X14" i="35"/>
  <c r="Y15" i="35"/>
  <c r="X15" i="35"/>
  <c r="Y17" i="35"/>
  <c r="X17" i="35"/>
  <c r="Y16" i="35"/>
  <c r="X16" i="35"/>
  <c r="Y18" i="35"/>
  <c r="X18" i="35"/>
  <c r="AQ16" i="35"/>
  <c r="AP16" i="35"/>
  <c r="AO16" i="35"/>
  <c r="AR16" i="35"/>
  <c r="AN16" i="35"/>
  <c r="AQ17" i="35"/>
  <c r="AP17" i="35"/>
  <c r="AR17" i="35"/>
  <c r="AO17" i="35"/>
  <c r="AN17" i="35"/>
  <c r="N63" i="33"/>
  <c r="O63" i="33"/>
  <c r="O61" i="33"/>
  <c r="N61" i="33"/>
  <c r="O59" i="33"/>
  <c r="N59" i="33"/>
  <c r="O57" i="33"/>
  <c r="N57" i="33"/>
  <c r="O55" i="33"/>
  <c r="N55" i="33"/>
  <c r="O53" i="33"/>
  <c r="N53" i="33"/>
  <c r="O17" i="33"/>
  <c r="N17" i="33"/>
  <c r="O9" i="33"/>
  <c r="N9" i="33"/>
  <c r="I127" i="37"/>
  <c r="G127" i="37"/>
  <c r="F129" i="37"/>
  <c r="H127" i="37"/>
  <c r="H124" i="37"/>
  <c r="G124" i="37"/>
  <c r="I128" i="37"/>
  <c r="H128" i="37"/>
  <c r="G128" i="37"/>
  <c r="I125" i="37"/>
  <c r="H125" i="37"/>
  <c r="G125" i="37"/>
  <c r="I126" i="37"/>
  <c r="G126" i="37"/>
  <c r="H126" i="37"/>
  <c r="N12" i="33"/>
  <c r="O12" i="33"/>
  <c r="Y8" i="35"/>
  <c r="X8" i="35"/>
  <c r="O41" i="33"/>
  <c r="N41" i="33"/>
  <c r="O39" i="33"/>
  <c r="N39" i="33"/>
  <c r="O37" i="33"/>
  <c r="N37" i="33"/>
  <c r="O35" i="33"/>
  <c r="N35" i="33"/>
  <c r="O33" i="33"/>
  <c r="N33" i="33"/>
  <c r="O15" i="33"/>
  <c r="N15" i="33"/>
  <c r="H36" i="35"/>
  <c r="I36" i="35"/>
  <c r="I30" i="35"/>
  <c r="H30" i="35"/>
  <c r="I37" i="35"/>
  <c r="H37" i="35"/>
  <c r="H34" i="35"/>
  <c r="I34" i="35"/>
  <c r="I38" i="35"/>
  <c r="H38" i="35"/>
  <c r="I39" i="35"/>
  <c r="H39" i="35"/>
  <c r="I33" i="35"/>
  <c r="H33" i="35"/>
  <c r="H35" i="35"/>
  <c r="I35" i="35"/>
  <c r="I32" i="35"/>
  <c r="H32" i="35"/>
  <c r="I40" i="35"/>
  <c r="H40" i="35"/>
  <c r="AR13" i="35"/>
  <c r="AO13" i="35"/>
  <c r="AQ13" i="35"/>
  <c r="AP13" i="35"/>
  <c r="AN13" i="35"/>
  <c r="AR12" i="35"/>
  <c r="AO12" i="35"/>
  <c r="AQ12" i="35"/>
  <c r="AP12" i="35"/>
  <c r="AN12" i="35"/>
  <c r="AR11" i="35"/>
  <c r="AO11" i="35"/>
  <c r="AQ11" i="35"/>
  <c r="AP11" i="35"/>
  <c r="AN11" i="35"/>
  <c r="P11" i="35"/>
  <c r="O11" i="35"/>
  <c r="O107" i="33"/>
  <c r="N107" i="33"/>
  <c r="O105" i="33"/>
  <c r="N105" i="33"/>
  <c r="O103" i="33"/>
  <c r="N103" i="33"/>
  <c r="O101" i="33"/>
  <c r="N101" i="33"/>
  <c r="O99" i="33"/>
  <c r="N99" i="33"/>
  <c r="O97" i="33"/>
  <c r="N97" i="33"/>
  <c r="O18" i="33"/>
  <c r="N18" i="33"/>
  <c r="O10" i="33"/>
  <c r="N10" i="33"/>
  <c r="AY18" i="35"/>
  <c r="AX18" i="35"/>
  <c r="BA18" i="35"/>
  <c r="BB18" i="35"/>
  <c r="AZ18" i="35"/>
  <c r="AZ8" i="35"/>
  <c r="BB8" i="35"/>
  <c r="BA8" i="35"/>
  <c r="AY8" i="35"/>
  <c r="AX8" i="35"/>
  <c r="AY16" i="35"/>
  <c r="AX16" i="35"/>
  <c r="BA16" i="35"/>
  <c r="BB16" i="35"/>
  <c r="AZ16" i="35"/>
  <c r="AZ9" i="35"/>
  <c r="BB9" i="35"/>
  <c r="BA9" i="35"/>
  <c r="AY9" i="35"/>
  <c r="AX9" i="35"/>
  <c r="AZ10" i="35"/>
  <c r="BA10" i="35"/>
  <c r="AY10" i="35"/>
  <c r="AX10" i="35"/>
  <c r="BB10" i="35"/>
  <c r="AZ11" i="35"/>
  <c r="AW22" i="35"/>
  <c r="BB11" i="35"/>
  <c r="BA11" i="35"/>
  <c r="AY11" i="35"/>
  <c r="AX11" i="35"/>
  <c r="BB12" i="35"/>
  <c r="BA12" i="35"/>
  <c r="AZ12" i="35"/>
  <c r="AX12" i="35"/>
  <c r="AY12" i="35"/>
  <c r="BB13" i="35"/>
  <c r="BA13" i="35"/>
  <c r="AZ13" i="35"/>
  <c r="AX13" i="35"/>
  <c r="AY13" i="35"/>
  <c r="BB14" i="35"/>
  <c r="BA14" i="35"/>
  <c r="AZ14" i="35"/>
  <c r="AX14" i="35"/>
  <c r="AY14" i="35"/>
  <c r="BB15" i="35"/>
  <c r="BA15" i="35"/>
  <c r="AZ15" i="35"/>
  <c r="AY15" i="35"/>
  <c r="AX15" i="35"/>
  <c r="AY17" i="35"/>
  <c r="AX17" i="35"/>
  <c r="BB17" i="35"/>
  <c r="BA17" i="35"/>
  <c r="AZ17" i="35"/>
  <c r="AE10" i="35"/>
  <c r="AF10" i="35"/>
  <c r="AF8" i="35"/>
  <c r="AE8" i="35"/>
  <c r="AF9" i="35"/>
  <c r="AE9" i="35"/>
  <c r="AE15" i="35"/>
  <c r="AF15" i="35"/>
  <c r="AF16" i="35"/>
  <c r="AE16" i="35"/>
  <c r="AE11" i="35"/>
  <c r="AF11" i="35"/>
  <c r="AE12" i="35"/>
  <c r="AF12" i="35"/>
  <c r="AE13" i="35"/>
  <c r="AF13" i="35"/>
  <c r="AE14" i="35"/>
  <c r="AF14" i="35"/>
  <c r="AF18" i="35"/>
  <c r="AE18" i="35"/>
  <c r="AF17" i="35"/>
  <c r="AE17" i="35"/>
  <c r="H10" i="35"/>
  <c r="I10" i="35"/>
  <c r="H12" i="35"/>
  <c r="I12" i="35"/>
  <c r="H9" i="35"/>
  <c r="I9" i="35"/>
  <c r="H11" i="35"/>
  <c r="I11" i="35"/>
  <c r="I13" i="35"/>
  <c r="H13" i="35"/>
  <c r="I14" i="35"/>
  <c r="H14" i="35"/>
  <c r="H8" i="35"/>
  <c r="I8" i="35"/>
  <c r="I15" i="35"/>
  <c r="H15" i="35"/>
  <c r="I16" i="35"/>
  <c r="H16" i="35"/>
  <c r="H17" i="35"/>
  <c r="I17" i="35"/>
  <c r="I18" i="35"/>
  <c r="H18" i="35"/>
  <c r="O282" i="30"/>
  <c r="N282" i="30"/>
  <c r="O281" i="30"/>
  <c r="N281" i="30"/>
  <c r="N278" i="30"/>
  <c r="O278" i="30"/>
  <c r="O275" i="30"/>
  <c r="N275" i="30"/>
  <c r="O283" i="30"/>
  <c r="N283" i="30"/>
  <c r="O251" i="30"/>
  <c r="N251" i="30"/>
  <c r="N256" i="30"/>
  <c r="O256" i="30"/>
  <c r="O261" i="30"/>
  <c r="N261" i="30"/>
  <c r="O237" i="30"/>
  <c r="N237" i="30"/>
  <c r="O229" i="30"/>
  <c r="N229" i="30"/>
  <c r="N76" i="33"/>
  <c r="O76" i="33"/>
  <c r="N78" i="33"/>
  <c r="O78" i="33"/>
  <c r="N80" i="33"/>
  <c r="O80" i="33"/>
  <c r="N82" i="33"/>
  <c r="O82" i="33"/>
  <c r="N84" i="33"/>
  <c r="O84" i="33"/>
  <c r="O75" i="33"/>
  <c r="N75" i="33"/>
  <c r="O77" i="33"/>
  <c r="N77" i="33"/>
  <c r="O79" i="33"/>
  <c r="N79" i="33"/>
  <c r="O81" i="33"/>
  <c r="N81" i="33"/>
  <c r="O83" i="33"/>
  <c r="N83" i="33"/>
  <c r="O85" i="33"/>
  <c r="N85" i="33"/>
  <c r="O58" i="31"/>
  <c r="N58" i="31"/>
  <c r="O32" i="31"/>
  <c r="N32" i="31"/>
  <c r="N280" i="30"/>
  <c r="O280" i="30"/>
  <c r="N260" i="30"/>
  <c r="O260" i="30"/>
  <c r="N232" i="30"/>
  <c r="O232" i="30"/>
  <c r="O40" i="31"/>
  <c r="N40" i="31"/>
  <c r="O279" i="30"/>
  <c r="N279" i="30"/>
  <c r="O259" i="30"/>
  <c r="N259" i="30"/>
  <c r="O255" i="30"/>
  <c r="N255" i="30"/>
  <c r="O235" i="30"/>
  <c r="N235" i="30"/>
  <c r="O98" i="31"/>
  <c r="N98" i="31"/>
  <c r="N56" i="31"/>
  <c r="O56" i="31"/>
  <c r="O274" i="30"/>
  <c r="N274" i="30"/>
  <c r="O254" i="30"/>
  <c r="N254" i="30"/>
  <c r="O252" i="30"/>
  <c r="N252" i="30"/>
  <c r="O238" i="30"/>
  <c r="N238" i="30"/>
  <c r="O230" i="30"/>
  <c r="N230" i="30"/>
  <c r="O83" i="31"/>
  <c r="N83" i="31"/>
  <c r="O273" i="30"/>
  <c r="N273" i="30"/>
  <c r="O233" i="30"/>
  <c r="N233" i="30"/>
  <c r="O59" i="31"/>
  <c r="N59" i="31"/>
  <c r="O258" i="30"/>
  <c r="N258" i="30"/>
  <c r="O236" i="30"/>
  <c r="N236" i="30"/>
  <c r="N75" i="31"/>
  <c r="O75" i="31"/>
  <c r="O39" i="31"/>
  <c r="N39" i="31"/>
  <c r="O34" i="31"/>
  <c r="N34" i="31"/>
  <c r="O53" i="31"/>
  <c r="N53" i="31"/>
  <c r="O61" i="31"/>
  <c r="N61" i="31"/>
  <c r="O80" i="31"/>
  <c r="N80" i="31"/>
  <c r="O97" i="31"/>
  <c r="N97" i="31"/>
  <c r="O77" i="31"/>
  <c r="N77" i="31"/>
  <c r="O85" i="31"/>
  <c r="N85" i="31"/>
  <c r="O36" i="31"/>
  <c r="N36" i="31"/>
  <c r="O55" i="31"/>
  <c r="N55" i="31"/>
  <c r="O63" i="31"/>
  <c r="N63" i="31"/>
  <c r="O82" i="31"/>
  <c r="N82" i="31"/>
  <c r="O105" i="31"/>
  <c r="N105" i="31"/>
  <c r="O33" i="31"/>
  <c r="N33" i="31"/>
  <c r="O41" i="31"/>
  <c r="N41" i="31"/>
  <c r="O60" i="31"/>
  <c r="N60" i="31"/>
  <c r="O79" i="31"/>
  <c r="N79" i="31"/>
  <c r="N38" i="31"/>
  <c r="O38" i="31"/>
  <c r="N57" i="31"/>
  <c r="O57" i="31"/>
  <c r="N76" i="31"/>
  <c r="O76" i="31"/>
  <c r="O84" i="31"/>
  <c r="N84" i="31"/>
  <c r="N102" i="31"/>
  <c r="O102" i="31"/>
  <c r="O35" i="31"/>
  <c r="N35" i="31"/>
  <c r="O54" i="31"/>
  <c r="N54" i="31"/>
  <c r="O62" i="31"/>
  <c r="N62" i="31"/>
  <c r="N81" i="31"/>
  <c r="O81" i="31"/>
  <c r="O78" i="31"/>
  <c r="N78" i="31"/>
  <c r="O104" i="31"/>
  <c r="N104" i="31"/>
  <c r="O101" i="31"/>
  <c r="N101" i="31"/>
  <c r="O106" i="31"/>
  <c r="N106" i="31"/>
  <c r="N103" i="31"/>
  <c r="O103" i="31"/>
  <c r="O100" i="31"/>
  <c r="N100" i="31"/>
  <c r="O99" i="31"/>
  <c r="N99" i="31"/>
  <c r="O107" i="31"/>
  <c r="N107" i="31"/>
  <c r="O277" i="30"/>
  <c r="N277" i="30"/>
  <c r="O257" i="30"/>
  <c r="N257" i="30"/>
  <c r="O253" i="30"/>
  <c r="N253" i="30"/>
  <c r="O239" i="30"/>
  <c r="N239" i="30"/>
  <c r="O231" i="30"/>
  <c r="N231" i="30"/>
  <c r="O207" i="30"/>
  <c r="N207" i="30"/>
  <c r="O125" i="30"/>
  <c r="N125" i="30"/>
  <c r="O76" i="30"/>
  <c r="N76" i="30"/>
  <c r="O57" i="30"/>
  <c r="N57" i="30"/>
  <c r="O212" i="30"/>
  <c r="N212" i="30"/>
  <c r="N187" i="30"/>
  <c r="O187" i="30"/>
  <c r="N195" i="30"/>
  <c r="O195" i="30"/>
  <c r="O192" i="30"/>
  <c r="N192" i="30"/>
  <c r="O186" i="30"/>
  <c r="N186" i="30"/>
  <c r="O194" i="30"/>
  <c r="N194" i="30"/>
  <c r="N191" i="30"/>
  <c r="O191" i="30"/>
  <c r="O188" i="30"/>
  <c r="N188" i="30"/>
  <c r="N128" i="30"/>
  <c r="O128" i="30"/>
  <c r="N120" i="30"/>
  <c r="O120" i="30"/>
  <c r="N79" i="30"/>
  <c r="O79" i="30"/>
  <c r="N60" i="30"/>
  <c r="O60" i="30"/>
  <c r="O190" i="30"/>
  <c r="N190" i="30"/>
  <c r="O167" i="30"/>
  <c r="N167" i="30"/>
  <c r="O146" i="30"/>
  <c r="N146" i="30"/>
  <c r="O123" i="30"/>
  <c r="N123" i="30"/>
  <c r="O82" i="30"/>
  <c r="N82" i="30"/>
  <c r="O63" i="30"/>
  <c r="N63" i="30"/>
  <c r="O55" i="30"/>
  <c r="N55" i="30"/>
  <c r="O185" i="30"/>
  <c r="N185" i="30"/>
  <c r="O145" i="30"/>
  <c r="N145" i="30"/>
  <c r="O126" i="30"/>
  <c r="N126" i="30"/>
  <c r="O85" i="30"/>
  <c r="N85" i="30"/>
  <c r="O77" i="30"/>
  <c r="N77" i="30"/>
  <c r="O58" i="30"/>
  <c r="N58" i="30"/>
  <c r="N165" i="30"/>
  <c r="O165" i="30"/>
  <c r="N173" i="30"/>
  <c r="O173" i="30"/>
  <c r="O170" i="30"/>
  <c r="N170" i="30"/>
  <c r="O164" i="30"/>
  <c r="N164" i="30"/>
  <c r="O172" i="30"/>
  <c r="N172" i="30"/>
  <c r="N169" i="30"/>
  <c r="O169" i="30"/>
  <c r="O166" i="30"/>
  <c r="N166" i="30"/>
  <c r="O129" i="30"/>
  <c r="N129" i="30"/>
  <c r="O121" i="30"/>
  <c r="N121" i="30"/>
  <c r="O80" i="30"/>
  <c r="N80" i="30"/>
  <c r="O61" i="30"/>
  <c r="N61" i="30"/>
  <c r="O53" i="30"/>
  <c r="N53" i="30"/>
  <c r="O168" i="30"/>
  <c r="N168" i="30"/>
  <c r="O124" i="30"/>
  <c r="N124" i="30"/>
  <c r="O83" i="30"/>
  <c r="N83" i="30"/>
  <c r="O75" i="30"/>
  <c r="N75" i="30"/>
  <c r="O56" i="30"/>
  <c r="N56" i="30"/>
  <c r="N209" i="30"/>
  <c r="O209" i="30"/>
  <c r="O217" i="30"/>
  <c r="N217" i="30"/>
  <c r="O214" i="30"/>
  <c r="N214" i="30"/>
  <c r="O211" i="30"/>
  <c r="N211" i="30"/>
  <c r="O208" i="30"/>
  <c r="N208" i="30"/>
  <c r="O216" i="30"/>
  <c r="N216" i="30"/>
  <c r="N213" i="30"/>
  <c r="O213" i="30"/>
  <c r="O210" i="30"/>
  <c r="N210" i="30"/>
  <c r="O215" i="30"/>
  <c r="N215" i="30"/>
  <c r="O149" i="30"/>
  <c r="N149" i="30"/>
  <c r="O148" i="30"/>
  <c r="N148" i="30"/>
  <c r="O144" i="30"/>
  <c r="N144" i="30"/>
  <c r="O141" i="30"/>
  <c r="N141" i="30"/>
  <c r="O151" i="30"/>
  <c r="N151" i="30"/>
  <c r="O142" i="30"/>
  <c r="N142" i="30"/>
  <c r="N150" i="30"/>
  <c r="O150" i="30"/>
  <c r="N147" i="30"/>
  <c r="O147" i="30"/>
  <c r="O127" i="30"/>
  <c r="N127" i="30"/>
  <c r="O119" i="30"/>
  <c r="N119" i="30"/>
  <c r="O78" i="30"/>
  <c r="N78" i="30"/>
  <c r="O59" i="30"/>
  <c r="N59" i="30"/>
  <c r="M58" i="28"/>
  <c r="L58" i="28"/>
  <c r="K58" i="28"/>
  <c r="J58" i="28"/>
  <c r="I58" i="28"/>
  <c r="M101" i="28"/>
  <c r="L101" i="28"/>
  <c r="K101" i="28"/>
  <c r="J101" i="28"/>
  <c r="I101" i="28"/>
  <c r="M32" i="28"/>
  <c r="L32" i="28"/>
  <c r="K32" i="28"/>
  <c r="J32" i="28"/>
  <c r="I32" i="28"/>
  <c r="M156" i="28"/>
  <c r="L156" i="28"/>
  <c r="J156" i="28"/>
  <c r="K156" i="28"/>
  <c r="I156" i="28"/>
  <c r="M75" i="28"/>
  <c r="L75" i="28"/>
  <c r="K75" i="28"/>
  <c r="J75" i="28"/>
  <c r="I75" i="28"/>
  <c r="M10" i="28"/>
  <c r="L10" i="28"/>
  <c r="K10" i="28"/>
  <c r="J10" i="28"/>
  <c r="I10" i="28"/>
  <c r="M18" i="28"/>
  <c r="L18" i="28"/>
  <c r="K18" i="28"/>
  <c r="J18" i="28"/>
  <c r="I18" i="28"/>
  <c r="M27" i="28"/>
  <c r="L27" i="28"/>
  <c r="K27" i="28"/>
  <c r="J27" i="28"/>
  <c r="I27" i="28"/>
  <c r="M36" i="28"/>
  <c r="L36" i="28"/>
  <c r="K36" i="28"/>
  <c r="J36" i="28"/>
  <c r="I36" i="28"/>
  <c r="M44" i="28"/>
  <c r="L44" i="28"/>
  <c r="K44" i="28"/>
  <c r="J44" i="28"/>
  <c r="I44" i="28"/>
  <c r="M53" i="28"/>
  <c r="L53" i="28"/>
  <c r="K53" i="28"/>
  <c r="J53" i="28"/>
  <c r="I53" i="28"/>
  <c r="M61" i="28"/>
  <c r="L61" i="28"/>
  <c r="K61" i="28"/>
  <c r="J61" i="28"/>
  <c r="I61" i="28"/>
  <c r="M70" i="28"/>
  <c r="L70" i="28"/>
  <c r="K70" i="28"/>
  <c r="J70" i="28"/>
  <c r="I70" i="28"/>
  <c r="M79" i="28"/>
  <c r="L79" i="28"/>
  <c r="K79" i="28"/>
  <c r="J79" i="28"/>
  <c r="I79" i="28"/>
  <c r="M87" i="28"/>
  <c r="L87" i="28"/>
  <c r="K87" i="28"/>
  <c r="J87" i="28"/>
  <c r="I87" i="28"/>
  <c r="M96" i="28"/>
  <c r="L96" i="28"/>
  <c r="K96" i="28"/>
  <c r="J96" i="28"/>
  <c r="I96" i="28"/>
  <c r="H104" i="28"/>
  <c r="M113" i="28"/>
  <c r="L113" i="28"/>
  <c r="K113" i="28"/>
  <c r="J113" i="28"/>
  <c r="I113" i="28"/>
  <c r="L122" i="28"/>
  <c r="M122" i="28"/>
  <c r="K122" i="28"/>
  <c r="J122" i="28"/>
  <c r="I122" i="28"/>
  <c r="L123" i="28"/>
  <c r="K123" i="28"/>
  <c r="I123" i="28"/>
  <c r="M123" i="28"/>
  <c r="J123" i="28"/>
  <c r="J138" i="28"/>
  <c r="I138" i="28"/>
  <c r="H146" i="28"/>
  <c r="M138" i="28"/>
  <c r="L138" i="28"/>
  <c r="K138" i="28"/>
  <c r="M142" i="28"/>
  <c r="L142" i="28"/>
  <c r="K142" i="28"/>
  <c r="J142" i="28"/>
  <c r="I142" i="28"/>
  <c r="M13" i="28"/>
  <c r="L13" i="28"/>
  <c r="K13" i="28"/>
  <c r="J13" i="28"/>
  <c r="I13" i="28"/>
  <c r="M22" i="28"/>
  <c r="L22" i="28"/>
  <c r="K22" i="28"/>
  <c r="J22" i="28"/>
  <c r="I22" i="28"/>
  <c r="M30" i="28"/>
  <c r="L30" i="28"/>
  <c r="K30" i="28"/>
  <c r="J30" i="28"/>
  <c r="I30" i="28"/>
  <c r="M39" i="28"/>
  <c r="L39" i="28"/>
  <c r="K39" i="28"/>
  <c r="J39" i="28"/>
  <c r="I39" i="28"/>
  <c r="M47" i="28"/>
  <c r="L47" i="28"/>
  <c r="K47" i="28"/>
  <c r="J47" i="28"/>
  <c r="I47" i="28"/>
  <c r="M56" i="28"/>
  <c r="L56" i="28"/>
  <c r="K56" i="28"/>
  <c r="J56" i="28"/>
  <c r="I56" i="28"/>
  <c r="M65" i="28"/>
  <c r="L65" i="28"/>
  <c r="K65" i="28"/>
  <c r="J65" i="28"/>
  <c r="I65" i="28"/>
  <c r="M73" i="28"/>
  <c r="L73" i="28"/>
  <c r="K73" i="28"/>
  <c r="J73" i="28"/>
  <c r="I73" i="28"/>
  <c r="M82" i="28"/>
  <c r="L82" i="28"/>
  <c r="K82" i="28"/>
  <c r="J82" i="28"/>
  <c r="I82" i="28"/>
  <c r="H90" i="28"/>
  <c r="M99" i="28"/>
  <c r="L99" i="28"/>
  <c r="K99" i="28"/>
  <c r="J99" i="28"/>
  <c r="I99" i="28"/>
  <c r="M108" i="28"/>
  <c r="L108" i="28"/>
  <c r="K108" i="28"/>
  <c r="J108" i="28"/>
  <c r="I108" i="28"/>
  <c r="L114" i="28"/>
  <c r="K114" i="28"/>
  <c r="I114" i="28"/>
  <c r="M114" i="28"/>
  <c r="J114" i="28"/>
  <c r="J129" i="28"/>
  <c r="I129" i="28"/>
  <c r="M129" i="28"/>
  <c r="L129" i="28"/>
  <c r="K129" i="28"/>
  <c r="M137" i="28"/>
  <c r="L137" i="28"/>
  <c r="J137" i="28"/>
  <c r="K137" i="28"/>
  <c r="I137" i="28"/>
  <c r="M145" i="28"/>
  <c r="L145" i="28"/>
  <c r="K145" i="28"/>
  <c r="J145" i="28"/>
  <c r="I145" i="28"/>
  <c r="L8" i="28"/>
  <c r="K8" i="28"/>
  <c r="J8" i="28"/>
  <c r="I8" i="28"/>
  <c r="M8" i="28"/>
  <c r="L16" i="28"/>
  <c r="K16" i="28"/>
  <c r="J16" i="28"/>
  <c r="I16" i="28"/>
  <c r="M16" i="28"/>
  <c r="L25" i="28"/>
  <c r="K25" i="28"/>
  <c r="J25" i="28"/>
  <c r="I25" i="28"/>
  <c r="M25" i="28"/>
  <c r="L33" i="28"/>
  <c r="K33" i="28"/>
  <c r="J33" i="28"/>
  <c r="I33" i="28"/>
  <c r="M33" i="28"/>
  <c r="L42" i="28"/>
  <c r="K42" i="28"/>
  <c r="J42" i="28"/>
  <c r="I42" i="28"/>
  <c r="M42" i="28"/>
  <c r="L51" i="28"/>
  <c r="K51" i="28"/>
  <c r="J51" i="28"/>
  <c r="I51" i="28"/>
  <c r="M51" i="28"/>
  <c r="L59" i="28"/>
  <c r="K59" i="28"/>
  <c r="J59" i="28"/>
  <c r="I59" i="28"/>
  <c r="M59" i="28"/>
  <c r="L68" i="28"/>
  <c r="K68" i="28"/>
  <c r="J68" i="28"/>
  <c r="I68" i="28"/>
  <c r="H76" i="28"/>
  <c r="M68" i="28"/>
  <c r="L85" i="28"/>
  <c r="K85" i="28"/>
  <c r="J85" i="28"/>
  <c r="I85" i="28"/>
  <c r="M85" i="28"/>
  <c r="L94" i="28"/>
  <c r="K94" i="28"/>
  <c r="J94" i="28"/>
  <c r="I94" i="28"/>
  <c r="M94" i="28"/>
  <c r="L102" i="28"/>
  <c r="K102" i="28"/>
  <c r="J102" i="28"/>
  <c r="I102" i="28"/>
  <c r="M102" i="28"/>
  <c r="L111" i="28"/>
  <c r="K111" i="28"/>
  <c r="J111" i="28"/>
  <c r="I111" i="28"/>
  <c r="M111" i="28"/>
  <c r="J121" i="28"/>
  <c r="I121" i="28"/>
  <c r="M121" i="28"/>
  <c r="L121" i="28"/>
  <c r="K121" i="28"/>
  <c r="M128" i="28"/>
  <c r="L128" i="28"/>
  <c r="J128" i="28"/>
  <c r="K128" i="28"/>
  <c r="I128" i="28"/>
  <c r="L149" i="28"/>
  <c r="K149" i="28"/>
  <c r="J149" i="28"/>
  <c r="I149" i="28"/>
  <c r="M149" i="28"/>
  <c r="K11" i="28"/>
  <c r="J11" i="28"/>
  <c r="I11" i="28"/>
  <c r="M11" i="28"/>
  <c r="L11" i="28"/>
  <c r="K19" i="28"/>
  <c r="J19" i="28"/>
  <c r="I19" i="28"/>
  <c r="M19" i="28"/>
  <c r="L19" i="28"/>
  <c r="K28" i="28"/>
  <c r="J28" i="28"/>
  <c r="I28" i="28"/>
  <c r="M28" i="28"/>
  <c r="L28" i="28"/>
  <c r="K37" i="28"/>
  <c r="J37" i="28"/>
  <c r="I37" i="28"/>
  <c r="M37" i="28"/>
  <c r="L37" i="28"/>
  <c r="K45" i="28"/>
  <c r="J45" i="28"/>
  <c r="I45" i="28"/>
  <c r="M45" i="28"/>
  <c r="L45" i="28"/>
  <c r="K54" i="28"/>
  <c r="J54" i="28"/>
  <c r="I54" i="28"/>
  <c r="H62" i="28"/>
  <c r="M54" i="28"/>
  <c r="L54" i="28"/>
  <c r="K71" i="28"/>
  <c r="J71" i="28"/>
  <c r="I71" i="28"/>
  <c r="M71" i="28"/>
  <c r="L71" i="28"/>
  <c r="K80" i="28"/>
  <c r="J80" i="28"/>
  <c r="I80" i="28"/>
  <c r="M80" i="28"/>
  <c r="L80" i="28"/>
  <c r="K88" i="28"/>
  <c r="J88" i="28"/>
  <c r="I88" i="28"/>
  <c r="M88" i="28"/>
  <c r="L88" i="28"/>
  <c r="K97" i="28"/>
  <c r="J97" i="28"/>
  <c r="I97" i="28"/>
  <c r="M97" i="28"/>
  <c r="L97" i="28"/>
  <c r="K106" i="28"/>
  <c r="J106" i="28"/>
  <c r="I106" i="28"/>
  <c r="M106" i="28"/>
  <c r="L106" i="28"/>
  <c r="M120" i="28"/>
  <c r="L120" i="28"/>
  <c r="J120" i="28"/>
  <c r="K120" i="28"/>
  <c r="I120" i="28"/>
  <c r="M148" i="28"/>
  <c r="L148" i="28"/>
  <c r="K148" i="28"/>
  <c r="J148" i="28"/>
  <c r="I148" i="28"/>
  <c r="J14" i="28"/>
  <c r="I14" i="28"/>
  <c r="M14" i="28"/>
  <c r="L14" i="28"/>
  <c r="K14" i="28"/>
  <c r="J23" i="28"/>
  <c r="I23" i="28"/>
  <c r="M23" i="28"/>
  <c r="L23" i="28"/>
  <c r="K23" i="28"/>
  <c r="J31" i="28"/>
  <c r="I31" i="28"/>
  <c r="M31" i="28"/>
  <c r="L31" i="28"/>
  <c r="K31" i="28"/>
  <c r="J40" i="28"/>
  <c r="I40" i="28"/>
  <c r="H48" i="28"/>
  <c r="M40" i="28"/>
  <c r="L40" i="28"/>
  <c r="K40" i="28"/>
  <c r="J57" i="28"/>
  <c r="I57" i="28"/>
  <c r="M57" i="28"/>
  <c r="L57" i="28"/>
  <c r="K57" i="28"/>
  <c r="J66" i="28"/>
  <c r="I66" i="28"/>
  <c r="M66" i="28"/>
  <c r="L66" i="28"/>
  <c r="K66" i="28"/>
  <c r="J74" i="28"/>
  <c r="I74" i="28"/>
  <c r="M74" i="28"/>
  <c r="L74" i="28"/>
  <c r="K74" i="28"/>
  <c r="J83" i="28"/>
  <c r="I83" i="28"/>
  <c r="M83" i="28"/>
  <c r="L83" i="28"/>
  <c r="K83" i="28"/>
  <c r="J92" i="28"/>
  <c r="I92" i="28"/>
  <c r="M92" i="28"/>
  <c r="L92" i="28"/>
  <c r="K92" i="28"/>
  <c r="J100" i="28"/>
  <c r="I100" i="28"/>
  <c r="M100" i="28"/>
  <c r="L100" i="28"/>
  <c r="K100" i="28"/>
  <c r="J109" i="28"/>
  <c r="I109" i="28"/>
  <c r="M109" i="28"/>
  <c r="L109" i="28"/>
  <c r="K109" i="28"/>
  <c r="M134" i="28"/>
  <c r="K134" i="28"/>
  <c r="J134" i="28"/>
  <c r="I134" i="28"/>
  <c r="L134" i="28"/>
  <c r="M151" i="28"/>
  <c r="L151" i="28"/>
  <c r="K151" i="28"/>
  <c r="J151" i="28"/>
  <c r="I151" i="28"/>
  <c r="L157" i="28"/>
  <c r="K157" i="28"/>
  <c r="J157" i="28"/>
  <c r="I157" i="28"/>
  <c r="M157" i="28"/>
  <c r="M159" i="28"/>
  <c r="L159" i="28"/>
  <c r="K159" i="28"/>
  <c r="I159" i="28"/>
  <c r="J159" i="28"/>
  <c r="I9" i="28"/>
  <c r="M9" i="28"/>
  <c r="L9" i="28"/>
  <c r="K9" i="28"/>
  <c r="J9" i="28"/>
  <c r="I17" i="28"/>
  <c r="M17" i="28"/>
  <c r="L17" i="28"/>
  <c r="K17" i="28"/>
  <c r="J17" i="28"/>
  <c r="I26" i="28"/>
  <c r="H34" i="28"/>
  <c r="M26" i="28"/>
  <c r="L26" i="28"/>
  <c r="K26" i="28"/>
  <c r="J26" i="28"/>
  <c r="I43" i="28"/>
  <c r="M43" i="28"/>
  <c r="L43" i="28"/>
  <c r="K43" i="28"/>
  <c r="J43" i="28"/>
  <c r="I52" i="28"/>
  <c r="M52" i="28"/>
  <c r="L52" i="28"/>
  <c r="K52" i="28"/>
  <c r="J52" i="28"/>
  <c r="I60" i="28"/>
  <c r="M60" i="28"/>
  <c r="L60" i="28"/>
  <c r="K60" i="28"/>
  <c r="J60" i="28"/>
  <c r="I69" i="28"/>
  <c r="M69" i="28"/>
  <c r="L69" i="28"/>
  <c r="K69" i="28"/>
  <c r="J69" i="28"/>
  <c r="I78" i="28"/>
  <c r="M78" i="28"/>
  <c r="L78" i="28"/>
  <c r="K78" i="28"/>
  <c r="J78" i="28"/>
  <c r="I86" i="28"/>
  <c r="M86" i="28"/>
  <c r="L86" i="28"/>
  <c r="K86" i="28"/>
  <c r="J86" i="28"/>
  <c r="I95" i="28"/>
  <c r="M95" i="28"/>
  <c r="L95" i="28"/>
  <c r="K95" i="28"/>
  <c r="J95" i="28"/>
  <c r="I103" i="28"/>
  <c r="M103" i="28"/>
  <c r="L103" i="28"/>
  <c r="K103" i="28"/>
  <c r="J103" i="28"/>
  <c r="I112" i="28"/>
  <c r="M112" i="28"/>
  <c r="L112" i="28"/>
  <c r="K112" i="28"/>
  <c r="J112" i="28"/>
  <c r="M125" i="28"/>
  <c r="K125" i="28"/>
  <c r="I125" i="28"/>
  <c r="L125" i="28"/>
  <c r="J125" i="28"/>
  <c r="M154" i="28"/>
  <c r="L154" i="28"/>
  <c r="K154" i="28"/>
  <c r="J154" i="28"/>
  <c r="I154" i="28"/>
  <c r="H20" i="28"/>
  <c r="M12" i="28"/>
  <c r="L12" i="28"/>
  <c r="K12" i="28"/>
  <c r="J12" i="28"/>
  <c r="I12" i="28"/>
  <c r="M29" i="28"/>
  <c r="L29" i="28"/>
  <c r="K29" i="28"/>
  <c r="J29" i="28"/>
  <c r="I29" i="28"/>
  <c r="M38" i="28"/>
  <c r="L38" i="28"/>
  <c r="K38" i="28"/>
  <c r="J38" i="28"/>
  <c r="I38" i="28"/>
  <c r="M46" i="28"/>
  <c r="L46" i="28"/>
  <c r="K46" i="28"/>
  <c r="J46" i="28"/>
  <c r="I46" i="28"/>
  <c r="M55" i="28"/>
  <c r="L55" i="28"/>
  <c r="K55" i="28"/>
  <c r="J55" i="28"/>
  <c r="I55" i="28"/>
  <c r="M64" i="28"/>
  <c r="L64" i="28"/>
  <c r="K64" i="28"/>
  <c r="J64" i="28"/>
  <c r="I64" i="28"/>
  <c r="M72" i="28"/>
  <c r="L72" i="28"/>
  <c r="K72" i="28"/>
  <c r="J72" i="28"/>
  <c r="I72" i="28"/>
  <c r="M81" i="28"/>
  <c r="L81" i="28"/>
  <c r="K81" i="28"/>
  <c r="J81" i="28"/>
  <c r="I81" i="28"/>
  <c r="M89" i="28"/>
  <c r="L89" i="28"/>
  <c r="K89" i="28"/>
  <c r="J89" i="28"/>
  <c r="I89" i="28"/>
  <c r="M98" i="28"/>
  <c r="L98" i="28"/>
  <c r="K98" i="28"/>
  <c r="J98" i="28"/>
  <c r="I98" i="28"/>
  <c r="M107" i="28"/>
  <c r="L107" i="28"/>
  <c r="K107" i="28"/>
  <c r="J107" i="28"/>
  <c r="I107" i="28"/>
  <c r="M116" i="28"/>
  <c r="K116" i="28"/>
  <c r="L116" i="28"/>
  <c r="J116" i="28"/>
  <c r="I116" i="28"/>
  <c r="L139" i="28"/>
  <c r="M139" i="28"/>
  <c r="K139" i="28"/>
  <c r="J139" i="28"/>
  <c r="I139" i="28"/>
  <c r="L140" i="28"/>
  <c r="K140" i="28"/>
  <c r="J140" i="28"/>
  <c r="I140" i="28"/>
  <c r="M140" i="28"/>
  <c r="K117" i="28"/>
  <c r="J117" i="28"/>
  <c r="I117" i="28"/>
  <c r="M117" i="28"/>
  <c r="L117" i="28"/>
  <c r="K126" i="28"/>
  <c r="J126" i="28"/>
  <c r="L126" i="28"/>
  <c r="I126" i="28"/>
  <c r="M126" i="28"/>
  <c r="K135" i="28"/>
  <c r="J135" i="28"/>
  <c r="M135" i="28"/>
  <c r="L135" i="28"/>
  <c r="I135" i="28"/>
  <c r="K143" i="28"/>
  <c r="J143" i="28"/>
  <c r="I143" i="28"/>
  <c r="M143" i="28"/>
  <c r="L143" i="28"/>
  <c r="K152" i="28"/>
  <c r="J152" i="28"/>
  <c r="I152" i="28"/>
  <c r="H160" i="28"/>
  <c r="M152" i="28"/>
  <c r="L152" i="28"/>
  <c r="J155" i="28"/>
  <c r="I155" i="28"/>
  <c r="M155" i="28"/>
  <c r="L155" i="28"/>
  <c r="K155" i="28"/>
  <c r="I115" i="28"/>
  <c r="M115" i="28"/>
  <c r="L115" i="28"/>
  <c r="K115" i="28"/>
  <c r="J115" i="28"/>
  <c r="I124" i="28"/>
  <c r="H132" i="28"/>
  <c r="M124" i="28"/>
  <c r="L124" i="28"/>
  <c r="K124" i="28"/>
  <c r="J124" i="28"/>
  <c r="I141" i="28"/>
  <c r="M141" i="28"/>
  <c r="L141" i="28"/>
  <c r="K141" i="28"/>
  <c r="J141" i="28"/>
  <c r="I150" i="28"/>
  <c r="M150" i="28"/>
  <c r="L150" i="28"/>
  <c r="K150" i="28"/>
  <c r="J150" i="28"/>
  <c r="I158" i="28"/>
  <c r="L158" i="28"/>
  <c r="M158" i="28"/>
  <c r="K158" i="28"/>
  <c r="J158" i="28"/>
  <c r="M127" i="28"/>
  <c r="L127" i="28"/>
  <c r="K127" i="28"/>
  <c r="J127" i="28"/>
  <c r="I127" i="28"/>
  <c r="M136" i="28"/>
  <c r="L136" i="28"/>
  <c r="K136" i="28"/>
  <c r="J136" i="28"/>
  <c r="I136" i="28"/>
  <c r="M144" i="28"/>
  <c r="L144" i="28"/>
  <c r="K144" i="28"/>
  <c r="J144" i="28"/>
  <c r="I144" i="28"/>
  <c r="M153" i="28"/>
  <c r="L153" i="28"/>
  <c r="K153" i="28"/>
  <c r="J153" i="28"/>
  <c r="I153" i="28"/>
  <c r="M50" i="28"/>
  <c r="L50" i="28"/>
  <c r="K50" i="28"/>
  <c r="J50" i="28"/>
  <c r="I50" i="28"/>
  <c r="L130" i="28"/>
  <c r="M130" i="28"/>
  <c r="K130" i="28"/>
  <c r="J130" i="28"/>
  <c r="I130" i="28"/>
  <c r="M93" i="28"/>
  <c r="L93" i="28"/>
  <c r="K93" i="28"/>
  <c r="J93" i="28"/>
  <c r="I93" i="28"/>
  <c r="M24" i="28"/>
  <c r="L24" i="28"/>
  <c r="K24" i="28"/>
  <c r="J24" i="28"/>
  <c r="I24" i="28"/>
  <c r="M67" i="28"/>
  <c r="L67" i="28"/>
  <c r="K67" i="28"/>
  <c r="J67" i="28"/>
  <c r="I67" i="28"/>
  <c r="H118" i="28"/>
  <c r="M110" i="28"/>
  <c r="L110" i="28"/>
  <c r="K110" i="28"/>
  <c r="J110" i="28"/>
  <c r="I110" i="28"/>
  <c r="M41" i="28"/>
  <c r="L41" i="28"/>
  <c r="K41" i="28"/>
  <c r="J41" i="28"/>
  <c r="I41" i="28"/>
  <c r="AB10" i="22"/>
  <c r="AA10" i="22"/>
  <c r="Y10" i="22"/>
  <c r="Z10" i="22"/>
  <c r="X10" i="22"/>
  <c r="X19" i="22"/>
  <c r="AB19" i="22"/>
  <c r="Z19" i="22"/>
  <c r="AA19" i="22"/>
  <c r="Y19" i="22"/>
  <c r="X11" i="22"/>
  <c r="AB11" i="22"/>
  <c r="Z11" i="22"/>
  <c r="AA11" i="22"/>
  <c r="Y11" i="22"/>
  <c r="Y20" i="22"/>
  <c r="X20" i="22"/>
  <c r="AA20" i="22"/>
  <c r="AB20" i="22"/>
  <c r="Z20" i="22"/>
  <c r="Y12" i="22"/>
  <c r="X12" i="22"/>
  <c r="AA12" i="22"/>
  <c r="AB12" i="22"/>
  <c r="Z12" i="22"/>
  <c r="Z13" i="22"/>
  <c r="Y13" i="22"/>
  <c r="X13" i="22"/>
  <c r="W21" i="22"/>
  <c r="AB13" i="22"/>
  <c r="AA13" i="22"/>
  <c r="AA14" i="22"/>
  <c r="Z14" i="22"/>
  <c r="Y14" i="22"/>
  <c r="X14" i="22"/>
  <c r="AB14" i="22"/>
  <c r="AB16" i="22"/>
  <c r="AA16" i="22"/>
  <c r="Z16" i="22"/>
  <c r="Y16" i="22"/>
  <c r="X16" i="22"/>
  <c r="Y102" i="19"/>
  <c r="X102" i="19"/>
  <c r="I48" i="19"/>
  <c r="H48" i="19"/>
  <c r="Y46" i="19"/>
  <c r="X46" i="19"/>
  <c r="Q45" i="19"/>
  <c r="P45" i="19"/>
  <c r="I44" i="19"/>
  <c r="H44" i="19"/>
  <c r="Y42" i="19"/>
  <c r="X42" i="19"/>
  <c r="Q41" i="19"/>
  <c r="P41" i="19"/>
  <c r="O49" i="19"/>
  <c r="I40" i="19"/>
  <c r="H40" i="19"/>
  <c r="Q33" i="19"/>
  <c r="P33" i="19"/>
  <c r="Y30" i="19"/>
  <c r="X30" i="19"/>
  <c r="I28" i="19"/>
  <c r="H28" i="19"/>
  <c r="Q25" i="19"/>
  <c r="P25" i="19"/>
  <c r="I19" i="19"/>
  <c r="H19" i="19"/>
  <c r="Q16" i="19"/>
  <c r="P16" i="19"/>
  <c r="Y13" i="19"/>
  <c r="X13" i="19"/>
  <c r="W21" i="19"/>
  <c r="I12" i="19"/>
  <c r="H12" i="19"/>
  <c r="Q11" i="19"/>
  <c r="P11" i="19"/>
  <c r="Y10" i="19"/>
  <c r="X10" i="19"/>
  <c r="W9" i="19"/>
  <c r="I10" i="19"/>
  <c r="H10" i="19"/>
  <c r="G9" i="19"/>
  <c r="Y54" i="19"/>
  <c r="X54" i="19"/>
  <c r="Y68" i="19"/>
  <c r="X68" i="19"/>
  <c r="Y72" i="19"/>
  <c r="X72" i="19"/>
  <c r="Y76" i="19"/>
  <c r="X76" i="19"/>
  <c r="Y81" i="19"/>
  <c r="X81" i="19"/>
  <c r="Y85" i="19"/>
  <c r="X85" i="19"/>
  <c r="Y89" i="19"/>
  <c r="X89" i="19"/>
  <c r="Y101" i="19"/>
  <c r="X101" i="19"/>
  <c r="Y110" i="19"/>
  <c r="X110" i="19"/>
  <c r="Y160" i="19"/>
  <c r="X160" i="19"/>
  <c r="Y59" i="19"/>
  <c r="X59" i="19"/>
  <c r="Y100" i="19"/>
  <c r="X100" i="19"/>
  <c r="Y109" i="19"/>
  <c r="X109" i="19"/>
  <c r="Y113" i="19"/>
  <c r="X113" i="19"/>
  <c r="Y115" i="19"/>
  <c r="X115" i="19"/>
  <c r="Y117" i="19"/>
  <c r="X117" i="19"/>
  <c r="Y122" i="19"/>
  <c r="W121" i="19"/>
  <c r="X122" i="19"/>
  <c r="Y124" i="19"/>
  <c r="X124" i="19"/>
  <c r="Y126" i="19"/>
  <c r="X126" i="19"/>
  <c r="Y128" i="19"/>
  <c r="X128" i="19"/>
  <c r="Y130" i="19"/>
  <c r="X130" i="19"/>
  <c r="Y132" i="19"/>
  <c r="X132" i="19"/>
  <c r="Y137" i="19"/>
  <c r="X137" i="19"/>
  <c r="Y139" i="19"/>
  <c r="X139" i="19"/>
  <c r="W147" i="19"/>
  <c r="Y141" i="19"/>
  <c r="X141" i="19"/>
  <c r="Y143" i="19"/>
  <c r="X143" i="19"/>
  <c r="Y145" i="19"/>
  <c r="X145" i="19"/>
  <c r="Y150" i="19"/>
  <c r="W149" i="19"/>
  <c r="X150" i="19"/>
  <c r="Y152" i="19"/>
  <c r="X152" i="19"/>
  <c r="Y154" i="19"/>
  <c r="X154" i="19"/>
  <c r="Y156" i="19"/>
  <c r="X156" i="19"/>
  <c r="Y158" i="19"/>
  <c r="X158" i="19"/>
  <c r="Y56" i="19"/>
  <c r="X56" i="19"/>
  <c r="Y69" i="19"/>
  <c r="X69" i="19"/>
  <c r="W77" i="19"/>
  <c r="Y73" i="19"/>
  <c r="X73" i="19"/>
  <c r="Y82" i="19"/>
  <c r="X82" i="19"/>
  <c r="Y86" i="19"/>
  <c r="X86" i="19"/>
  <c r="Y90" i="19"/>
  <c r="X90" i="19"/>
  <c r="Y99" i="19"/>
  <c r="X99" i="19"/>
  <c r="Y108" i="19"/>
  <c r="X108" i="19"/>
  <c r="W107" i="19"/>
  <c r="Y53" i="19"/>
  <c r="X53" i="19"/>
  <c r="Y61" i="19"/>
  <c r="X61" i="19"/>
  <c r="Y98" i="19"/>
  <c r="X98" i="19"/>
  <c r="Y58" i="19"/>
  <c r="X58" i="19"/>
  <c r="Y66" i="19"/>
  <c r="X66" i="19"/>
  <c r="W65" i="19"/>
  <c r="Y70" i="19"/>
  <c r="X70" i="19"/>
  <c r="Y74" i="19"/>
  <c r="X74" i="19"/>
  <c r="Y83" i="19"/>
  <c r="X83" i="19"/>
  <c r="W91" i="19"/>
  <c r="Y87" i="19"/>
  <c r="X87" i="19"/>
  <c r="Y97" i="19"/>
  <c r="X97" i="19"/>
  <c r="W105" i="19"/>
  <c r="X55" i="19"/>
  <c r="W63" i="19"/>
  <c r="Y55" i="19"/>
  <c r="Y96" i="19"/>
  <c r="X96" i="19"/>
  <c r="Y104" i="19"/>
  <c r="X104" i="19"/>
  <c r="Y112" i="19"/>
  <c r="X112" i="19"/>
  <c r="Y114" i="19"/>
  <c r="X114" i="19"/>
  <c r="Y116" i="19"/>
  <c r="X116" i="19"/>
  <c r="Y118" i="19"/>
  <c r="X118" i="19"/>
  <c r="Y123" i="19"/>
  <c r="X123" i="19"/>
  <c r="Y125" i="19"/>
  <c r="X125" i="19"/>
  <c r="W133" i="19"/>
  <c r="Y127" i="19"/>
  <c r="X127" i="19"/>
  <c r="Y129" i="19"/>
  <c r="X129" i="19"/>
  <c r="Y131" i="19"/>
  <c r="X131" i="19"/>
  <c r="Y136" i="19"/>
  <c r="X136" i="19"/>
  <c r="W135" i="19"/>
  <c r="Y138" i="19"/>
  <c r="X138" i="19"/>
  <c r="Y140" i="19"/>
  <c r="X140" i="19"/>
  <c r="Y142" i="19"/>
  <c r="X142" i="19"/>
  <c r="Y144" i="19"/>
  <c r="X144" i="19"/>
  <c r="Y146" i="19"/>
  <c r="X146" i="19"/>
  <c r="Y151" i="19"/>
  <c r="X151" i="19"/>
  <c r="Y153" i="19"/>
  <c r="W161" i="19"/>
  <c r="X153" i="19"/>
  <c r="Y155" i="19"/>
  <c r="X155" i="19"/>
  <c r="Y157" i="19"/>
  <c r="X157" i="19"/>
  <c r="Y159" i="19"/>
  <c r="X159" i="19"/>
  <c r="W51" i="19"/>
  <c r="Y52" i="19"/>
  <c r="X52" i="19"/>
  <c r="Y60" i="19"/>
  <c r="X60" i="19"/>
  <c r="Y62" i="19"/>
  <c r="X62" i="19"/>
  <c r="Y67" i="19"/>
  <c r="X67" i="19"/>
  <c r="Y71" i="19"/>
  <c r="X71" i="19"/>
  <c r="Y75" i="19"/>
  <c r="X75" i="19"/>
  <c r="W79" i="19"/>
  <c r="Y80" i="19"/>
  <c r="X80" i="19"/>
  <c r="Y84" i="19"/>
  <c r="X84" i="19"/>
  <c r="Y88" i="19"/>
  <c r="X88" i="19"/>
  <c r="Y95" i="19"/>
  <c r="X95" i="19"/>
  <c r="Y103" i="19"/>
  <c r="X103" i="19"/>
  <c r="J52" i="19"/>
  <c r="I52" i="19"/>
  <c r="H52" i="19"/>
  <c r="G51" i="19"/>
  <c r="J60" i="19"/>
  <c r="I60" i="19"/>
  <c r="H60" i="19"/>
  <c r="G65" i="19"/>
  <c r="J66" i="19"/>
  <c r="I66" i="19"/>
  <c r="H66" i="19"/>
  <c r="J70" i="19"/>
  <c r="I70" i="19"/>
  <c r="H70" i="19"/>
  <c r="J74" i="19"/>
  <c r="I74" i="19"/>
  <c r="H74" i="19"/>
  <c r="J83" i="19"/>
  <c r="I83" i="19"/>
  <c r="H83" i="19"/>
  <c r="G91" i="19"/>
  <c r="J87" i="19"/>
  <c r="I87" i="19"/>
  <c r="H87" i="19"/>
  <c r="I99" i="19"/>
  <c r="J99" i="19"/>
  <c r="H99" i="19"/>
  <c r="I108" i="19"/>
  <c r="J108" i="19"/>
  <c r="H108" i="19"/>
  <c r="G107" i="19"/>
  <c r="J57" i="19"/>
  <c r="I57" i="19"/>
  <c r="H57" i="19"/>
  <c r="I98" i="19"/>
  <c r="J98" i="19"/>
  <c r="H98" i="19"/>
  <c r="I113" i="19"/>
  <c r="J113" i="19"/>
  <c r="H113" i="19"/>
  <c r="I115" i="19"/>
  <c r="J115" i="19"/>
  <c r="H115" i="19"/>
  <c r="I117" i="19"/>
  <c r="J117" i="19"/>
  <c r="H117" i="19"/>
  <c r="I122" i="19"/>
  <c r="G121" i="19"/>
  <c r="J122" i="19"/>
  <c r="H122" i="19"/>
  <c r="I124" i="19"/>
  <c r="J124" i="19"/>
  <c r="H124" i="19"/>
  <c r="I126" i="19"/>
  <c r="J126" i="19"/>
  <c r="H126" i="19"/>
  <c r="I128" i="19"/>
  <c r="J128" i="19"/>
  <c r="H128" i="19"/>
  <c r="I130" i="19"/>
  <c r="J130" i="19"/>
  <c r="H130" i="19"/>
  <c r="I132" i="19"/>
  <c r="J132" i="19"/>
  <c r="H132" i="19"/>
  <c r="I137" i="19"/>
  <c r="J137" i="19"/>
  <c r="H137" i="19"/>
  <c r="I139" i="19"/>
  <c r="J139" i="19"/>
  <c r="H139" i="19"/>
  <c r="G147" i="19"/>
  <c r="I141" i="19"/>
  <c r="J141" i="19"/>
  <c r="H141" i="19"/>
  <c r="I143" i="19"/>
  <c r="J143" i="19"/>
  <c r="H143" i="19"/>
  <c r="I145" i="19"/>
  <c r="J145" i="19"/>
  <c r="H145" i="19"/>
  <c r="I150" i="19"/>
  <c r="G149" i="19"/>
  <c r="J150" i="19"/>
  <c r="H150" i="19"/>
  <c r="I152" i="19"/>
  <c r="J152" i="19"/>
  <c r="H152" i="19"/>
  <c r="I154" i="19"/>
  <c r="J154" i="19"/>
  <c r="H154" i="19"/>
  <c r="I156" i="19"/>
  <c r="J156" i="19"/>
  <c r="H156" i="19"/>
  <c r="I158" i="19"/>
  <c r="J158" i="19"/>
  <c r="H158" i="19"/>
  <c r="I160" i="19"/>
  <c r="J160" i="19"/>
  <c r="H160" i="19"/>
  <c r="J54" i="19"/>
  <c r="I54" i="19"/>
  <c r="H54" i="19"/>
  <c r="J62" i="19"/>
  <c r="I62" i="19"/>
  <c r="H62" i="19"/>
  <c r="J67" i="19"/>
  <c r="I67" i="19"/>
  <c r="H67" i="19"/>
  <c r="J71" i="19"/>
  <c r="I71" i="19"/>
  <c r="H71" i="19"/>
  <c r="J75" i="19"/>
  <c r="I75" i="19"/>
  <c r="H75" i="19"/>
  <c r="J80" i="19"/>
  <c r="I80" i="19"/>
  <c r="H80" i="19"/>
  <c r="G79" i="19"/>
  <c r="J84" i="19"/>
  <c r="I84" i="19"/>
  <c r="H84" i="19"/>
  <c r="J88" i="19"/>
  <c r="I88" i="19"/>
  <c r="H88" i="19"/>
  <c r="I97" i="19"/>
  <c r="J97" i="19"/>
  <c r="H97" i="19"/>
  <c r="G105" i="19"/>
  <c r="J59" i="19"/>
  <c r="I59" i="19"/>
  <c r="H59" i="19"/>
  <c r="I96" i="19"/>
  <c r="J96" i="19"/>
  <c r="H96" i="19"/>
  <c r="I104" i="19"/>
  <c r="J104" i="19"/>
  <c r="H104" i="19"/>
  <c r="I56" i="19"/>
  <c r="H56" i="19"/>
  <c r="J56" i="19"/>
  <c r="I68" i="19"/>
  <c r="H68" i="19"/>
  <c r="J68" i="19"/>
  <c r="I72" i="19"/>
  <c r="H72" i="19"/>
  <c r="J72" i="19"/>
  <c r="I76" i="19"/>
  <c r="H76" i="19"/>
  <c r="J76" i="19"/>
  <c r="I81" i="19"/>
  <c r="H81" i="19"/>
  <c r="J81" i="19"/>
  <c r="I85" i="19"/>
  <c r="H85" i="19"/>
  <c r="J85" i="19"/>
  <c r="I89" i="19"/>
  <c r="H89" i="19"/>
  <c r="J89" i="19"/>
  <c r="I95" i="19"/>
  <c r="J95" i="19"/>
  <c r="H95" i="19"/>
  <c r="I103" i="19"/>
  <c r="J103" i="19"/>
  <c r="H103" i="19"/>
  <c r="I112" i="19"/>
  <c r="J112" i="19"/>
  <c r="H112" i="19"/>
  <c r="H53" i="19"/>
  <c r="J53" i="19"/>
  <c r="I53" i="19"/>
  <c r="H61" i="19"/>
  <c r="J61" i="19"/>
  <c r="I61" i="19"/>
  <c r="I94" i="19"/>
  <c r="H94" i="19"/>
  <c r="G93" i="19"/>
  <c r="J94" i="19"/>
  <c r="I102" i="19"/>
  <c r="H102" i="19"/>
  <c r="J102" i="19"/>
  <c r="I111" i="19"/>
  <c r="H111" i="19"/>
  <c r="G119" i="19"/>
  <c r="J111" i="19"/>
  <c r="I114" i="19"/>
  <c r="H114" i="19"/>
  <c r="J114" i="19"/>
  <c r="I116" i="19"/>
  <c r="H116" i="19"/>
  <c r="J116" i="19"/>
  <c r="I118" i="19"/>
  <c r="H118" i="19"/>
  <c r="J118" i="19"/>
  <c r="I123" i="19"/>
  <c r="H123" i="19"/>
  <c r="J123" i="19"/>
  <c r="I125" i="19"/>
  <c r="H125" i="19"/>
  <c r="G133" i="19"/>
  <c r="J125" i="19"/>
  <c r="I127" i="19"/>
  <c r="H127" i="19"/>
  <c r="J127" i="19"/>
  <c r="I129" i="19"/>
  <c r="H129" i="19"/>
  <c r="J129" i="19"/>
  <c r="I131" i="19"/>
  <c r="H131" i="19"/>
  <c r="J131" i="19"/>
  <c r="I136" i="19"/>
  <c r="H136" i="19"/>
  <c r="G135" i="19"/>
  <c r="J136" i="19"/>
  <c r="I138" i="19"/>
  <c r="H138" i="19"/>
  <c r="J138" i="19"/>
  <c r="I140" i="19"/>
  <c r="H140" i="19"/>
  <c r="J140" i="19"/>
  <c r="I142" i="19"/>
  <c r="H142" i="19"/>
  <c r="J142" i="19"/>
  <c r="I144" i="19"/>
  <c r="H144" i="19"/>
  <c r="J144" i="19"/>
  <c r="I146" i="19"/>
  <c r="H146" i="19"/>
  <c r="J146" i="19"/>
  <c r="I151" i="19"/>
  <c r="H151" i="19"/>
  <c r="J151" i="19"/>
  <c r="I153" i="19"/>
  <c r="H153" i="19"/>
  <c r="G161" i="19"/>
  <c r="J153" i="19"/>
  <c r="I155" i="19"/>
  <c r="H155" i="19"/>
  <c r="J155" i="19"/>
  <c r="I157" i="19"/>
  <c r="H157" i="19"/>
  <c r="J157" i="19"/>
  <c r="I159" i="19"/>
  <c r="H159" i="19"/>
  <c r="J159" i="19"/>
  <c r="J58" i="19"/>
  <c r="I58" i="19"/>
  <c r="H58" i="19"/>
  <c r="G77" i="19"/>
  <c r="J69" i="19"/>
  <c r="I69" i="19"/>
  <c r="H69" i="19"/>
  <c r="J73" i="19"/>
  <c r="I73" i="19"/>
  <c r="H73" i="19"/>
  <c r="J82" i="19"/>
  <c r="I82" i="19"/>
  <c r="H82" i="19"/>
  <c r="J86" i="19"/>
  <c r="I86" i="19"/>
  <c r="H86" i="19"/>
  <c r="J90" i="19"/>
  <c r="I90" i="19"/>
  <c r="H90" i="19"/>
  <c r="I101" i="19"/>
  <c r="J101" i="19"/>
  <c r="H101" i="19"/>
  <c r="I110" i="19"/>
  <c r="J110" i="19"/>
  <c r="H110" i="19"/>
  <c r="Q32" i="19"/>
  <c r="P32" i="19"/>
  <c r="Q24" i="19"/>
  <c r="P24" i="19"/>
  <c r="O23" i="19"/>
  <c r="Q15" i="19"/>
  <c r="P15" i="19"/>
  <c r="Q97" i="19"/>
  <c r="P97" i="19"/>
  <c r="O105" i="19"/>
  <c r="Q52" i="19"/>
  <c r="O51" i="19"/>
  <c r="P52" i="19"/>
  <c r="Y47" i="19"/>
  <c r="X47" i="19"/>
  <c r="Q46" i="19"/>
  <c r="P46" i="19"/>
  <c r="Y43" i="19"/>
  <c r="X43" i="19"/>
  <c r="Q42" i="19"/>
  <c r="P42" i="19"/>
  <c r="J41" i="19"/>
  <c r="I41" i="19"/>
  <c r="H41" i="19"/>
  <c r="G49" i="19"/>
  <c r="Y39" i="19"/>
  <c r="X39" i="19"/>
  <c r="J34" i="19"/>
  <c r="I34" i="19"/>
  <c r="H34" i="19"/>
  <c r="R31" i="19"/>
  <c r="Q31" i="19"/>
  <c r="P31" i="19"/>
  <c r="Y28" i="19"/>
  <c r="X28" i="19"/>
  <c r="J26" i="19"/>
  <c r="I26" i="19"/>
  <c r="H26" i="19"/>
  <c r="R14" i="19"/>
  <c r="Q14" i="19"/>
  <c r="P14" i="19"/>
  <c r="T7" i="19"/>
  <c r="Z7" i="19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51" i="19"/>
  <c r="D7" i="19"/>
  <c r="E63" i="19"/>
  <c r="E37" i="19"/>
  <c r="E35" i="19"/>
  <c r="E9" i="19"/>
  <c r="E49" i="19"/>
  <c r="E21" i="19"/>
  <c r="E23" i="19"/>
  <c r="G63" i="19"/>
  <c r="J55" i="19"/>
  <c r="I55" i="19"/>
  <c r="H55" i="19"/>
  <c r="J33" i="19"/>
  <c r="I33" i="19"/>
  <c r="H33" i="19"/>
  <c r="Q30" i="19"/>
  <c r="P30" i="19"/>
  <c r="Q13" i="19"/>
  <c r="P13" i="19"/>
  <c r="O21" i="19"/>
  <c r="Q47" i="19"/>
  <c r="P47" i="19"/>
  <c r="R43" i="19"/>
  <c r="Q43" i="19"/>
  <c r="P43" i="19"/>
  <c r="Q39" i="19"/>
  <c r="P39" i="19"/>
  <c r="Q38" i="19"/>
  <c r="P38" i="19"/>
  <c r="O37" i="19"/>
  <c r="Q29" i="19"/>
  <c r="P29" i="19"/>
  <c r="Q20" i="19"/>
  <c r="P20" i="19"/>
  <c r="R12" i="19"/>
  <c r="Q12" i="19"/>
  <c r="P12" i="19"/>
  <c r="Q10" i="19"/>
  <c r="P10" i="19"/>
  <c r="O9" i="19"/>
  <c r="R45" i="19" s="1"/>
  <c r="R57" i="19"/>
  <c r="Q57" i="19"/>
  <c r="P57" i="19"/>
  <c r="R62" i="19"/>
  <c r="Q62" i="19"/>
  <c r="P62" i="19"/>
  <c r="R67" i="19"/>
  <c r="Q67" i="19"/>
  <c r="P67" i="19"/>
  <c r="R71" i="19"/>
  <c r="Q71" i="19"/>
  <c r="P71" i="19"/>
  <c r="R75" i="19"/>
  <c r="Q75" i="19"/>
  <c r="P75" i="19"/>
  <c r="O79" i="19"/>
  <c r="R80" i="19"/>
  <c r="Q80" i="19"/>
  <c r="P80" i="19"/>
  <c r="R84" i="19"/>
  <c r="Q84" i="19"/>
  <c r="P84" i="19"/>
  <c r="R88" i="19"/>
  <c r="Q88" i="19"/>
  <c r="P88" i="19"/>
  <c r="Q96" i="19"/>
  <c r="R96" i="19"/>
  <c r="P96" i="19"/>
  <c r="Q104" i="19"/>
  <c r="R104" i="19"/>
  <c r="P104" i="19"/>
  <c r="R54" i="19"/>
  <c r="Q54" i="19"/>
  <c r="P54" i="19"/>
  <c r="Q95" i="19"/>
  <c r="R95" i="19"/>
  <c r="P95" i="19"/>
  <c r="Q103" i="19"/>
  <c r="R103" i="19"/>
  <c r="P103" i="19"/>
  <c r="Q112" i="19"/>
  <c r="R112" i="19"/>
  <c r="P112" i="19"/>
  <c r="Q114" i="19"/>
  <c r="R114" i="19"/>
  <c r="P114" i="19"/>
  <c r="Q116" i="19"/>
  <c r="R116" i="19"/>
  <c r="P116" i="19"/>
  <c r="Q118" i="19"/>
  <c r="R118" i="19"/>
  <c r="P118" i="19"/>
  <c r="Q123" i="19"/>
  <c r="R123" i="19"/>
  <c r="P123" i="19"/>
  <c r="Q125" i="19"/>
  <c r="R125" i="19"/>
  <c r="P125" i="19"/>
  <c r="O133" i="19"/>
  <c r="Q127" i="19"/>
  <c r="R127" i="19"/>
  <c r="P127" i="19"/>
  <c r="Q129" i="19"/>
  <c r="R129" i="19"/>
  <c r="P129" i="19"/>
  <c r="Q131" i="19"/>
  <c r="R131" i="19"/>
  <c r="P131" i="19"/>
  <c r="Q136" i="19"/>
  <c r="O135" i="19"/>
  <c r="R136" i="19"/>
  <c r="P136" i="19"/>
  <c r="Q138" i="19"/>
  <c r="R138" i="19"/>
  <c r="P138" i="19"/>
  <c r="Q140" i="19"/>
  <c r="R140" i="19"/>
  <c r="P140" i="19"/>
  <c r="Q142" i="19"/>
  <c r="R142" i="19"/>
  <c r="P142" i="19"/>
  <c r="Q144" i="19"/>
  <c r="R144" i="19"/>
  <c r="P144" i="19"/>
  <c r="Q146" i="19"/>
  <c r="R146" i="19"/>
  <c r="P146" i="19"/>
  <c r="Q151" i="19"/>
  <c r="R151" i="19"/>
  <c r="P151" i="19"/>
  <c r="Q153" i="19"/>
  <c r="O161" i="19"/>
  <c r="R153" i="19"/>
  <c r="P153" i="19"/>
  <c r="Q155" i="19"/>
  <c r="R155" i="19"/>
  <c r="P155" i="19"/>
  <c r="Q157" i="19"/>
  <c r="R157" i="19"/>
  <c r="P157" i="19"/>
  <c r="Q159" i="19"/>
  <c r="R159" i="19"/>
  <c r="P159" i="19"/>
  <c r="R59" i="19"/>
  <c r="Q59" i="19"/>
  <c r="P59" i="19"/>
  <c r="R68" i="19"/>
  <c r="Q68" i="19"/>
  <c r="P68" i="19"/>
  <c r="R72" i="19"/>
  <c r="Q72" i="19"/>
  <c r="P72" i="19"/>
  <c r="R76" i="19"/>
  <c r="Q76" i="19"/>
  <c r="P76" i="19"/>
  <c r="R81" i="19"/>
  <c r="Q81" i="19"/>
  <c r="P81" i="19"/>
  <c r="R85" i="19"/>
  <c r="Q85" i="19"/>
  <c r="P85" i="19"/>
  <c r="R89" i="19"/>
  <c r="Q89" i="19"/>
  <c r="P89" i="19"/>
  <c r="Q94" i="19"/>
  <c r="R94" i="19"/>
  <c r="P94" i="19"/>
  <c r="O93" i="19"/>
  <c r="Q102" i="19"/>
  <c r="R102" i="19"/>
  <c r="P102" i="19"/>
  <c r="Q111" i="19"/>
  <c r="O119" i="19"/>
  <c r="R111" i="19"/>
  <c r="P111" i="19"/>
  <c r="R56" i="19"/>
  <c r="Q56" i="19"/>
  <c r="P56" i="19"/>
  <c r="Q101" i="19"/>
  <c r="R101" i="19"/>
  <c r="P101" i="19"/>
  <c r="Q110" i="19"/>
  <c r="R110" i="19"/>
  <c r="P110" i="19"/>
  <c r="Q53" i="19"/>
  <c r="P53" i="19"/>
  <c r="R53" i="19"/>
  <c r="Q61" i="19"/>
  <c r="P61" i="19"/>
  <c r="R61" i="19"/>
  <c r="Q69" i="19"/>
  <c r="P69" i="19"/>
  <c r="O77" i="19"/>
  <c r="R69" i="19"/>
  <c r="Q73" i="19"/>
  <c r="P73" i="19"/>
  <c r="R73" i="19"/>
  <c r="Q82" i="19"/>
  <c r="P82" i="19"/>
  <c r="R82" i="19"/>
  <c r="Q86" i="19"/>
  <c r="P86" i="19"/>
  <c r="R86" i="19"/>
  <c r="Q90" i="19"/>
  <c r="P90" i="19"/>
  <c r="R90" i="19"/>
  <c r="Q100" i="19"/>
  <c r="R100" i="19"/>
  <c r="P100" i="19"/>
  <c r="Q109" i="19"/>
  <c r="R109" i="19"/>
  <c r="P109" i="19"/>
  <c r="P58" i="19"/>
  <c r="R58" i="19"/>
  <c r="Q58" i="19"/>
  <c r="Q99" i="19"/>
  <c r="P99" i="19"/>
  <c r="R99" i="19"/>
  <c r="Q108" i="19"/>
  <c r="P108" i="19"/>
  <c r="O107" i="19"/>
  <c r="R108" i="19"/>
  <c r="Q113" i="19"/>
  <c r="P113" i="19"/>
  <c r="R113" i="19"/>
  <c r="Q115" i="19"/>
  <c r="P115" i="19"/>
  <c r="R115" i="19"/>
  <c r="Q117" i="19"/>
  <c r="P117" i="19"/>
  <c r="R117" i="19"/>
  <c r="Q122" i="19"/>
  <c r="P122" i="19"/>
  <c r="O121" i="19"/>
  <c r="R122" i="19"/>
  <c r="Q124" i="19"/>
  <c r="P124" i="19"/>
  <c r="R124" i="19"/>
  <c r="Q126" i="19"/>
  <c r="P126" i="19"/>
  <c r="R126" i="19"/>
  <c r="Q128" i="19"/>
  <c r="P128" i="19"/>
  <c r="R128" i="19"/>
  <c r="Q130" i="19"/>
  <c r="P130" i="19"/>
  <c r="R130" i="19"/>
  <c r="Q132" i="19"/>
  <c r="P132" i="19"/>
  <c r="R132" i="19"/>
  <c r="Q137" i="19"/>
  <c r="P137" i="19"/>
  <c r="R137" i="19"/>
  <c r="Q139" i="19"/>
  <c r="P139" i="19"/>
  <c r="O147" i="19"/>
  <c r="R139" i="19"/>
  <c r="Q141" i="19"/>
  <c r="P141" i="19"/>
  <c r="R141" i="19"/>
  <c r="Q143" i="19"/>
  <c r="P143" i="19"/>
  <c r="R143" i="19"/>
  <c r="Q145" i="19"/>
  <c r="P145" i="19"/>
  <c r="R145" i="19"/>
  <c r="Q150" i="19"/>
  <c r="P150" i="19"/>
  <c r="O149" i="19"/>
  <c r="R150" i="19"/>
  <c r="Q152" i="19"/>
  <c r="P152" i="19"/>
  <c r="R152" i="19"/>
  <c r="Q154" i="19"/>
  <c r="P154" i="19"/>
  <c r="R154" i="19"/>
  <c r="Q156" i="19"/>
  <c r="P156" i="19"/>
  <c r="R156" i="19"/>
  <c r="Q158" i="19"/>
  <c r="P158" i="19"/>
  <c r="R158" i="19"/>
  <c r="Q160" i="19"/>
  <c r="P160" i="19"/>
  <c r="R160" i="19"/>
  <c r="O63" i="19"/>
  <c r="R55" i="19"/>
  <c r="Q55" i="19"/>
  <c r="P55" i="19"/>
  <c r="O65" i="19"/>
  <c r="R66" i="19"/>
  <c r="Q66" i="19"/>
  <c r="P66" i="19"/>
  <c r="R70" i="19"/>
  <c r="Q70" i="19"/>
  <c r="P70" i="19"/>
  <c r="R74" i="19"/>
  <c r="Q74" i="19"/>
  <c r="P74" i="19"/>
  <c r="O91" i="19"/>
  <c r="R83" i="19"/>
  <c r="Q83" i="19"/>
  <c r="P83" i="19"/>
  <c r="R87" i="19"/>
  <c r="Q87" i="19"/>
  <c r="P87" i="19"/>
  <c r="Q98" i="19"/>
  <c r="R98" i="19"/>
  <c r="P98" i="19"/>
  <c r="R44" i="19"/>
  <c r="Q44" i="19"/>
  <c r="P44" i="19"/>
  <c r="R40" i="19"/>
  <c r="Q40" i="19"/>
  <c r="P40" i="19"/>
  <c r="R27" i="19"/>
  <c r="Q27" i="19"/>
  <c r="P27" i="19"/>
  <c r="O35" i="19"/>
  <c r="R18" i="19"/>
  <c r="Q18" i="19"/>
  <c r="P18" i="19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L7" i="19"/>
  <c r="M51" i="19"/>
  <c r="M63" i="19"/>
  <c r="M49" i="19"/>
  <c r="M23" i="19"/>
  <c r="M21" i="19"/>
  <c r="M9" i="19"/>
  <c r="M35" i="19"/>
  <c r="M37" i="19"/>
  <c r="M129" i="17"/>
  <c r="L129" i="17"/>
  <c r="I129" i="17"/>
  <c r="K129" i="17"/>
  <c r="J129" i="17"/>
  <c r="K127" i="17"/>
  <c r="J127" i="17"/>
  <c r="M127" i="17"/>
  <c r="L127" i="17"/>
  <c r="I127" i="17"/>
  <c r="L115" i="17"/>
  <c r="K115" i="17"/>
  <c r="M115" i="17"/>
  <c r="J115" i="17"/>
  <c r="I115" i="17"/>
  <c r="L98" i="17"/>
  <c r="K98" i="17"/>
  <c r="M98" i="17"/>
  <c r="J98" i="17"/>
  <c r="I98" i="17"/>
  <c r="L81" i="17"/>
  <c r="K81" i="17"/>
  <c r="M81" i="17"/>
  <c r="J81" i="17"/>
  <c r="I81" i="17"/>
  <c r="M53" i="17"/>
  <c r="L53" i="17"/>
  <c r="K53" i="17"/>
  <c r="J53" i="17"/>
  <c r="I53" i="17"/>
  <c r="K118" i="17"/>
  <c r="J118" i="17"/>
  <c r="M118" i="17"/>
  <c r="L118" i="17"/>
  <c r="I118" i="17"/>
  <c r="M112" i="17"/>
  <c r="L112" i="17"/>
  <c r="I112" i="17"/>
  <c r="K112" i="17"/>
  <c r="J112" i="17"/>
  <c r="M95" i="17"/>
  <c r="L95" i="17"/>
  <c r="I95" i="17"/>
  <c r="K95" i="17"/>
  <c r="J95" i="17"/>
  <c r="W18" i="17"/>
  <c r="Z18" i="17"/>
  <c r="Y18" i="17"/>
  <c r="X18" i="17"/>
  <c r="W14" i="17"/>
  <c r="Z14" i="17"/>
  <c r="Y14" i="17"/>
  <c r="X14" i="17"/>
  <c r="W10" i="17"/>
  <c r="AA10" i="17"/>
  <c r="Z10" i="17"/>
  <c r="Y10" i="17"/>
  <c r="X10" i="17"/>
  <c r="V9" i="17"/>
  <c r="AA18" i="17" s="1"/>
  <c r="I62" i="17"/>
  <c r="M62" i="17"/>
  <c r="L62" i="17"/>
  <c r="K62" i="17"/>
  <c r="J62" i="17"/>
  <c r="I71" i="17"/>
  <c r="K71" i="17"/>
  <c r="J71" i="17"/>
  <c r="M71" i="17"/>
  <c r="L71" i="17"/>
  <c r="I80" i="17"/>
  <c r="M80" i="17"/>
  <c r="H79" i="17"/>
  <c r="L80" i="17"/>
  <c r="K80" i="17"/>
  <c r="J80" i="17"/>
  <c r="I88" i="17"/>
  <c r="K88" i="17"/>
  <c r="J88" i="17"/>
  <c r="M88" i="17"/>
  <c r="L88" i="17"/>
  <c r="I97" i="17"/>
  <c r="H105" i="17"/>
  <c r="M97" i="17"/>
  <c r="L97" i="17"/>
  <c r="K97" i="17"/>
  <c r="J97" i="17"/>
  <c r="I114" i="17"/>
  <c r="M114" i="17"/>
  <c r="L114" i="17"/>
  <c r="K114" i="17"/>
  <c r="J114" i="17"/>
  <c r="K123" i="17"/>
  <c r="I123" i="17"/>
  <c r="J123" i="17"/>
  <c r="M123" i="17"/>
  <c r="L123" i="17"/>
  <c r="L131" i="17"/>
  <c r="K131" i="17"/>
  <c r="I131" i="17"/>
  <c r="M131" i="17"/>
  <c r="J131" i="17"/>
  <c r="M143" i="17"/>
  <c r="K143" i="17"/>
  <c r="J143" i="17"/>
  <c r="I143" i="17"/>
  <c r="L143" i="17"/>
  <c r="M57" i="17"/>
  <c r="L57" i="17"/>
  <c r="K57" i="17"/>
  <c r="J57" i="17"/>
  <c r="I57" i="17"/>
  <c r="M66" i="17"/>
  <c r="H65" i="17"/>
  <c r="L66" i="17"/>
  <c r="K66" i="17"/>
  <c r="J66" i="17"/>
  <c r="I66" i="17"/>
  <c r="M74" i="17"/>
  <c r="J74" i="17"/>
  <c r="I74" i="17"/>
  <c r="L74" i="17"/>
  <c r="K74" i="17"/>
  <c r="M83" i="17"/>
  <c r="H91" i="17"/>
  <c r="L83" i="17"/>
  <c r="K83" i="17"/>
  <c r="J83" i="17"/>
  <c r="I83" i="17"/>
  <c r="M100" i="17"/>
  <c r="L100" i="17"/>
  <c r="K100" i="17"/>
  <c r="J100" i="17"/>
  <c r="I100" i="17"/>
  <c r="M109" i="17"/>
  <c r="J109" i="17"/>
  <c r="I109" i="17"/>
  <c r="L109" i="17"/>
  <c r="K109" i="17"/>
  <c r="M117" i="17"/>
  <c r="J117" i="17"/>
  <c r="L117" i="17"/>
  <c r="K117" i="17"/>
  <c r="I117" i="17"/>
  <c r="M126" i="17"/>
  <c r="J126" i="17"/>
  <c r="L126" i="17"/>
  <c r="K126" i="17"/>
  <c r="I126" i="17"/>
  <c r="L132" i="17"/>
  <c r="K132" i="17"/>
  <c r="I132" i="17"/>
  <c r="M132" i="17"/>
  <c r="J132" i="17"/>
  <c r="M146" i="17"/>
  <c r="L146" i="17"/>
  <c r="J146" i="17"/>
  <c r="I146" i="17"/>
  <c r="K146" i="17"/>
  <c r="L124" i="17"/>
  <c r="K124" i="17"/>
  <c r="M124" i="17"/>
  <c r="J124" i="17"/>
  <c r="I124" i="17"/>
  <c r="M138" i="17"/>
  <c r="L138" i="17"/>
  <c r="J138" i="17"/>
  <c r="K138" i="17"/>
  <c r="I138" i="17"/>
  <c r="I73" i="17"/>
  <c r="K73" i="17"/>
  <c r="J73" i="17"/>
  <c r="M73" i="17"/>
  <c r="L73" i="17"/>
  <c r="I82" i="17"/>
  <c r="K82" i="17"/>
  <c r="J82" i="17"/>
  <c r="M82" i="17"/>
  <c r="L82" i="17"/>
  <c r="I90" i="17"/>
  <c r="K90" i="17"/>
  <c r="J90" i="17"/>
  <c r="M90" i="17"/>
  <c r="L90" i="17"/>
  <c r="I99" i="17"/>
  <c r="K99" i="17"/>
  <c r="J99" i="17"/>
  <c r="M99" i="17"/>
  <c r="L99" i="17"/>
  <c r="I108" i="17"/>
  <c r="K108" i="17"/>
  <c r="J108" i="17"/>
  <c r="M108" i="17"/>
  <c r="H107" i="17"/>
  <c r="L108" i="17"/>
  <c r="I116" i="17"/>
  <c r="K116" i="17"/>
  <c r="J116" i="17"/>
  <c r="M116" i="17"/>
  <c r="L116" i="17"/>
  <c r="H133" i="17"/>
  <c r="I125" i="17"/>
  <c r="M125" i="17"/>
  <c r="K125" i="17"/>
  <c r="J125" i="17"/>
  <c r="L125" i="17"/>
  <c r="J59" i="17"/>
  <c r="I59" i="17"/>
  <c r="M59" i="17"/>
  <c r="L59" i="17"/>
  <c r="K59" i="17"/>
  <c r="J68" i="17"/>
  <c r="I68" i="17"/>
  <c r="L68" i="17"/>
  <c r="K68" i="17"/>
  <c r="M68" i="17"/>
  <c r="J76" i="17"/>
  <c r="I76" i="17"/>
  <c r="M76" i="17"/>
  <c r="L76" i="17"/>
  <c r="K76" i="17"/>
  <c r="J85" i="17"/>
  <c r="I85" i="17"/>
  <c r="L85" i="17"/>
  <c r="K85" i="17"/>
  <c r="M85" i="17"/>
  <c r="J94" i="17"/>
  <c r="I94" i="17"/>
  <c r="M94" i="17"/>
  <c r="H93" i="17"/>
  <c r="L94" i="17"/>
  <c r="K94" i="17"/>
  <c r="J102" i="17"/>
  <c r="I102" i="17"/>
  <c r="L102" i="17"/>
  <c r="K102" i="17"/>
  <c r="M102" i="17"/>
  <c r="H119" i="17"/>
  <c r="J111" i="17"/>
  <c r="I111" i="17"/>
  <c r="M111" i="17"/>
  <c r="L111" i="17"/>
  <c r="K111" i="17"/>
  <c r="L128" i="17"/>
  <c r="J128" i="17"/>
  <c r="I128" i="17"/>
  <c r="M128" i="17"/>
  <c r="K128" i="17"/>
  <c r="L140" i="17"/>
  <c r="K140" i="17"/>
  <c r="J140" i="17"/>
  <c r="I140" i="17"/>
  <c r="M140" i="17"/>
  <c r="M152" i="17"/>
  <c r="L152" i="17"/>
  <c r="K152" i="17"/>
  <c r="J152" i="17"/>
  <c r="I152" i="17"/>
  <c r="M160" i="17"/>
  <c r="L160" i="17"/>
  <c r="K160" i="17"/>
  <c r="J160" i="17"/>
  <c r="I160" i="17"/>
  <c r="L141" i="17"/>
  <c r="K141" i="17"/>
  <c r="I141" i="17"/>
  <c r="M141" i="17"/>
  <c r="J141" i="17"/>
  <c r="L150" i="17"/>
  <c r="K150" i="17"/>
  <c r="I150" i="17"/>
  <c r="J150" i="17"/>
  <c r="M150" i="17"/>
  <c r="H149" i="17"/>
  <c r="L158" i="17"/>
  <c r="K158" i="17"/>
  <c r="J158" i="17"/>
  <c r="I158" i="17"/>
  <c r="M158" i="17"/>
  <c r="K136" i="17"/>
  <c r="J136" i="17"/>
  <c r="L136" i="17"/>
  <c r="I136" i="17"/>
  <c r="H135" i="17"/>
  <c r="M136" i="17"/>
  <c r="K144" i="17"/>
  <c r="J144" i="17"/>
  <c r="L144" i="17"/>
  <c r="I144" i="17"/>
  <c r="M144" i="17"/>
  <c r="K153" i="17"/>
  <c r="J153" i="17"/>
  <c r="I153" i="17"/>
  <c r="H161" i="17"/>
  <c r="M153" i="17"/>
  <c r="L153" i="17"/>
  <c r="J156" i="17"/>
  <c r="I156" i="17"/>
  <c r="L156" i="17"/>
  <c r="M156" i="17"/>
  <c r="K156" i="17"/>
  <c r="I142" i="17"/>
  <c r="M142" i="17"/>
  <c r="J142" i="17"/>
  <c r="L142" i="17"/>
  <c r="K142" i="17"/>
  <c r="I151" i="17"/>
  <c r="M151" i="17"/>
  <c r="K151" i="17"/>
  <c r="L151" i="17"/>
  <c r="J151" i="17"/>
  <c r="I159" i="17"/>
  <c r="M159" i="17"/>
  <c r="K159" i="17"/>
  <c r="L159" i="17"/>
  <c r="J159" i="17"/>
  <c r="M137" i="17"/>
  <c r="L137" i="17"/>
  <c r="K137" i="17"/>
  <c r="J137" i="17"/>
  <c r="I137" i="17"/>
  <c r="M145" i="17"/>
  <c r="L145" i="17"/>
  <c r="I145" i="17"/>
  <c r="J145" i="17"/>
  <c r="K145" i="17"/>
  <c r="M154" i="17"/>
  <c r="L154" i="17"/>
  <c r="J154" i="17"/>
  <c r="K154" i="17"/>
  <c r="I154" i="17"/>
  <c r="J113" i="17"/>
  <c r="I113" i="17"/>
  <c r="L113" i="17"/>
  <c r="K113" i="17"/>
  <c r="M113" i="17"/>
  <c r="J96" i="17"/>
  <c r="I96" i="17"/>
  <c r="L96" i="17"/>
  <c r="K96" i="17"/>
  <c r="M96" i="17"/>
  <c r="J61" i="17"/>
  <c r="I61" i="17"/>
  <c r="L61" i="17"/>
  <c r="K61" i="17"/>
  <c r="M61" i="17"/>
  <c r="M60" i="17"/>
  <c r="J60" i="17"/>
  <c r="I60" i="17"/>
  <c r="L60" i="17"/>
  <c r="K60" i="17"/>
  <c r="H63" i="17"/>
  <c r="J55" i="17"/>
  <c r="I55" i="17"/>
  <c r="M55" i="17"/>
  <c r="L55" i="17"/>
  <c r="K55" i="17"/>
  <c r="M155" i="17"/>
  <c r="L155" i="17"/>
  <c r="K155" i="17"/>
  <c r="J155" i="17"/>
  <c r="I155" i="17"/>
  <c r="J130" i="17"/>
  <c r="I130" i="17"/>
  <c r="L130" i="17"/>
  <c r="K130" i="17"/>
  <c r="M130" i="17"/>
  <c r="K110" i="17"/>
  <c r="J110" i="17"/>
  <c r="M110" i="17"/>
  <c r="L110" i="17"/>
  <c r="I110" i="17"/>
  <c r="K75" i="17"/>
  <c r="J75" i="17"/>
  <c r="M75" i="17"/>
  <c r="L75" i="17"/>
  <c r="I75" i="17"/>
  <c r="K52" i="17"/>
  <c r="J52" i="17"/>
  <c r="I52" i="17"/>
  <c r="M52" i="17"/>
  <c r="H51" i="17"/>
  <c r="L52" i="17"/>
  <c r="Y19" i="17"/>
  <c r="X19" i="17"/>
  <c r="W19" i="17"/>
  <c r="AA19" i="17"/>
  <c r="Z19" i="17"/>
  <c r="Y15" i="17"/>
  <c r="X15" i="17"/>
  <c r="W15" i="17"/>
  <c r="AA15" i="17"/>
  <c r="Z15" i="17"/>
  <c r="Y11" i="17"/>
  <c r="X11" i="17"/>
  <c r="W11" i="17"/>
  <c r="AA11" i="17"/>
  <c r="Z11" i="17"/>
  <c r="J122" i="17"/>
  <c r="I122" i="17"/>
  <c r="L122" i="17"/>
  <c r="K122" i="17"/>
  <c r="H121" i="17"/>
  <c r="M122" i="17"/>
  <c r="L89" i="17"/>
  <c r="K89" i="17"/>
  <c r="M89" i="17"/>
  <c r="J89" i="17"/>
  <c r="I89" i="17"/>
  <c r="L72" i="17"/>
  <c r="K72" i="17"/>
  <c r="M72" i="17"/>
  <c r="J72" i="17"/>
  <c r="I72" i="17"/>
  <c r="J104" i="17"/>
  <c r="I104" i="17"/>
  <c r="L104" i="17"/>
  <c r="K104" i="17"/>
  <c r="M104" i="17"/>
  <c r="J87" i="17"/>
  <c r="I87" i="17"/>
  <c r="L87" i="17"/>
  <c r="K87" i="17"/>
  <c r="M87" i="17"/>
  <c r="J70" i="17"/>
  <c r="I70" i="17"/>
  <c r="L70" i="17"/>
  <c r="K70" i="17"/>
  <c r="M70" i="17"/>
  <c r="K101" i="17"/>
  <c r="J101" i="17"/>
  <c r="M101" i="17"/>
  <c r="L101" i="17"/>
  <c r="I101" i="17"/>
  <c r="K84" i="17"/>
  <c r="J84" i="17"/>
  <c r="M84" i="17"/>
  <c r="L84" i="17"/>
  <c r="I84" i="17"/>
  <c r="K67" i="17"/>
  <c r="J67" i="17"/>
  <c r="M67" i="17"/>
  <c r="L67" i="17"/>
  <c r="I67" i="17"/>
  <c r="K58" i="17"/>
  <c r="M58" i="17"/>
  <c r="L58" i="17"/>
  <c r="J58" i="17"/>
  <c r="I58" i="17"/>
  <c r="M56" i="17"/>
  <c r="L56" i="17"/>
  <c r="K56" i="17"/>
  <c r="J56" i="17"/>
  <c r="I56" i="17"/>
  <c r="AA17" i="17"/>
  <c r="Z17" i="17"/>
  <c r="Y17" i="17"/>
  <c r="X17" i="17"/>
  <c r="W17" i="17"/>
  <c r="AA13" i="17"/>
  <c r="Z13" i="17"/>
  <c r="Y13" i="17"/>
  <c r="X13" i="17"/>
  <c r="W13" i="17"/>
  <c r="V21" i="17"/>
  <c r="S23" i="14"/>
  <c r="V15" i="14"/>
  <c r="U15" i="14"/>
  <c r="T15" i="14"/>
  <c r="M144" i="13"/>
  <c r="L144" i="13"/>
  <c r="K144" i="13"/>
  <c r="J144" i="13"/>
  <c r="I144" i="13"/>
  <c r="M136" i="13"/>
  <c r="L136" i="13"/>
  <c r="K136" i="13"/>
  <c r="J136" i="13"/>
  <c r="I136" i="13"/>
  <c r="M127" i="13"/>
  <c r="L127" i="13"/>
  <c r="K127" i="13"/>
  <c r="J127" i="13"/>
  <c r="I127" i="13"/>
  <c r="H118" i="13"/>
  <c r="M110" i="13"/>
  <c r="L110" i="13"/>
  <c r="K110" i="13"/>
  <c r="J110" i="13"/>
  <c r="I110" i="13"/>
  <c r="M101" i="13"/>
  <c r="L101" i="13"/>
  <c r="K101" i="13"/>
  <c r="J101" i="13"/>
  <c r="I101" i="13"/>
  <c r="M93" i="13"/>
  <c r="L93" i="13"/>
  <c r="K93" i="13"/>
  <c r="J93" i="13"/>
  <c r="I93" i="13"/>
  <c r="M84" i="13"/>
  <c r="L84" i="13"/>
  <c r="K84" i="13"/>
  <c r="J84" i="13"/>
  <c r="I84" i="13"/>
  <c r="M75" i="13"/>
  <c r="L75" i="13"/>
  <c r="K75" i="13"/>
  <c r="J75" i="13"/>
  <c r="I75" i="13"/>
  <c r="M67" i="13"/>
  <c r="L67" i="13"/>
  <c r="K67" i="13"/>
  <c r="J67" i="13"/>
  <c r="I67" i="13"/>
  <c r="M58" i="13"/>
  <c r="L58" i="13"/>
  <c r="K58" i="13"/>
  <c r="J58" i="13"/>
  <c r="I58" i="13"/>
  <c r="M50" i="13"/>
  <c r="L50" i="13"/>
  <c r="K50" i="13"/>
  <c r="J50" i="13"/>
  <c r="I50" i="13"/>
  <c r="M41" i="13"/>
  <c r="L41" i="13"/>
  <c r="K41" i="13"/>
  <c r="J41" i="13"/>
  <c r="I41" i="13"/>
  <c r="M32" i="13"/>
  <c r="L32" i="13"/>
  <c r="K32" i="13"/>
  <c r="J32" i="13"/>
  <c r="I32" i="13"/>
  <c r="M24" i="13"/>
  <c r="L24" i="13"/>
  <c r="K24" i="13"/>
  <c r="J24" i="13"/>
  <c r="I24" i="13"/>
  <c r="M18" i="13"/>
  <c r="L18" i="13"/>
  <c r="K18" i="13"/>
  <c r="J18" i="13"/>
  <c r="I18" i="13"/>
  <c r="M14" i="13"/>
  <c r="L14" i="13"/>
  <c r="K14" i="13"/>
  <c r="J14" i="13"/>
  <c r="I14" i="13"/>
  <c r="M10" i="13"/>
  <c r="L10" i="13"/>
  <c r="K10" i="13"/>
  <c r="J10" i="13"/>
  <c r="I10" i="13"/>
  <c r="X7" i="12"/>
  <c r="V7" i="12"/>
  <c r="U7" i="12"/>
  <c r="W17" i="15"/>
  <c r="AA17" i="15"/>
  <c r="Z17" i="15"/>
  <c r="Y17" i="15"/>
  <c r="X17" i="15"/>
  <c r="W13" i="15"/>
  <c r="V21" i="15"/>
  <c r="AA13" i="15"/>
  <c r="Z13" i="15"/>
  <c r="Y13" i="15"/>
  <c r="X13" i="15"/>
  <c r="W9" i="15"/>
  <c r="AA9" i="15"/>
  <c r="Z9" i="15"/>
  <c r="Y9" i="15"/>
  <c r="X9" i="15"/>
  <c r="T22" i="14"/>
  <c r="V22" i="14"/>
  <c r="U22" i="14"/>
  <c r="T14" i="14"/>
  <c r="V14" i="14"/>
  <c r="U14" i="14"/>
  <c r="I158" i="13"/>
  <c r="M158" i="13"/>
  <c r="L158" i="13"/>
  <c r="K158" i="13"/>
  <c r="J158" i="13"/>
  <c r="I150" i="13"/>
  <c r="M150" i="13"/>
  <c r="L150" i="13"/>
  <c r="K150" i="13"/>
  <c r="J150" i="13"/>
  <c r="I141" i="13"/>
  <c r="M141" i="13"/>
  <c r="L141" i="13"/>
  <c r="K141" i="13"/>
  <c r="J141" i="13"/>
  <c r="I124" i="13"/>
  <c r="H132" i="13"/>
  <c r="M124" i="13"/>
  <c r="L124" i="13"/>
  <c r="K124" i="13"/>
  <c r="J124" i="13"/>
  <c r="I115" i="13"/>
  <c r="M115" i="13"/>
  <c r="L115" i="13"/>
  <c r="K115" i="13"/>
  <c r="J115" i="13"/>
  <c r="I107" i="13"/>
  <c r="M107" i="13"/>
  <c r="L107" i="13"/>
  <c r="K107" i="13"/>
  <c r="J107" i="13"/>
  <c r="I98" i="13"/>
  <c r="M98" i="13"/>
  <c r="L98" i="13"/>
  <c r="K98" i="13"/>
  <c r="J98" i="13"/>
  <c r="I89" i="13"/>
  <c r="M89" i="13"/>
  <c r="L89" i="13"/>
  <c r="K89" i="13"/>
  <c r="J89" i="13"/>
  <c r="I81" i="13"/>
  <c r="M81" i="13"/>
  <c r="L81" i="13"/>
  <c r="K81" i="13"/>
  <c r="J81" i="13"/>
  <c r="I72" i="13"/>
  <c r="M72" i="13"/>
  <c r="L72" i="13"/>
  <c r="K72" i="13"/>
  <c r="J72" i="13"/>
  <c r="I64" i="13"/>
  <c r="M64" i="13"/>
  <c r="L64" i="13"/>
  <c r="K64" i="13"/>
  <c r="J64" i="13"/>
  <c r="I55" i="13"/>
  <c r="M55" i="13"/>
  <c r="L55" i="13"/>
  <c r="K55" i="13"/>
  <c r="J55" i="13"/>
  <c r="I46" i="13"/>
  <c r="M46" i="13"/>
  <c r="L46" i="13"/>
  <c r="K46" i="13"/>
  <c r="J46" i="13"/>
  <c r="I38" i="13"/>
  <c r="M38" i="13"/>
  <c r="L38" i="13"/>
  <c r="K38" i="13"/>
  <c r="J38" i="13"/>
  <c r="I29" i="13"/>
  <c r="M29" i="13"/>
  <c r="L29" i="13"/>
  <c r="K29" i="13"/>
  <c r="J29" i="13"/>
  <c r="W12" i="13"/>
  <c r="V20" i="13"/>
  <c r="AA12" i="13"/>
  <c r="Z12" i="13"/>
  <c r="Y12" i="13"/>
  <c r="X12" i="13"/>
  <c r="W8" i="13"/>
  <c r="AA8" i="13"/>
  <c r="Z8" i="13"/>
  <c r="Y8" i="13"/>
  <c r="X8" i="13"/>
  <c r="U54" i="12"/>
  <c r="X54" i="12"/>
  <c r="V54" i="12"/>
  <c r="I52" i="12"/>
  <c r="N52" i="12"/>
  <c r="M52" i="12"/>
  <c r="L52" i="12"/>
  <c r="K52" i="12"/>
  <c r="J52" i="12"/>
  <c r="U50" i="12"/>
  <c r="X50" i="12"/>
  <c r="V50" i="12"/>
  <c r="I48" i="12"/>
  <c r="N48" i="12"/>
  <c r="M48" i="12"/>
  <c r="L48" i="12"/>
  <c r="K48" i="12"/>
  <c r="J48" i="12"/>
  <c r="U46" i="12"/>
  <c r="X46" i="12"/>
  <c r="V46" i="12"/>
  <c r="I44" i="12"/>
  <c r="N44" i="12"/>
  <c r="M44" i="12"/>
  <c r="L44" i="12"/>
  <c r="K44" i="12"/>
  <c r="J44" i="12"/>
  <c r="U42" i="12"/>
  <c r="X42" i="12"/>
  <c r="V42" i="12"/>
  <c r="I40" i="12"/>
  <c r="N40" i="12"/>
  <c r="M40" i="12"/>
  <c r="L40" i="12"/>
  <c r="K40" i="12"/>
  <c r="J40" i="12"/>
  <c r="U38" i="12"/>
  <c r="X38" i="12"/>
  <c r="V38" i="12"/>
  <c r="I36" i="12"/>
  <c r="N36" i="12"/>
  <c r="M36" i="12"/>
  <c r="L36" i="12"/>
  <c r="K36" i="12"/>
  <c r="J36" i="12"/>
  <c r="U34" i="12"/>
  <c r="X34" i="12"/>
  <c r="V34" i="12"/>
  <c r="I32" i="12"/>
  <c r="N32" i="12"/>
  <c r="M32" i="12"/>
  <c r="L32" i="12"/>
  <c r="K32" i="12"/>
  <c r="J32" i="12"/>
  <c r="U30" i="12"/>
  <c r="X30" i="12"/>
  <c r="V30" i="12"/>
  <c r="I28" i="12"/>
  <c r="N28" i="12"/>
  <c r="M28" i="12"/>
  <c r="L28" i="12"/>
  <c r="K28" i="12"/>
  <c r="J28" i="12"/>
  <c r="U26" i="12"/>
  <c r="X26" i="12"/>
  <c r="V26" i="12"/>
  <c r="I24" i="12"/>
  <c r="N24" i="12"/>
  <c r="M24" i="12"/>
  <c r="L24" i="12"/>
  <c r="K24" i="12"/>
  <c r="J24" i="12"/>
  <c r="U22" i="12"/>
  <c r="X22" i="12"/>
  <c r="V22" i="12"/>
  <c r="I20" i="12"/>
  <c r="N20" i="12"/>
  <c r="M20" i="12"/>
  <c r="L20" i="12"/>
  <c r="K20" i="12"/>
  <c r="J20" i="12"/>
  <c r="U18" i="12"/>
  <c r="X18" i="12"/>
  <c r="V18" i="12"/>
  <c r="I16" i="12"/>
  <c r="N16" i="12"/>
  <c r="M16" i="12"/>
  <c r="L16" i="12"/>
  <c r="K16" i="12"/>
  <c r="J16" i="12"/>
  <c r="U13" i="12"/>
  <c r="X13" i="12"/>
  <c r="V13" i="12"/>
  <c r="U21" i="14"/>
  <c r="T21" i="14"/>
  <c r="V21" i="14"/>
  <c r="U13" i="14"/>
  <c r="T13" i="14"/>
  <c r="V13" i="14"/>
  <c r="J155" i="13"/>
  <c r="I155" i="13"/>
  <c r="M155" i="13"/>
  <c r="L155" i="13"/>
  <c r="K155" i="13"/>
  <c r="J138" i="13"/>
  <c r="I138" i="13"/>
  <c r="H146" i="13"/>
  <c r="M138" i="13"/>
  <c r="L138" i="13"/>
  <c r="K138" i="13"/>
  <c r="J129" i="13"/>
  <c r="I129" i="13"/>
  <c r="M129" i="13"/>
  <c r="L129" i="13"/>
  <c r="K129" i="13"/>
  <c r="J121" i="13"/>
  <c r="I121" i="13"/>
  <c r="M121" i="13"/>
  <c r="L121" i="13"/>
  <c r="K121" i="13"/>
  <c r="J112" i="13"/>
  <c r="I112" i="13"/>
  <c r="M112" i="13"/>
  <c r="L112" i="13"/>
  <c r="K112" i="13"/>
  <c r="J103" i="13"/>
  <c r="I103" i="13"/>
  <c r="M103" i="13"/>
  <c r="L103" i="13"/>
  <c r="K103" i="13"/>
  <c r="J95" i="13"/>
  <c r="I95" i="13"/>
  <c r="M95" i="13"/>
  <c r="L95" i="13"/>
  <c r="K95" i="13"/>
  <c r="J86" i="13"/>
  <c r="I86" i="13"/>
  <c r="M86" i="13"/>
  <c r="L86" i="13"/>
  <c r="K86" i="13"/>
  <c r="J78" i="13"/>
  <c r="I78" i="13"/>
  <c r="M78" i="13"/>
  <c r="L78" i="13"/>
  <c r="K78" i="13"/>
  <c r="J69" i="13"/>
  <c r="I69" i="13"/>
  <c r="M69" i="13"/>
  <c r="L69" i="13"/>
  <c r="K69" i="13"/>
  <c r="J60" i="13"/>
  <c r="I60" i="13"/>
  <c r="M60" i="13"/>
  <c r="L60" i="13"/>
  <c r="K60" i="13"/>
  <c r="J52" i="13"/>
  <c r="I52" i="13"/>
  <c r="M52" i="13"/>
  <c r="L52" i="13"/>
  <c r="K52" i="13"/>
  <c r="J43" i="13"/>
  <c r="I43" i="13"/>
  <c r="M43" i="13"/>
  <c r="L43" i="13"/>
  <c r="K43" i="13"/>
  <c r="J26" i="13"/>
  <c r="I26" i="13"/>
  <c r="H34" i="13"/>
  <c r="M26" i="13"/>
  <c r="L26" i="13"/>
  <c r="K26" i="13"/>
  <c r="J19" i="13"/>
  <c r="I19" i="13"/>
  <c r="M19" i="13"/>
  <c r="L19" i="13"/>
  <c r="K19" i="13"/>
  <c r="J15" i="13"/>
  <c r="I15" i="13"/>
  <c r="M15" i="13"/>
  <c r="L15" i="13"/>
  <c r="K15" i="13"/>
  <c r="J11" i="13"/>
  <c r="I11" i="13"/>
  <c r="M11" i="13"/>
  <c r="L11" i="13"/>
  <c r="K11" i="13"/>
  <c r="V14" i="12"/>
  <c r="U14" i="12"/>
  <c r="X14" i="12"/>
  <c r="J10" i="12"/>
  <c r="I10" i="12"/>
  <c r="N10" i="12"/>
  <c r="M10" i="12"/>
  <c r="L10" i="12"/>
  <c r="K10" i="12"/>
  <c r="V8" i="12"/>
  <c r="U8" i="12"/>
  <c r="X8" i="12"/>
  <c r="J6" i="12"/>
  <c r="I6" i="12"/>
  <c r="H53" i="12"/>
  <c r="N6" i="12"/>
  <c r="M6" i="12"/>
  <c r="L6" i="12"/>
  <c r="K6" i="12"/>
  <c r="Y18" i="15"/>
  <c r="X18" i="15"/>
  <c r="W18" i="15"/>
  <c r="AA18" i="15"/>
  <c r="Z18" i="15"/>
  <c r="Y14" i="15"/>
  <c r="X14" i="15"/>
  <c r="W14" i="15"/>
  <c r="AA14" i="15"/>
  <c r="Z14" i="15"/>
  <c r="Y10" i="15"/>
  <c r="X10" i="15"/>
  <c r="W10" i="15"/>
  <c r="AA10" i="15"/>
  <c r="Z10" i="15"/>
  <c r="V20" i="14"/>
  <c r="U20" i="14"/>
  <c r="T20" i="14"/>
  <c r="V12" i="14"/>
  <c r="U12" i="14"/>
  <c r="T12" i="14"/>
  <c r="K152" i="13"/>
  <c r="J152" i="13"/>
  <c r="I152" i="13"/>
  <c r="H160" i="13"/>
  <c r="M152" i="13"/>
  <c r="L152" i="13"/>
  <c r="K143" i="13"/>
  <c r="J143" i="13"/>
  <c r="I143" i="13"/>
  <c r="M143" i="13"/>
  <c r="L143" i="13"/>
  <c r="K135" i="13"/>
  <c r="J135" i="13"/>
  <c r="I135" i="13"/>
  <c r="M135" i="13"/>
  <c r="L135" i="13"/>
  <c r="K126" i="13"/>
  <c r="J126" i="13"/>
  <c r="I126" i="13"/>
  <c r="M126" i="13"/>
  <c r="L126" i="13"/>
  <c r="K117" i="13"/>
  <c r="J117" i="13"/>
  <c r="I117" i="13"/>
  <c r="M117" i="13"/>
  <c r="L117" i="13"/>
  <c r="K109" i="13"/>
  <c r="J109" i="13"/>
  <c r="I109" i="13"/>
  <c r="M109" i="13"/>
  <c r="L109" i="13"/>
  <c r="K100" i="13"/>
  <c r="J100" i="13"/>
  <c r="I100" i="13"/>
  <c r="M100" i="13"/>
  <c r="L100" i="13"/>
  <c r="K92" i="13"/>
  <c r="J92" i="13"/>
  <c r="I92" i="13"/>
  <c r="M92" i="13"/>
  <c r="L92" i="13"/>
  <c r="K83" i="13"/>
  <c r="J83" i="13"/>
  <c r="I83" i="13"/>
  <c r="M83" i="13"/>
  <c r="L83" i="13"/>
  <c r="K74" i="13"/>
  <c r="J74" i="13"/>
  <c r="I74" i="13"/>
  <c r="M74" i="13"/>
  <c r="L74" i="13"/>
  <c r="K66" i="13"/>
  <c r="J66" i="13"/>
  <c r="I66" i="13"/>
  <c r="M66" i="13"/>
  <c r="L66" i="13"/>
  <c r="K57" i="13"/>
  <c r="J57" i="13"/>
  <c r="I57" i="13"/>
  <c r="M57" i="13"/>
  <c r="L57" i="13"/>
  <c r="K40" i="13"/>
  <c r="J40" i="13"/>
  <c r="I40" i="13"/>
  <c r="H48" i="13"/>
  <c r="M40" i="13"/>
  <c r="L40" i="13"/>
  <c r="K31" i="13"/>
  <c r="J31" i="13"/>
  <c r="I31" i="13"/>
  <c r="M31" i="13"/>
  <c r="L31" i="13"/>
  <c r="K23" i="13"/>
  <c r="J23" i="13"/>
  <c r="I23" i="13"/>
  <c r="M23" i="13"/>
  <c r="L23" i="13"/>
  <c r="Y17" i="13"/>
  <c r="X17" i="13"/>
  <c r="W17" i="13"/>
  <c r="AA17" i="13"/>
  <c r="Z17" i="13"/>
  <c r="Y13" i="13"/>
  <c r="X13" i="13"/>
  <c r="W13" i="13"/>
  <c r="AA13" i="13"/>
  <c r="Z13" i="13"/>
  <c r="Y9" i="13"/>
  <c r="X9" i="13"/>
  <c r="W9" i="13"/>
  <c r="AA9" i="13"/>
  <c r="Z9" i="13"/>
  <c r="V55" i="12"/>
  <c r="U55" i="12"/>
  <c r="X55" i="12"/>
  <c r="V51" i="12"/>
  <c r="U51" i="12"/>
  <c r="X51" i="12"/>
  <c r="K49" i="12"/>
  <c r="J49" i="12"/>
  <c r="I49" i="12"/>
  <c r="N49" i="12"/>
  <c r="M49" i="12"/>
  <c r="L49" i="12"/>
  <c r="V47" i="12"/>
  <c r="U47" i="12"/>
  <c r="X47" i="12"/>
  <c r="K45" i="12"/>
  <c r="J45" i="12"/>
  <c r="I45" i="12"/>
  <c r="N45" i="12"/>
  <c r="M45" i="12"/>
  <c r="L45" i="12"/>
  <c r="V43" i="12"/>
  <c r="U43" i="12"/>
  <c r="X43" i="12"/>
  <c r="K41" i="12"/>
  <c r="J41" i="12"/>
  <c r="I41" i="12"/>
  <c r="N41" i="12"/>
  <c r="M41" i="12"/>
  <c r="L41" i="12"/>
  <c r="V39" i="12"/>
  <c r="U39" i="12"/>
  <c r="X39" i="12"/>
  <c r="K37" i="12"/>
  <c r="J37" i="12"/>
  <c r="I37" i="12"/>
  <c r="N37" i="12"/>
  <c r="M37" i="12"/>
  <c r="L37" i="12"/>
  <c r="V35" i="12"/>
  <c r="U35" i="12"/>
  <c r="X35" i="12"/>
  <c r="K33" i="12"/>
  <c r="J33" i="12"/>
  <c r="I33" i="12"/>
  <c r="N33" i="12"/>
  <c r="M33" i="12"/>
  <c r="L33" i="12"/>
  <c r="V31" i="12"/>
  <c r="U31" i="12"/>
  <c r="X31" i="12"/>
  <c r="K29" i="12"/>
  <c r="J29" i="12"/>
  <c r="I29" i="12"/>
  <c r="N29" i="12"/>
  <c r="M29" i="12"/>
  <c r="L29" i="12"/>
  <c r="V27" i="12"/>
  <c r="U27" i="12"/>
  <c r="X27" i="12"/>
  <c r="K25" i="12"/>
  <c r="J25" i="12"/>
  <c r="I25" i="12"/>
  <c r="N25" i="12"/>
  <c r="M25" i="12"/>
  <c r="L25" i="12"/>
  <c r="V23" i="12"/>
  <c r="U23" i="12"/>
  <c r="X23" i="12"/>
  <c r="K21" i="12"/>
  <c r="J21" i="12"/>
  <c r="I21" i="12"/>
  <c r="N21" i="12"/>
  <c r="M21" i="12"/>
  <c r="L21" i="12"/>
  <c r="V19" i="12"/>
  <c r="U19" i="12"/>
  <c r="X19" i="12"/>
  <c r="K17" i="12"/>
  <c r="J17" i="12"/>
  <c r="I17" i="12"/>
  <c r="N17" i="12"/>
  <c r="M17" i="12"/>
  <c r="L17" i="12"/>
  <c r="V15" i="12"/>
  <c r="U15" i="12"/>
  <c r="X15" i="12"/>
  <c r="K11" i="12"/>
  <c r="J11" i="12"/>
  <c r="I11" i="12"/>
  <c r="N11" i="12"/>
  <c r="M11" i="12"/>
  <c r="L11" i="12"/>
  <c r="Z10" i="16"/>
  <c r="Y10" i="16"/>
  <c r="X10" i="16"/>
  <c r="V9" i="16"/>
  <c r="AA18" i="16" s="1"/>
  <c r="W10" i="16"/>
  <c r="AA14" i="16"/>
  <c r="Z14" i="16"/>
  <c r="Y14" i="16"/>
  <c r="X14" i="16"/>
  <c r="W14" i="16"/>
  <c r="Z18" i="16"/>
  <c r="Y18" i="16"/>
  <c r="X18" i="16"/>
  <c r="W18" i="16"/>
  <c r="Z13" i="16"/>
  <c r="Y13" i="16"/>
  <c r="X13" i="16"/>
  <c r="W13" i="16"/>
  <c r="V21" i="16"/>
  <c r="AA13" i="16"/>
  <c r="Z17" i="16"/>
  <c r="Y17" i="16"/>
  <c r="X17" i="16"/>
  <c r="W17" i="16"/>
  <c r="AA17" i="16"/>
  <c r="X12" i="16"/>
  <c r="W12" i="16"/>
  <c r="Z12" i="16"/>
  <c r="Y12" i="16"/>
  <c r="AA12" i="16"/>
  <c r="X16" i="16"/>
  <c r="W16" i="16"/>
  <c r="Z16" i="16"/>
  <c r="Y16" i="16"/>
  <c r="AA16" i="16"/>
  <c r="X20" i="16"/>
  <c r="W20" i="16"/>
  <c r="Z20" i="16"/>
  <c r="Y20" i="16"/>
  <c r="AA20" i="16"/>
  <c r="AA11" i="16"/>
  <c r="Z11" i="16"/>
  <c r="X11" i="16"/>
  <c r="W11" i="16"/>
  <c r="Y11" i="16"/>
  <c r="AA15" i="16"/>
  <c r="Z15" i="16"/>
  <c r="X15" i="16"/>
  <c r="W15" i="16"/>
  <c r="Y15" i="16"/>
  <c r="AA19" i="16"/>
  <c r="Z19" i="16"/>
  <c r="X19" i="16"/>
  <c r="W19" i="16"/>
  <c r="Y19" i="16"/>
  <c r="V19" i="14"/>
  <c r="U19" i="14"/>
  <c r="T19" i="14"/>
  <c r="V11" i="14"/>
  <c r="U11" i="14"/>
  <c r="T11" i="14"/>
  <c r="L157" i="13"/>
  <c r="K157" i="13"/>
  <c r="J157" i="13"/>
  <c r="I157" i="13"/>
  <c r="M157" i="13"/>
  <c r="L149" i="13"/>
  <c r="K149" i="13"/>
  <c r="J149" i="13"/>
  <c r="I149" i="13"/>
  <c r="M149" i="13"/>
  <c r="L140" i="13"/>
  <c r="K140" i="13"/>
  <c r="J140" i="13"/>
  <c r="I140" i="13"/>
  <c r="M140" i="13"/>
  <c r="L131" i="13"/>
  <c r="K131" i="13"/>
  <c r="J131" i="13"/>
  <c r="I131" i="13"/>
  <c r="M131" i="13"/>
  <c r="L123" i="13"/>
  <c r="K123" i="13"/>
  <c r="J123" i="13"/>
  <c r="I123" i="13"/>
  <c r="M123" i="13"/>
  <c r="L114" i="13"/>
  <c r="K114" i="13"/>
  <c r="J114" i="13"/>
  <c r="I114" i="13"/>
  <c r="M114" i="13"/>
  <c r="L106" i="13"/>
  <c r="K106" i="13"/>
  <c r="J106" i="13"/>
  <c r="I106" i="13"/>
  <c r="M106" i="13"/>
  <c r="L97" i="13"/>
  <c r="K97" i="13"/>
  <c r="J97" i="13"/>
  <c r="I97" i="13"/>
  <c r="M97" i="13"/>
  <c r="L88" i="13"/>
  <c r="K88" i="13"/>
  <c r="J88" i="13"/>
  <c r="I88" i="13"/>
  <c r="M88" i="13"/>
  <c r="L80" i="13"/>
  <c r="K80" i="13"/>
  <c r="J80" i="13"/>
  <c r="I80" i="13"/>
  <c r="M80" i="13"/>
  <c r="L71" i="13"/>
  <c r="K71" i="13"/>
  <c r="J71" i="13"/>
  <c r="I71" i="13"/>
  <c r="M71" i="13"/>
  <c r="L54" i="13"/>
  <c r="K54" i="13"/>
  <c r="J54" i="13"/>
  <c r="I54" i="13"/>
  <c r="H62" i="13"/>
  <c r="M54" i="13"/>
  <c r="L45" i="13"/>
  <c r="K45" i="13"/>
  <c r="J45" i="13"/>
  <c r="I45" i="13"/>
  <c r="M45" i="13"/>
  <c r="L37" i="13"/>
  <c r="K37" i="13"/>
  <c r="J37" i="13"/>
  <c r="I37" i="13"/>
  <c r="M37" i="13"/>
  <c r="L28" i="13"/>
  <c r="K28" i="13"/>
  <c r="J28" i="13"/>
  <c r="I28" i="13"/>
  <c r="M28" i="13"/>
  <c r="L16" i="13"/>
  <c r="K16" i="13"/>
  <c r="J16" i="13"/>
  <c r="I16" i="13"/>
  <c r="M16" i="13"/>
  <c r="L12" i="13"/>
  <c r="K12" i="13"/>
  <c r="J12" i="13"/>
  <c r="I12" i="13"/>
  <c r="H20" i="13"/>
  <c r="M12" i="13"/>
  <c r="L8" i="13"/>
  <c r="K8" i="13"/>
  <c r="J8" i="13"/>
  <c r="I8" i="13"/>
  <c r="M8" i="13"/>
  <c r="L12" i="12"/>
  <c r="K12" i="12"/>
  <c r="J12" i="12"/>
  <c r="I12" i="12"/>
  <c r="N12" i="12"/>
  <c r="M12" i="12"/>
  <c r="X9" i="12"/>
  <c r="V9" i="12"/>
  <c r="U9" i="12"/>
  <c r="L7" i="12"/>
  <c r="K7" i="12"/>
  <c r="J7" i="12"/>
  <c r="I7" i="12"/>
  <c r="H54" i="12"/>
  <c r="N7" i="12"/>
  <c r="M7" i="12"/>
  <c r="AA19" i="15"/>
  <c r="Z19" i="15"/>
  <c r="Y19" i="15"/>
  <c r="X19" i="15"/>
  <c r="W19" i="15"/>
  <c r="AA15" i="15"/>
  <c r="Z15" i="15"/>
  <c r="Y15" i="15"/>
  <c r="X15" i="15"/>
  <c r="W15" i="15"/>
  <c r="AA11" i="15"/>
  <c r="Z11" i="15"/>
  <c r="Y11" i="15"/>
  <c r="X11" i="15"/>
  <c r="W11" i="15"/>
  <c r="V18" i="14"/>
  <c r="U18" i="14"/>
  <c r="T18" i="14"/>
  <c r="M154" i="13"/>
  <c r="L154" i="13"/>
  <c r="K154" i="13"/>
  <c r="J154" i="13"/>
  <c r="I154" i="13"/>
  <c r="M145" i="13"/>
  <c r="L145" i="13"/>
  <c r="K145" i="13"/>
  <c r="J145" i="13"/>
  <c r="I145" i="13"/>
  <c r="M137" i="13"/>
  <c r="L137" i="13"/>
  <c r="K137" i="13"/>
  <c r="J137" i="13"/>
  <c r="I137" i="13"/>
  <c r="M128" i="13"/>
  <c r="L128" i="13"/>
  <c r="K128" i="13"/>
  <c r="J128" i="13"/>
  <c r="I128" i="13"/>
  <c r="M120" i="13"/>
  <c r="L120" i="13"/>
  <c r="K120" i="13"/>
  <c r="J120" i="13"/>
  <c r="I120" i="13"/>
  <c r="M111" i="13"/>
  <c r="L111" i="13"/>
  <c r="K111" i="13"/>
  <c r="J111" i="13"/>
  <c r="I111" i="13"/>
  <c r="M102" i="13"/>
  <c r="L102" i="13"/>
  <c r="K102" i="13"/>
  <c r="J102" i="13"/>
  <c r="I102" i="13"/>
  <c r="M94" i="13"/>
  <c r="L94" i="13"/>
  <c r="K94" i="13"/>
  <c r="J94" i="13"/>
  <c r="I94" i="13"/>
  <c r="M85" i="13"/>
  <c r="L85" i="13"/>
  <c r="K85" i="13"/>
  <c r="J85" i="13"/>
  <c r="I85" i="13"/>
  <c r="M68" i="13"/>
  <c r="L68" i="13"/>
  <c r="K68" i="13"/>
  <c r="J68" i="13"/>
  <c r="I68" i="13"/>
  <c r="H76" i="13"/>
  <c r="M59" i="13"/>
  <c r="L59" i="13"/>
  <c r="K59" i="13"/>
  <c r="J59" i="13"/>
  <c r="I59" i="13"/>
  <c r="M51" i="13"/>
  <c r="L51" i="13"/>
  <c r="K51" i="13"/>
  <c r="J51" i="13"/>
  <c r="I51" i="13"/>
  <c r="M42" i="13"/>
  <c r="L42" i="13"/>
  <c r="K42" i="13"/>
  <c r="J42" i="13"/>
  <c r="I42" i="13"/>
  <c r="M33" i="13"/>
  <c r="L33" i="13"/>
  <c r="K33" i="13"/>
  <c r="J33" i="13"/>
  <c r="I33" i="13"/>
  <c r="M25" i="13"/>
  <c r="L25" i="13"/>
  <c r="K25" i="13"/>
  <c r="J25" i="13"/>
  <c r="I25" i="13"/>
  <c r="AA18" i="13"/>
  <c r="Z18" i="13"/>
  <c r="Y18" i="13"/>
  <c r="X18" i="13"/>
  <c r="W18" i="13"/>
  <c r="AA14" i="13"/>
  <c r="Z14" i="13"/>
  <c r="Y14" i="13"/>
  <c r="X14" i="13"/>
  <c r="W14" i="13"/>
  <c r="AA10" i="13"/>
  <c r="Z10" i="13"/>
  <c r="Y10" i="13"/>
  <c r="X10" i="13"/>
  <c r="W10" i="13"/>
  <c r="X56" i="12"/>
  <c r="V56" i="12"/>
  <c r="U56" i="12"/>
  <c r="X52" i="12"/>
  <c r="V52" i="12"/>
  <c r="U52" i="12"/>
  <c r="M50" i="12"/>
  <c r="L50" i="12"/>
  <c r="K50" i="12"/>
  <c r="J50" i="12"/>
  <c r="I50" i="12"/>
  <c r="N50" i="12"/>
  <c r="X48" i="12"/>
  <c r="V48" i="12"/>
  <c r="U48" i="12"/>
  <c r="M46" i="12"/>
  <c r="L46" i="12"/>
  <c r="K46" i="12"/>
  <c r="J46" i="12"/>
  <c r="I46" i="12"/>
  <c r="N46" i="12"/>
  <c r="X44" i="12"/>
  <c r="V44" i="12"/>
  <c r="U44" i="12"/>
  <c r="M42" i="12"/>
  <c r="L42" i="12"/>
  <c r="K42" i="12"/>
  <c r="J42" i="12"/>
  <c r="I42" i="12"/>
  <c r="N42" i="12"/>
  <c r="X40" i="12"/>
  <c r="V40" i="12"/>
  <c r="U40" i="12"/>
  <c r="M38" i="12"/>
  <c r="L38" i="12"/>
  <c r="K38" i="12"/>
  <c r="J38" i="12"/>
  <c r="I38" i="12"/>
  <c r="N38" i="12"/>
  <c r="X36" i="12"/>
  <c r="V36" i="12"/>
  <c r="U36" i="12"/>
  <c r="M34" i="12"/>
  <c r="L34" i="12"/>
  <c r="K34" i="12"/>
  <c r="J34" i="12"/>
  <c r="I34" i="12"/>
  <c r="N34" i="12"/>
  <c r="X32" i="12"/>
  <c r="V32" i="12"/>
  <c r="U32" i="12"/>
  <c r="M30" i="12"/>
  <c r="L30" i="12"/>
  <c r="K30" i="12"/>
  <c r="J30" i="12"/>
  <c r="I30" i="12"/>
  <c r="N30" i="12"/>
  <c r="X28" i="12"/>
  <c r="V28" i="12"/>
  <c r="U28" i="12"/>
  <c r="M26" i="12"/>
  <c r="L26" i="12"/>
  <c r="K26" i="12"/>
  <c r="J26" i="12"/>
  <c r="I26" i="12"/>
  <c r="N26" i="12"/>
  <c r="X24" i="12"/>
  <c r="V24" i="12"/>
  <c r="U24" i="12"/>
  <c r="M22" i="12"/>
  <c r="L22" i="12"/>
  <c r="K22" i="12"/>
  <c r="J22" i="12"/>
  <c r="I22" i="12"/>
  <c r="N22" i="12"/>
  <c r="X20" i="12"/>
  <c r="V20" i="12"/>
  <c r="U20" i="12"/>
  <c r="M18" i="12"/>
  <c r="L18" i="12"/>
  <c r="K18" i="12"/>
  <c r="J18" i="12"/>
  <c r="I18" i="12"/>
  <c r="N18" i="12"/>
  <c r="X16" i="12"/>
  <c r="V16" i="12"/>
  <c r="U16" i="12"/>
  <c r="M13" i="12"/>
  <c r="L13" i="12"/>
  <c r="K13" i="12"/>
  <c r="J13" i="12"/>
  <c r="I13" i="12"/>
  <c r="N13" i="12"/>
  <c r="V17" i="14"/>
  <c r="U17" i="14"/>
  <c r="T17" i="14"/>
  <c r="M159" i="13"/>
  <c r="L159" i="13"/>
  <c r="K159" i="13"/>
  <c r="J159" i="13"/>
  <c r="I159" i="13"/>
  <c r="M151" i="13"/>
  <c r="L151" i="13"/>
  <c r="K151" i="13"/>
  <c r="J151" i="13"/>
  <c r="I151" i="13"/>
  <c r="M142" i="13"/>
  <c r="L142" i="13"/>
  <c r="K142" i="13"/>
  <c r="J142" i="13"/>
  <c r="I142" i="13"/>
  <c r="M134" i="13"/>
  <c r="L134" i="13"/>
  <c r="K134" i="13"/>
  <c r="J134" i="13"/>
  <c r="I134" i="13"/>
  <c r="M125" i="13"/>
  <c r="L125" i="13"/>
  <c r="K125" i="13"/>
  <c r="J125" i="13"/>
  <c r="I125" i="13"/>
  <c r="M116" i="13"/>
  <c r="L116" i="13"/>
  <c r="K116" i="13"/>
  <c r="J116" i="13"/>
  <c r="I116" i="13"/>
  <c r="M108" i="13"/>
  <c r="L108" i="13"/>
  <c r="K108" i="13"/>
  <c r="J108" i="13"/>
  <c r="I108" i="13"/>
  <c r="M99" i="13"/>
  <c r="L99" i="13"/>
  <c r="K99" i="13"/>
  <c r="J99" i="13"/>
  <c r="I99" i="13"/>
  <c r="M82" i="13"/>
  <c r="L82" i="13"/>
  <c r="K82" i="13"/>
  <c r="J82" i="13"/>
  <c r="I82" i="13"/>
  <c r="H90" i="13"/>
  <c r="M73" i="13"/>
  <c r="L73" i="13"/>
  <c r="K73" i="13"/>
  <c r="J73" i="13"/>
  <c r="I73" i="13"/>
  <c r="M65" i="13"/>
  <c r="L65" i="13"/>
  <c r="K65" i="13"/>
  <c r="J65" i="13"/>
  <c r="I65" i="13"/>
  <c r="M56" i="13"/>
  <c r="L56" i="13"/>
  <c r="K56" i="13"/>
  <c r="J56" i="13"/>
  <c r="I56" i="13"/>
  <c r="M47" i="13"/>
  <c r="L47" i="13"/>
  <c r="K47" i="13"/>
  <c r="J47" i="13"/>
  <c r="I47" i="13"/>
  <c r="M39" i="13"/>
  <c r="L39" i="13"/>
  <c r="K39" i="13"/>
  <c r="J39" i="13"/>
  <c r="I39" i="13"/>
  <c r="M30" i="13"/>
  <c r="L30" i="13"/>
  <c r="K30" i="13"/>
  <c r="J30" i="13"/>
  <c r="I30" i="13"/>
  <c r="M22" i="13"/>
  <c r="L22" i="13"/>
  <c r="K22" i="13"/>
  <c r="J22" i="13"/>
  <c r="I22" i="13"/>
  <c r="M17" i="13"/>
  <c r="L17" i="13"/>
  <c r="K17" i="13"/>
  <c r="J17" i="13"/>
  <c r="I17" i="13"/>
  <c r="M13" i="13"/>
  <c r="L13" i="13"/>
  <c r="K13" i="13"/>
  <c r="J13" i="13"/>
  <c r="I13" i="13"/>
  <c r="M9" i="13"/>
  <c r="L9" i="13"/>
  <c r="K9" i="13"/>
  <c r="J9" i="13"/>
  <c r="I9" i="13"/>
  <c r="N14" i="12"/>
  <c r="M14" i="12"/>
  <c r="L14" i="12"/>
  <c r="K14" i="12"/>
  <c r="J14" i="12"/>
  <c r="I14" i="12"/>
  <c r="X10" i="12"/>
  <c r="V10" i="12"/>
  <c r="U10" i="12"/>
  <c r="N8" i="12"/>
  <c r="M8" i="12"/>
  <c r="L8" i="12"/>
  <c r="K8" i="12"/>
  <c r="J8" i="12"/>
  <c r="I8" i="12"/>
  <c r="H55" i="12"/>
  <c r="X6" i="12"/>
  <c r="V6" i="12"/>
  <c r="U6" i="12"/>
  <c r="AA20" i="15"/>
  <c r="Z20" i="15"/>
  <c r="Y20" i="15"/>
  <c r="X20" i="15"/>
  <c r="W20" i="15"/>
  <c r="AA16" i="15"/>
  <c r="Z16" i="15"/>
  <c r="Y16" i="15"/>
  <c r="X16" i="15"/>
  <c r="W16" i="15"/>
  <c r="AA12" i="15"/>
  <c r="Z12" i="15"/>
  <c r="Y12" i="15"/>
  <c r="X12" i="15"/>
  <c r="W12" i="15"/>
  <c r="V16" i="14"/>
  <c r="U16" i="14"/>
  <c r="T16" i="14"/>
  <c r="M156" i="13"/>
  <c r="L156" i="13"/>
  <c r="K156" i="13"/>
  <c r="J156" i="13"/>
  <c r="I156" i="13"/>
  <c r="M148" i="13"/>
  <c r="L148" i="13"/>
  <c r="K148" i="13"/>
  <c r="J148" i="13"/>
  <c r="I148" i="13"/>
  <c r="M139" i="13"/>
  <c r="L139" i="13"/>
  <c r="K139" i="13"/>
  <c r="J139" i="13"/>
  <c r="I139" i="13"/>
  <c r="M130" i="13"/>
  <c r="L130" i="13"/>
  <c r="K130" i="13"/>
  <c r="J130" i="13"/>
  <c r="I130" i="13"/>
  <c r="M122" i="13"/>
  <c r="L122" i="13"/>
  <c r="K122" i="13"/>
  <c r="J122" i="13"/>
  <c r="I122" i="13"/>
  <c r="M113" i="13"/>
  <c r="L113" i="13"/>
  <c r="K113" i="13"/>
  <c r="J113" i="13"/>
  <c r="I113" i="13"/>
  <c r="M96" i="13"/>
  <c r="L96" i="13"/>
  <c r="K96" i="13"/>
  <c r="J96" i="13"/>
  <c r="I96" i="13"/>
  <c r="H104" i="13"/>
  <c r="M87" i="13"/>
  <c r="L87" i="13"/>
  <c r="K87" i="13"/>
  <c r="J87" i="13"/>
  <c r="I87" i="13"/>
  <c r="M79" i="13"/>
  <c r="L79" i="13"/>
  <c r="K79" i="13"/>
  <c r="J79" i="13"/>
  <c r="I79" i="13"/>
  <c r="M70" i="13"/>
  <c r="L70" i="13"/>
  <c r="K70" i="13"/>
  <c r="J70" i="13"/>
  <c r="I70" i="13"/>
  <c r="M61" i="13"/>
  <c r="L61" i="13"/>
  <c r="K61" i="13"/>
  <c r="J61" i="13"/>
  <c r="I61" i="13"/>
  <c r="M53" i="13"/>
  <c r="L53" i="13"/>
  <c r="K53" i="13"/>
  <c r="J53" i="13"/>
  <c r="I53" i="13"/>
  <c r="M44" i="13"/>
  <c r="L44" i="13"/>
  <c r="K44" i="13"/>
  <c r="J44" i="13"/>
  <c r="I44" i="13"/>
  <c r="M36" i="13"/>
  <c r="L36" i="13"/>
  <c r="K36" i="13"/>
  <c r="J36" i="13"/>
  <c r="I36" i="13"/>
  <c r="M27" i="13"/>
  <c r="L27" i="13"/>
  <c r="K27" i="13"/>
  <c r="J27" i="13"/>
  <c r="I27" i="13"/>
  <c r="AA19" i="13"/>
  <c r="Z19" i="13"/>
  <c r="Y19" i="13"/>
  <c r="X19" i="13"/>
  <c r="W19" i="13"/>
  <c r="AA15" i="13"/>
  <c r="Z15" i="13"/>
  <c r="Y15" i="13"/>
  <c r="X15" i="13"/>
  <c r="W15" i="13"/>
  <c r="AA11" i="13"/>
  <c r="Z11" i="13"/>
  <c r="Y11" i="13"/>
  <c r="X11" i="13"/>
  <c r="W11" i="13"/>
  <c r="X57" i="12"/>
  <c r="V57" i="12"/>
  <c r="U57" i="12"/>
  <c r="X53" i="12"/>
  <c r="V53" i="12"/>
  <c r="U53" i="12"/>
  <c r="N51" i="12"/>
  <c r="M51" i="12"/>
  <c r="L51" i="12"/>
  <c r="K51" i="12"/>
  <c r="J51" i="12"/>
  <c r="I51" i="12"/>
  <c r="X49" i="12"/>
  <c r="V49" i="12"/>
  <c r="U49" i="12"/>
  <c r="N47" i="12"/>
  <c r="M47" i="12"/>
  <c r="L47" i="12"/>
  <c r="K47" i="12"/>
  <c r="J47" i="12"/>
  <c r="I47" i="12"/>
  <c r="X45" i="12"/>
  <c r="V45" i="12"/>
  <c r="U45" i="12"/>
  <c r="N43" i="12"/>
  <c r="M43" i="12"/>
  <c r="L43" i="12"/>
  <c r="K43" i="12"/>
  <c r="J43" i="12"/>
  <c r="I43" i="12"/>
  <c r="X41" i="12"/>
  <c r="V41" i="12"/>
  <c r="U41" i="12"/>
  <c r="N39" i="12"/>
  <c r="M39" i="12"/>
  <c r="L39" i="12"/>
  <c r="K39" i="12"/>
  <c r="J39" i="12"/>
  <c r="I39" i="12"/>
  <c r="X37" i="12"/>
  <c r="V37" i="12"/>
  <c r="U37" i="12"/>
  <c r="N35" i="12"/>
  <c r="M35" i="12"/>
  <c r="L35" i="12"/>
  <c r="K35" i="12"/>
  <c r="J35" i="12"/>
  <c r="I35" i="12"/>
  <c r="X33" i="12"/>
  <c r="V33" i="12"/>
  <c r="U33" i="12"/>
  <c r="N31" i="12"/>
  <c r="M31" i="12"/>
  <c r="L31" i="12"/>
  <c r="K31" i="12"/>
  <c r="J31" i="12"/>
  <c r="I31" i="12"/>
  <c r="X29" i="12"/>
  <c r="V29" i="12"/>
  <c r="U29" i="12"/>
  <c r="N27" i="12"/>
  <c r="M27" i="12"/>
  <c r="L27" i="12"/>
  <c r="K27" i="12"/>
  <c r="J27" i="12"/>
  <c r="I27" i="12"/>
  <c r="X25" i="12"/>
  <c r="V25" i="12"/>
  <c r="U25" i="12"/>
  <c r="N23" i="12"/>
  <c r="M23" i="12"/>
  <c r="L23" i="12"/>
  <c r="K23" i="12"/>
  <c r="J23" i="12"/>
  <c r="I23" i="12"/>
  <c r="X21" i="12"/>
  <c r="V21" i="12"/>
  <c r="U21" i="12"/>
  <c r="N19" i="12"/>
  <c r="M19" i="12"/>
  <c r="L19" i="12"/>
  <c r="K19" i="12"/>
  <c r="J19" i="12"/>
  <c r="I19" i="12"/>
  <c r="X17" i="12"/>
  <c r="V17" i="12"/>
  <c r="U17" i="12"/>
  <c r="N15" i="12"/>
  <c r="M15" i="12"/>
  <c r="L15" i="12"/>
  <c r="K15" i="12"/>
  <c r="J15" i="12"/>
  <c r="I15" i="12"/>
  <c r="X11" i="12"/>
  <c r="V11" i="12"/>
  <c r="U11" i="12"/>
  <c r="I41" i="6"/>
  <c r="L41" i="6"/>
  <c r="K41" i="6"/>
  <c r="J41" i="6"/>
  <c r="M41" i="6"/>
  <c r="I33" i="6"/>
  <c r="L33" i="6"/>
  <c r="J33" i="6"/>
  <c r="M33" i="6"/>
  <c r="K33" i="6"/>
  <c r="I25" i="6"/>
  <c r="L25" i="6"/>
  <c r="M25" i="6"/>
  <c r="K25" i="6"/>
  <c r="J25" i="6"/>
  <c r="I17" i="6"/>
  <c r="L17" i="6"/>
  <c r="M17" i="6"/>
  <c r="K17" i="6"/>
  <c r="J17" i="6"/>
  <c r="I14" i="6"/>
  <c r="L14" i="6"/>
  <c r="M14" i="6"/>
  <c r="K14" i="6"/>
  <c r="J14" i="6"/>
  <c r="J52" i="6"/>
  <c r="I52" i="6"/>
  <c r="M52" i="6"/>
  <c r="L52" i="6"/>
  <c r="K52" i="6"/>
  <c r="J44" i="6"/>
  <c r="I44" i="6"/>
  <c r="M44" i="6"/>
  <c r="L44" i="6"/>
  <c r="K44" i="6"/>
  <c r="K47" i="6"/>
  <c r="J47" i="6"/>
  <c r="I47" i="6"/>
  <c r="M47" i="6"/>
  <c r="L47" i="6"/>
  <c r="K39" i="6"/>
  <c r="J39" i="6"/>
  <c r="I39" i="6"/>
  <c r="L39" i="6"/>
  <c r="M39" i="6"/>
  <c r="K31" i="6"/>
  <c r="J31" i="6"/>
  <c r="I31" i="6"/>
  <c r="M31" i="6"/>
  <c r="L31" i="6"/>
  <c r="K23" i="6"/>
  <c r="J23" i="6"/>
  <c r="I23" i="6"/>
  <c r="M23" i="6"/>
  <c r="L23" i="6"/>
  <c r="J12" i="6"/>
  <c r="I12" i="6"/>
  <c r="M12" i="6"/>
  <c r="L12" i="6"/>
  <c r="K12" i="6"/>
  <c r="M45" i="6"/>
  <c r="L45" i="6"/>
  <c r="K45" i="6"/>
  <c r="J45" i="6"/>
  <c r="I45" i="6"/>
  <c r="M21" i="6"/>
  <c r="L21" i="6"/>
  <c r="K21" i="6"/>
  <c r="J21" i="6"/>
  <c r="I21" i="6"/>
  <c r="J20" i="6"/>
  <c r="I20" i="6"/>
  <c r="M20" i="6"/>
  <c r="L20" i="6"/>
  <c r="K20" i="6"/>
  <c r="V13" i="6"/>
  <c r="U13" i="6"/>
  <c r="T13" i="6"/>
  <c r="S13" i="6"/>
  <c r="W13" i="6"/>
  <c r="V8" i="6"/>
  <c r="U8" i="6"/>
  <c r="T8" i="6"/>
  <c r="W8" i="6"/>
  <c r="S8" i="6"/>
  <c r="W16" i="6"/>
  <c r="V16" i="6"/>
  <c r="U16" i="6"/>
  <c r="T16" i="6"/>
  <c r="S16" i="6"/>
  <c r="W19" i="6"/>
  <c r="V19" i="6"/>
  <c r="U19" i="6"/>
  <c r="T19" i="6"/>
  <c r="S19" i="6"/>
  <c r="W27" i="6"/>
  <c r="V27" i="6"/>
  <c r="U27" i="6"/>
  <c r="T27" i="6"/>
  <c r="S27" i="6"/>
  <c r="W35" i="6"/>
  <c r="V35" i="6"/>
  <c r="U35" i="6"/>
  <c r="T35" i="6"/>
  <c r="S35" i="6"/>
  <c r="W43" i="6"/>
  <c r="V43" i="6"/>
  <c r="U43" i="6"/>
  <c r="T43" i="6"/>
  <c r="S43" i="6"/>
  <c r="W51" i="6"/>
  <c r="V51" i="6"/>
  <c r="U51" i="6"/>
  <c r="T51" i="6"/>
  <c r="S51" i="6"/>
  <c r="T10" i="6"/>
  <c r="S10" i="6"/>
  <c r="W10" i="6"/>
  <c r="V10" i="6"/>
  <c r="U10" i="6"/>
  <c r="U21" i="6"/>
  <c r="T21" i="6"/>
  <c r="S21" i="6"/>
  <c r="W21" i="6"/>
  <c r="V21" i="6"/>
  <c r="U29" i="6"/>
  <c r="T29" i="6"/>
  <c r="S29" i="6"/>
  <c r="W29" i="6"/>
  <c r="V29" i="6"/>
  <c r="U37" i="6"/>
  <c r="T37" i="6"/>
  <c r="S37" i="6"/>
  <c r="W37" i="6"/>
  <c r="V37" i="6"/>
  <c r="U45" i="6"/>
  <c r="T45" i="6"/>
  <c r="S45" i="6"/>
  <c r="W45" i="6"/>
  <c r="V45" i="6"/>
  <c r="S7" i="6"/>
  <c r="W7" i="6"/>
  <c r="V7" i="6"/>
  <c r="U7" i="6"/>
  <c r="T7" i="6"/>
  <c r="T15" i="6"/>
  <c r="S15" i="6"/>
  <c r="W15" i="6"/>
  <c r="V15" i="6"/>
  <c r="U15" i="6"/>
  <c r="T18" i="6"/>
  <c r="S18" i="6"/>
  <c r="W18" i="6"/>
  <c r="V18" i="6"/>
  <c r="U18" i="6"/>
  <c r="T26" i="6"/>
  <c r="S26" i="6"/>
  <c r="W26" i="6"/>
  <c r="V26" i="6"/>
  <c r="U26" i="6"/>
  <c r="T34" i="6"/>
  <c r="S34" i="6"/>
  <c r="W34" i="6"/>
  <c r="V34" i="6"/>
  <c r="U34" i="6"/>
  <c r="T42" i="6"/>
  <c r="S42" i="6"/>
  <c r="W42" i="6"/>
  <c r="V42" i="6"/>
  <c r="U42" i="6"/>
  <c r="T50" i="6"/>
  <c r="S50" i="6"/>
  <c r="W50" i="6"/>
  <c r="V50" i="6"/>
  <c r="U50" i="6"/>
  <c r="V12" i="6"/>
  <c r="W12" i="6"/>
  <c r="U12" i="6"/>
  <c r="T12" i="6"/>
  <c r="S12" i="6"/>
  <c r="S23" i="6"/>
  <c r="V23" i="6"/>
  <c r="W23" i="6"/>
  <c r="U23" i="6"/>
  <c r="T23" i="6"/>
  <c r="S31" i="6"/>
  <c r="V31" i="6"/>
  <c r="W31" i="6"/>
  <c r="U31" i="6"/>
  <c r="T31" i="6"/>
  <c r="S39" i="6"/>
  <c r="V39" i="6"/>
  <c r="W39" i="6"/>
  <c r="U39" i="6"/>
  <c r="T39" i="6"/>
  <c r="S47" i="6"/>
  <c r="V47" i="6"/>
  <c r="W47" i="6"/>
  <c r="U47" i="6"/>
  <c r="T47" i="6"/>
  <c r="W20" i="6"/>
  <c r="U20" i="6"/>
  <c r="V20" i="6"/>
  <c r="T20" i="6"/>
  <c r="S20" i="6"/>
  <c r="W28" i="6"/>
  <c r="U28" i="6"/>
  <c r="V28" i="6"/>
  <c r="T28" i="6"/>
  <c r="S28" i="6"/>
  <c r="W36" i="6"/>
  <c r="U36" i="6"/>
  <c r="V36" i="6"/>
  <c r="T36" i="6"/>
  <c r="S36" i="6"/>
  <c r="W44" i="6"/>
  <c r="U44" i="6"/>
  <c r="V44" i="6"/>
  <c r="T44" i="6"/>
  <c r="S44" i="6"/>
  <c r="W52" i="6"/>
  <c r="U52" i="6"/>
  <c r="V52" i="6"/>
  <c r="T52" i="6"/>
  <c r="S52" i="6"/>
  <c r="G192" i="3"/>
  <c r="K180" i="3"/>
  <c r="I191" i="3"/>
  <c r="J180" i="3"/>
  <c r="N180" i="3"/>
  <c r="M180" i="3"/>
  <c r="L180" i="3"/>
  <c r="G188" i="3"/>
  <c r="K176" i="3"/>
  <c r="J176" i="3"/>
  <c r="I187" i="3"/>
  <c r="N176" i="3"/>
  <c r="M176" i="3"/>
  <c r="L176" i="3"/>
  <c r="K172" i="3"/>
  <c r="J172" i="3"/>
  <c r="N172" i="3"/>
  <c r="M172" i="3"/>
  <c r="L172" i="3"/>
  <c r="K168" i="3"/>
  <c r="J168" i="3"/>
  <c r="N168" i="3"/>
  <c r="M168" i="3"/>
  <c r="L168" i="3"/>
  <c r="K164" i="3"/>
  <c r="J164" i="3"/>
  <c r="N164" i="3"/>
  <c r="M164" i="3"/>
  <c r="L164" i="3"/>
  <c r="K160" i="3"/>
  <c r="J160" i="3"/>
  <c r="N160" i="3"/>
  <c r="M160" i="3"/>
  <c r="L160" i="3"/>
  <c r="K156" i="3"/>
  <c r="J156" i="3"/>
  <c r="N156" i="3"/>
  <c r="M156" i="3"/>
  <c r="L156" i="3"/>
  <c r="K138" i="3"/>
  <c r="J138" i="3"/>
  <c r="N138" i="3"/>
  <c r="M138" i="3"/>
  <c r="L138" i="3"/>
  <c r="J41" i="2"/>
  <c r="L41" i="2"/>
  <c r="K41" i="2"/>
  <c r="M41" i="2"/>
  <c r="K37" i="2"/>
  <c r="L37" i="2"/>
  <c r="N37" i="2"/>
  <c r="J37" i="2"/>
  <c r="M37" i="2"/>
  <c r="L24" i="2"/>
  <c r="J24" i="2"/>
  <c r="N24" i="2"/>
  <c r="K24" i="2"/>
  <c r="M24" i="2"/>
  <c r="K13" i="2"/>
  <c r="L13" i="2"/>
  <c r="N13" i="2"/>
  <c r="M13" i="2"/>
  <c r="J13" i="2"/>
  <c r="K9" i="2"/>
  <c r="J9" i="2"/>
  <c r="N9" i="2"/>
  <c r="M9" i="2"/>
  <c r="L9" i="2"/>
  <c r="M20" i="2"/>
  <c r="J20" i="2"/>
  <c r="L20" i="2"/>
  <c r="K20" i="2"/>
  <c r="W22" i="6"/>
  <c r="V22" i="6"/>
  <c r="U22" i="6"/>
  <c r="S22" i="6"/>
  <c r="T22" i="6"/>
  <c r="W17" i="6"/>
  <c r="V17" i="6"/>
  <c r="T17" i="6"/>
  <c r="U17" i="6"/>
  <c r="S17" i="6"/>
  <c r="W14" i="6"/>
  <c r="V14" i="6"/>
  <c r="T14" i="6"/>
  <c r="U14" i="6"/>
  <c r="S14" i="6"/>
  <c r="W9" i="6"/>
  <c r="U9" i="6"/>
  <c r="V9" i="6"/>
  <c r="T9" i="6"/>
  <c r="S9" i="6"/>
  <c r="V50" i="5"/>
  <c r="T50" i="5"/>
  <c r="W50" i="5"/>
  <c r="U50" i="5"/>
  <c r="S50" i="5"/>
  <c r="K35" i="5"/>
  <c r="I35" i="5"/>
  <c r="M35" i="5"/>
  <c r="L35" i="5"/>
  <c r="J35" i="5"/>
  <c r="U33" i="5"/>
  <c r="S33" i="5"/>
  <c r="W33" i="5"/>
  <c r="V33" i="5"/>
  <c r="T33" i="5"/>
  <c r="M33" i="5"/>
  <c r="K33" i="5"/>
  <c r="L33" i="5"/>
  <c r="J33" i="5"/>
  <c r="I33" i="5"/>
  <c r="W31" i="5"/>
  <c r="U31" i="5"/>
  <c r="V31" i="5"/>
  <c r="T31" i="5"/>
  <c r="S31" i="5"/>
  <c r="M31" i="5"/>
  <c r="K31" i="5"/>
  <c r="J31" i="5"/>
  <c r="I31" i="5"/>
  <c r="L31" i="5"/>
  <c r="W29" i="5"/>
  <c r="U29" i="5"/>
  <c r="T29" i="5"/>
  <c r="S29" i="5"/>
  <c r="V29" i="5"/>
  <c r="L209" i="3"/>
  <c r="J209" i="3"/>
  <c r="N209" i="3"/>
  <c r="M209" i="3"/>
  <c r="K209" i="3"/>
  <c r="N208" i="3"/>
  <c r="L208" i="3"/>
  <c r="M208" i="3"/>
  <c r="K208" i="3"/>
  <c r="J208" i="3"/>
  <c r="F196" i="3"/>
  <c r="H195" i="3"/>
  <c r="F192" i="3"/>
  <c r="H191" i="3"/>
  <c r="F188" i="3"/>
  <c r="H187" i="3"/>
  <c r="K47" i="2"/>
  <c r="J47" i="2"/>
  <c r="M47" i="2"/>
  <c r="L47" i="2"/>
  <c r="N47" i="2"/>
  <c r="K32" i="2"/>
  <c r="J32" i="2"/>
  <c r="N32" i="2"/>
  <c r="M32" i="2"/>
  <c r="L32" i="2"/>
  <c r="K23" i="2"/>
  <c r="J23" i="2"/>
  <c r="M23" i="2"/>
  <c r="N23" i="2"/>
  <c r="L23" i="2"/>
  <c r="L16" i="2"/>
  <c r="K16" i="2"/>
  <c r="J16" i="2"/>
  <c r="M16" i="2"/>
  <c r="K12" i="2"/>
  <c r="J12" i="2"/>
  <c r="L12" i="2"/>
  <c r="M12" i="2"/>
  <c r="N12" i="2"/>
  <c r="K8" i="2"/>
  <c r="J8" i="2"/>
  <c r="N8" i="2"/>
  <c r="M8" i="2"/>
  <c r="L8" i="2"/>
  <c r="V32" i="6"/>
  <c r="U32" i="6"/>
  <c r="T32" i="6"/>
  <c r="S32" i="6"/>
  <c r="W32" i="6"/>
  <c r="W30" i="6"/>
  <c r="V30" i="6"/>
  <c r="U30" i="6"/>
  <c r="S30" i="6"/>
  <c r="T30" i="6"/>
  <c r="W25" i="6"/>
  <c r="V25" i="6"/>
  <c r="T25" i="6"/>
  <c r="U25" i="6"/>
  <c r="S25" i="6"/>
  <c r="K51" i="5"/>
  <c r="I51" i="5"/>
  <c r="M51" i="5"/>
  <c r="L51" i="5"/>
  <c r="J51" i="5"/>
  <c r="L38" i="5"/>
  <c r="J38" i="5"/>
  <c r="M38" i="5"/>
  <c r="K38" i="5"/>
  <c r="I38" i="5"/>
  <c r="I37" i="5"/>
  <c r="M37" i="5"/>
  <c r="L37" i="5"/>
  <c r="K37" i="5"/>
  <c r="J37" i="5"/>
  <c r="J210" i="3"/>
  <c r="N210" i="3"/>
  <c r="M210" i="3"/>
  <c r="L210" i="3"/>
  <c r="K210" i="3"/>
  <c r="G195" i="3"/>
  <c r="M183" i="3"/>
  <c r="L183" i="3"/>
  <c r="K183" i="3"/>
  <c r="J183" i="3"/>
  <c r="I194" i="3"/>
  <c r="N183" i="3"/>
  <c r="G191" i="3"/>
  <c r="M179" i="3"/>
  <c r="L179" i="3"/>
  <c r="I190" i="3"/>
  <c r="K179" i="3"/>
  <c r="J179" i="3"/>
  <c r="N179" i="3"/>
  <c r="G187" i="3"/>
  <c r="M175" i="3"/>
  <c r="L175" i="3"/>
  <c r="K175" i="3"/>
  <c r="J175" i="3"/>
  <c r="I186" i="3"/>
  <c r="N175" i="3"/>
  <c r="M171" i="3"/>
  <c r="L171" i="3"/>
  <c r="K171" i="3"/>
  <c r="J171" i="3"/>
  <c r="N171" i="3"/>
  <c r="M167" i="3"/>
  <c r="L167" i="3"/>
  <c r="K167" i="3"/>
  <c r="J167" i="3"/>
  <c r="N167" i="3"/>
  <c r="M163" i="3"/>
  <c r="L163" i="3"/>
  <c r="K163" i="3"/>
  <c r="J163" i="3"/>
  <c r="N163" i="3"/>
  <c r="M159" i="3"/>
  <c r="L159" i="3"/>
  <c r="K159" i="3"/>
  <c r="J159" i="3"/>
  <c r="N159" i="3"/>
  <c r="M155" i="3"/>
  <c r="L155" i="3"/>
  <c r="K155" i="3"/>
  <c r="J155" i="3"/>
  <c r="N155" i="3"/>
  <c r="M145" i="3"/>
  <c r="L145" i="3"/>
  <c r="K145" i="3"/>
  <c r="J145" i="3"/>
  <c r="N145" i="3"/>
  <c r="M141" i="3"/>
  <c r="L141" i="3"/>
  <c r="K141" i="3"/>
  <c r="J141" i="3"/>
  <c r="N141" i="3"/>
  <c r="M137" i="3"/>
  <c r="L137" i="3"/>
  <c r="K137" i="3"/>
  <c r="J137" i="3"/>
  <c r="N137" i="3"/>
  <c r="G68" i="2"/>
  <c r="M40" i="2"/>
  <c r="K40" i="2"/>
  <c r="I43" i="2"/>
  <c r="J40" i="2"/>
  <c r="N40" i="2"/>
  <c r="L40" i="2"/>
  <c r="K36" i="2"/>
  <c r="J36" i="2"/>
  <c r="L36" i="2"/>
  <c r="M36" i="2"/>
  <c r="N36" i="2"/>
  <c r="F43" i="2"/>
  <c r="G42" i="2"/>
  <c r="V40" i="6"/>
  <c r="U40" i="6"/>
  <c r="T40" i="6"/>
  <c r="S40" i="6"/>
  <c r="W40" i="6"/>
  <c r="W38" i="6"/>
  <c r="V38" i="6"/>
  <c r="U38" i="6"/>
  <c r="S38" i="6"/>
  <c r="T38" i="6"/>
  <c r="W33" i="6"/>
  <c r="V33" i="6"/>
  <c r="T33" i="6"/>
  <c r="U33" i="6"/>
  <c r="S33" i="6"/>
  <c r="W11" i="6"/>
  <c r="V11" i="6"/>
  <c r="U11" i="6"/>
  <c r="S11" i="6"/>
  <c r="T11" i="6"/>
  <c r="K43" i="5"/>
  <c r="I43" i="5"/>
  <c r="M43" i="5"/>
  <c r="L43" i="5"/>
  <c r="J43" i="5"/>
  <c r="U41" i="5"/>
  <c r="S41" i="5"/>
  <c r="W41" i="5"/>
  <c r="V41" i="5"/>
  <c r="T41" i="5"/>
  <c r="M41" i="5"/>
  <c r="K41" i="5"/>
  <c r="L41" i="5"/>
  <c r="J41" i="5"/>
  <c r="I41" i="5"/>
  <c r="W39" i="5"/>
  <c r="U39" i="5"/>
  <c r="V39" i="5"/>
  <c r="T39" i="5"/>
  <c r="S39" i="5"/>
  <c r="M39" i="5"/>
  <c r="L39" i="5"/>
  <c r="K39" i="5"/>
  <c r="J39" i="5"/>
  <c r="I39" i="5"/>
  <c r="W37" i="5"/>
  <c r="V37" i="5"/>
  <c r="U37" i="5"/>
  <c r="T37" i="5"/>
  <c r="S37" i="5"/>
  <c r="K8" i="5"/>
  <c r="I8" i="5"/>
  <c r="M8" i="5"/>
  <c r="L8" i="5"/>
  <c r="J8" i="5"/>
  <c r="V52" i="5"/>
  <c r="U52" i="5"/>
  <c r="T52" i="5"/>
  <c r="W52" i="5"/>
  <c r="S52" i="5"/>
  <c r="T11" i="5"/>
  <c r="W11" i="5"/>
  <c r="V11" i="5"/>
  <c r="U11" i="5"/>
  <c r="S11" i="5"/>
  <c r="T22" i="5"/>
  <c r="S22" i="5"/>
  <c r="W22" i="5"/>
  <c r="V22" i="5"/>
  <c r="U22" i="5"/>
  <c r="T30" i="5"/>
  <c r="V30" i="5"/>
  <c r="U30" i="5"/>
  <c r="S30" i="5"/>
  <c r="W30" i="5"/>
  <c r="T38" i="5"/>
  <c r="W38" i="5"/>
  <c r="V38" i="5"/>
  <c r="U38" i="5"/>
  <c r="S38" i="5"/>
  <c r="T46" i="5"/>
  <c r="W46" i="5"/>
  <c r="V46" i="5"/>
  <c r="U46" i="5"/>
  <c r="S46" i="5"/>
  <c r="S51" i="5"/>
  <c r="W51" i="5"/>
  <c r="V51" i="5"/>
  <c r="U51" i="5"/>
  <c r="T51" i="5"/>
  <c r="W13" i="5"/>
  <c r="V13" i="5"/>
  <c r="U13" i="5"/>
  <c r="T13" i="5"/>
  <c r="S13" i="5"/>
  <c r="T24" i="5"/>
  <c r="S24" i="5"/>
  <c r="W24" i="5"/>
  <c r="V24" i="5"/>
  <c r="U24" i="5"/>
  <c r="V32" i="5"/>
  <c r="U32" i="5"/>
  <c r="T32" i="5"/>
  <c r="S32" i="5"/>
  <c r="W32" i="5"/>
  <c r="W40" i="5"/>
  <c r="V40" i="5"/>
  <c r="U40" i="5"/>
  <c r="T40" i="5"/>
  <c r="S40" i="5"/>
  <c r="W48" i="5"/>
  <c r="V48" i="5"/>
  <c r="U48" i="5"/>
  <c r="T48" i="5"/>
  <c r="S48" i="5"/>
  <c r="J13" i="5"/>
  <c r="M13" i="5"/>
  <c r="L13" i="5"/>
  <c r="K13" i="5"/>
  <c r="I13" i="5"/>
  <c r="J24" i="5"/>
  <c r="I24" i="5"/>
  <c r="M24" i="5"/>
  <c r="L24" i="5"/>
  <c r="K24" i="5"/>
  <c r="J32" i="5"/>
  <c r="L32" i="5"/>
  <c r="K32" i="5"/>
  <c r="I32" i="5"/>
  <c r="M32" i="5"/>
  <c r="J40" i="5"/>
  <c r="M40" i="5"/>
  <c r="L40" i="5"/>
  <c r="K40" i="5"/>
  <c r="I40" i="5"/>
  <c r="J48" i="5"/>
  <c r="M48" i="5"/>
  <c r="L48" i="5"/>
  <c r="K48" i="5"/>
  <c r="I48" i="5"/>
  <c r="M7" i="5"/>
  <c r="L7" i="5"/>
  <c r="K7" i="5"/>
  <c r="J7" i="5"/>
  <c r="I7" i="5"/>
  <c r="M15" i="5"/>
  <c r="L15" i="5"/>
  <c r="K15" i="5"/>
  <c r="J15" i="5"/>
  <c r="I15" i="5"/>
  <c r="M18" i="5"/>
  <c r="L18" i="5"/>
  <c r="K18" i="5"/>
  <c r="J18" i="5"/>
  <c r="I18" i="5"/>
  <c r="J26" i="5"/>
  <c r="I26" i="5"/>
  <c r="M26" i="5"/>
  <c r="L26" i="5"/>
  <c r="K26" i="5"/>
  <c r="L34" i="5"/>
  <c r="K34" i="5"/>
  <c r="J34" i="5"/>
  <c r="I34" i="5"/>
  <c r="M34" i="5"/>
  <c r="M42" i="5"/>
  <c r="L42" i="5"/>
  <c r="K42" i="5"/>
  <c r="J42" i="5"/>
  <c r="I42" i="5"/>
  <c r="L50" i="5"/>
  <c r="J50" i="5"/>
  <c r="I50" i="5"/>
  <c r="M50" i="5"/>
  <c r="K50" i="5"/>
  <c r="L213" i="3"/>
  <c r="J213" i="3"/>
  <c r="N213" i="3"/>
  <c r="M213" i="3"/>
  <c r="K213" i="3"/>
  <c r="N212" i="3"/>
  <c r="L212" i="3"/>
  <c r="M212" i="3"/>
  <c r="K212" i="3"/>
  <c r="J212" i="3"/>
  <c r="N211" i="3"/>
  <c r="M211" i="3"/>
  <c r="L211" i="3"/>
  <c r="K211" i="3"/>
  <c r="J211" i="3"/>
  <c r="F195" i="3"/>
  <c r="H194" i="3"/>
  <c r="F191" i="3"/>
  <c r="H190" i="3"/>
  <c r="F187" i="3"/>
  <c r="H186" i="3"/>
  <c r="F68" i="2"/>
  <c r="H67" i="2"/>
  <c r="H43" i="2"/>
  <c r="I18" i="2"/>
  <c r="M15" i="2"/>
  <c r="N15" i="2"/>
  <c r="L15" i="2"/>
  <c r="K15" i="2"/>
  <c r="J15" i="2"/>
  <c r="M21" i="2"/>
  <c r="L21" i="2"/>
  <c r="K21" i="2"/>
  <c r="J21" i="2"/>
  <c r="N10" i="2"/>
  <c r="M10" i="2"/>
  <c r="L10" i="2"/>
  <c r="K10" i="2"/>
  <c r="J10" i="2"/>
  <c r="V48" i="6"/>
  <c r="U48" i="6"/>
  <c r="T48" i="6"/>
  <c r="S48" i="6"/>
  <c r="W48" i="6"/>
  <c r="W46" i="6"/>
  <c r="V46" i="6"/>
  <c r="U46" i="6"/>
  <c r="S46" i="6"/>
  <c r="T46" i="6"/>
  <c r="W41" i="6"/>
  <c r="V41" i="6"/>
  <c r="T41" i="6"/>
  <c r="U41" i="6"/>
  <c r="S41" i="6"/>
  <c r="L18" i="6"/>
  <c r="K18" i="6"/>
  <c r="J18" i="6"/>
  <c r="I18" i="6"/>
  <c r="M18" i="6"/>
  <c r="I45" i="5"/>
  <c r="M45" i="5"/>
  <c r="L45" i="5"/>
  <c r="K45" i="5"/>
  <c r="J45" i="5"/>
  <c r="L44" i="5"/>
  <c r="M44" i="5"/>
  <c r="K44" i="5"/>
  <c r="J44" i="5"/>
  <c r="I44" i="5"/>
  <c r="S43" i="5"/>
  <c r="W43" i="5"/>
  <c r="V43" i="5"/>
  <c r="U43" i="5"/>
  <c r="T43" i="5"/>
  <c r="V42" i="5"/>
  <c r="W42" i="5"/>
  <c r="U42" i="5"/>
  <c r="T42" i="5"/>
  <c r="S42" i="5"/>
  <c r="L11" i="5"/>
  <c r="J11" i="5"/>
  <c r="M11" i="5"/>
  <c r="K11" i="5"/>
  <c r="I11" i="5"/>
  <c r="I10" i="5"/>
  <c r="M10" i="5"/>
  <c r="L10" i="5"/>
  <c r="K10" i="5"/>
  <c r="J10" i="5"/>
  <c r="J214" i="3"/>
  <c r="N214" i="3"/>
  <c r="M214" i="3"/>
  <c r="L214" i="3"/>
  <c r="K214" i="3"/>
  <c r="E195" i="3"/>
  <c r="G194" i="3"/>
  <c r="N182" i="3"/>
  <c r="M182" i="3"/>
  <c r="L182" i="3"/>
  <c r="K182" i="3"/>
  <c r="J182" i="3"/>
  <c r="I193" i="3"/>
  <c r="E191" i="3"/>
  <c r="G190" i="3"/>
  <c r="N178" i="3"/>
  <c r="M178" i="3"/>
  <c r="I189" i="3"/>
  <c r="L178" i="3"/>
  <c r="K178" i="3"/>
  <c r="J178" i="3"/>
  <c r="E187" i="3"/>
  <c r="G186" i="3"/>
  <c r="N174" i="3"/>
  <c r="M174" i="3"/>
  <c r="L174" i="3"/>
  <c r="K174" i="3"/>
  <c r="J174" i="3"/>
  <c r="N170" i="3"/>
  <c r="M170" i="3"/>
  <c r="L170" i="3"/>
  <c r="K170" i="3"/>
  <c r="J170" i="3"/>
  <c r="N166" i="3"/>
  <c r="M166" i="3"/>
  <c r="L166" i="3"/>
  <c r="K166" i="3"/>
  <c r="J166" i="3"/>
  <c r="N162" i="3"/>
  <c r="M162" i="3"/>
  <c r="L162" i="3"/>
  <c r="K162" i="3"/>
  <c r="J162" i="3"/>
  <c r="N158" i="3"/>
  <c r="M158" i="3"/>
  <c r="L158" i="3"/>
  <c r="K158" i="3"/>
  <c r="J158" i="3"/>
  <c r="N154" i="3"/>
  <c r="M154" i="3"/>
  <c r="L154" i="3"/>
  <c r="K154" i="3"/>
  <c r="J154" i="3"/>
  <c r="N144" i="3"/>
  <c r="M144" i="3"/>
  <c r="L144" i="3"/>
  <c r="K144" i="3"/>
  <c r="J144" i="3"/>
  <c r="N140" i="3"/>
  <c r="M140" i="3"/>
  <c r="L140" i="3"/>
  <c r="K140" i="3"/>
  <c r="J140" i="3"/>
  <c r="N136" i="3"/>
  <c r="M136" i="3"/>
  <c r="L136" i="3"/>
  <c r="K136" i="3"/>
  <c r="J136" i="3"/>
  <c r="E68" i="2"/>
  <c r="G67" i="2"/>
  <c r="G43" i="2"/>
  <c r="I42" i="2"/>
  <c r="M39" i="2"/>
  <c r="L39" i="2"/>
  <c r="K39" i="2"/>
  <c r="J39" i="2"/>
  <c r="N39" i="2"/>
  <c r="N35" i="2"/>
  <c r="M35" i="2"/>
  <c r="L35" i="2"/>
  <c r="K35" i="2"/>
  <c r="J35" i="2"/>
  <c r="M22" i="2"/>
  <c r="L22" i="2"/>
  <c r="K22" i="2"/>
  <c r="N22" i="2"/>
  <c r="J22" i="2"/>
  <c r="M11" i="2"/>
  <c r="L11" i="2"/>
  <c r="K11" i="2"/>
  <c r="J11" i="2"/>
  <c r="N11" i="2"/>
  <c r="M7" i="2"/>
  <c r="L7" i="2"/>
  <c r="K7" i="2"/>
  <c r="N7" i="2"/>
  <c r="J7" i="2"/>
  <c r="F67" i="2"/>
  <c r="H42" i="2"/>
  <c r="W49" i="6"/>
  <c r="V49" i="6"/>
  <c r="T49" i="6"/>
  <c r="U49" i="6"/>
  <c r="S49" i="6"/>
  <c r="M19" i="6"/>
  <c r="L19" i="6"/>
  <c r="J19" i="6"/>
  <c r="K19" i="6"/>
  <c r="I19" i="6"/>
  <c r="L217" i="3"/>
  <c r="J217" i="3"/>
  <c r="N217" i="3"/>
  <c r="M217" i="3"/>
  <c r="K217" i="3"/>
  <c r="N216" i="3"/>
  <c r="L216" i="3"/>
  <c r="M216" i="3"/>
  <c r="K216" i="3"/>
  <c r="J216" i="3"/>
  <c r="N215" i="3"/>
  <c r="M215" i="3"/>
  <c r="L215" i="3"/>
  <c r="K215" i="3"/>
  <c r="J215" i="3"/>
  <c r="E67" i="2"/>
  <c r="I17" i="2"/>
  <c r="N14" i="2"/>
  <c r="M14" i="2"/>
  <c r="L14" i="2"/>
  <c r="K14" i="2"/>
  <c r="J14" i="2"/>
  <c r="T16" i="43"/>
  <c r="S16" i="43"/>
  <c r="R16" i="43"/>
  <c r="Q16" i="43"/>
  <c r="P16" i="43"/>
  <c r="J16" i="43"/>
  <c r="I16" i="43"/>
  <c r="H16" i="43"/>
  <c r="O146" i="43"/>
  <c r="M146" i="43"/>
  <c r="N146" i="43"/>
  <c r="L146" i="43"/>
  <c r="G146" i="42"/>
  <c r="I146" i="42"/>
  <c r="H146" i="42"/>
  <c r="K146" i="42" s="1"/>
  <c r="H16" i="42"/>
  <c r="J16" i="42"/>
  <c r="I16" i="42"/>
  <c r="I146" i="43"/>
  <c r="H146" i="43"/>
  <c r="K146" i="43" s="1"/>
  <c r="G146" i="43"/>
  <c r="P16" i="42"/>
  <c r="T16" i="42"/>
  <c r="R16" i="42"/>
  <c r="S16" i="42"/>
  <c r="Q16" i="42"/>
  <c r="I146" i="41"/>
  <c r="H146" i="41"/>
  <c r="K146" i="41" s="1"/>
  <c r="G146" i="41"/>
  <c r="L16" i="43"/>
  <c r="N16" i="43"/>
  <c r="M16" i="43"/>
  <c r="O146" i="42"/>
  <c r="N146" i="42"/>
  <c r="M146" i="42"/>
  <c r="L146" i="42"/>
  <c r="N16" i="42"/>
  <c r="M16" i="42"/>
  <c r="L16" i="42"/>
  <c r="J16" i="41"/>
  <c r="I16" i="41"/>
  <c r="H16" i="41"/>
  <c r="T16" i="41"/>
  <c r="S16" i="41"/>
  <c r="R16" i="41"/>
  <c r="Q16" i="41"/>
  <c r="P16" i="41"/>
  <c r="N16" i="41"/>
  <c r="M16" i="41"/>
  <c r="L16" i="41"/>
  <c r="M11" i="37"/>
  <c r="K11" i="37"/>
  <c r="L11" i="37"/>
  <c r="P11" i="37"/>
  <c r="O11" i="37"/>
  <c r="S11" i="37"/>
  <c r="T11" i="37"/>
  <c r="R11" i="37"/>
  <c r="Q11" i="37"/>
  <c r="H11" i="37"/>
  <c r="G11" i="37"/>
  <c r="I11" i="37"/>
  <c r="M118" i="27"/>
  <c r="L118" i="27"/>
  <c r="K118" i="27"/>
  <c r="J118" i="27"/>
  <c r="I118" i="27"/>
  <c r="I132" i="27"/>
  <c r="M132" i="27"/>
  <c r="L132" i="27"/>
  <c r="K132" i="27"/>
  <c r="J132" i="27"/>
  <c r="J146" i="27"/>
  <c r="I146" i="27"/>
  <c r="M146" i="27"/>
  <c r="L146" i="27"/>
  <c r="K146" i="27"/>
  <c r="K160" i="27"/>
  <c r="J160" i="27"/>
  <c r="I160" i="27"/>
  <c r="M160" i="27"/>
  <c r="L160" i="27"/>
  <c r="L62" i="27"/>
  <c r="K62" i="27"/>
  <c r="J62" i="27"/>
  <c r="I62" i="27"/>
  <c r="M62" i="27"/>
  <c r="M76" i="27"/>
  <c r="L76" i="27"/>
  <c r="K76" i="27"/>
  <c r="J76" i="27"/>
  <c r="I76" i="27"/>
  <c r="M90" i="27"/>
  <c r="L90" i="27"/>
  <c r="K90" i="27"/>
  <c r="J90" i="27"/>
  <c r="I90" i="27"/>
  <c r="M132" i="26"/>
  <c r="L132" i="26"/>
  <c r="K132" i="26"/>
  <c r="J132" i="26"/>
  <c r="I132" i="26"/>
  <c r="M20" i="26"/>
  <c r="L20" i="26"/>
  <c r="K20" i="26"/>
  <c r="J20" i="26"/>
  <c r="I20" i="26"/>
  <c r="I48" i="27"/>
  <c r="M48" i="27"/>
  <c r="L48" i="27"/>
  <c r="K48" i="27"/>
  <c r="J48" i="27"/>
  <c r="I146" i="26"/>
  <c r="M146" i="26"/>
  <c r="L146" i="26"/>
  <c r="K146" i="26"/>
  <c r="J146" i="26"/>
  <c r="I34" i="26"/>
  <c r="M34" i="26"/>
  <c r="L34" i="26"/>
  <c r="K34" i="26"/>
  <c r="J34" i="26"/>
  <c r="J160" i="26"/>
  <c r="I160" i="26"/>
  <c r="M160" i="26"/>
  <c r="L160" i="26"/>
  <c r="K160" i="26"/>
  <c r="J48" i="26"/>
  <c r="I48" i="26"/>
  <c r="M48" i="26"/>
  <c r="L48" i="26"/>
  <c r="K48" i="26"/>
  <c r="K62" i="26"/>
  <c r="J62" i="26"/>
  <c r="I62" i="26"/>
  <c r="M62" i="26"/>
  <c r="L62" i="26"/>
  <c r="M104" i="27"/>
  <c r="L104" i="27"/>
  <c r="K104" i="27"/>
  <c r="J104" i="27"/>
  <c r="I104" i="27"/>
  <c r="M34" i="27"/>
  <c r="L34" i="27"/>
  <c r="K34" i="27"/>
  <c r="J34" i="27"/>
  <c r="I34" i="27"/>
  <c r="L76" i="26"/>
  <c r="K76" i="26"/>
  <c r="J76" i="26"/>
  <c r="I76" i="26"/>
  <c r="M76" i="26"/>
  <c r="M90" i="26"/>
  <c r="L90" i="26"/>
  <c r="K90" i="26"/>
  <c r="J90" i="26"/>
  <c r="I90" i="26"/>
  <c r="M104" i="26"/>
  <c r="L104" i="26"/>
  <c r="K104" i="26"/>
  <c r="J104" i="26"/>
  <c r="I104" i="26"/>
  <c r="L147" i="22"/>
  <c r="J147" i="22"/>
  <c r="N147" i="22"/>
  <c r="M147" i="22"/>
  <c r="K147" i="22"/>
  <c r="N133" i="22"/>
  <c r="M133" i="22"/>
  <c r="J133" i="22"/>
  <c r="L133" i="22"/>
  <c r="K133" i="22"/>
  <c r="L105" i="22"/>
  <c r="K105" i="22"/>
  <c r="J105" i="22"/>
  <c r="N105" i="22"/>
  <c r="M105" i="22"/>
  <c r="L77" i="22"/>
  <c r="K77" i="22"/>
  <c r="J77" i="22"/>
  <c r="N77" i="22"/>
  <c r="M77" i="22"/>
  <c r="L49" i="22"/>
  <c r="K49" i="22"/>
  <c r="J49" i="22"/>
  <c r="N49" i="22"/>
  <c r="M49" i="22"/>
  <c r="J161" i="22"/>
  <c r="N161" i="22"/>
  <c r="M161" i="22"/>
  <c r="L161" i="22"/>
  <c r="K161" i="22"/>
  <c r="M20" i="27"/>
  <c r="L20" i="27"/>
  <c r="K20" i="27"/>
  <c r="J20" i="27"/>
  <c r="I20" i="27"/>
  <c r="N21" i="22"/>
  <c r="M21" i="22"/>
  <c r="L21" i="22"/>
  <c r="K21" i="22"/>
  <c r="J21" i="22"/>
  <c r="J162" i="21"/>
  <c r="I162" i="21"/>
  <c r="H162" i="21"/>
  <c r="J148" i="21"/>
  <c r="I148" i="21"/>
  <c r="H148" i="21"/>
  <c r="N119" i="22"/>
  <c r="M119" i="22"/>
  <c r="L119" i="22"/>
  <c r="K119" i="22"/>
  <c r="J119" i="22"/>
  <c r="J134" i="21"/>
  <c r="I134" i="21"/>
  <c r="H134" i="21"/>
  <c r="N35" i="22"/>
  <c r="M35" i="22"/>
  <c r="L35" i="22"/>
  <c r="J35" i="22"/>
  <c r="K35" i="22"/>
  <c r="N63" i="22"/>
  <c r="M63" i="22"/>
  <c r="L63" i="22"/>
  <c r="J63" i="22"/>
  <c r="K63" i="22"/>
  <c r="J106" i="21"/>
  <c r="I106" i="21"/>
  <c r="H106" i="21"/>
  <c r="J92" i="21"/>
  <c r="I92" i="21"/>
  <c r="H92" i="21"/>
  <c r="M118" i="26"/>
  <c r="L118" i="26"/>
  <c r="K118" i="26"/>
  <c r="J118" i="26"/>
  <c r="I118" i="26"/>
  <c r="J120" i="21"/>
  <c r="I120" i="21"/>
  <c r="H120" i="21"/>
  <c r="I78" i="21"/>
  <c r="J78" i="21"/>
  <c r="H78" i="21"/>
  <c r="T22" i="21"/>
  <c r="S22" i="21"/>
  <c r="R22" i="21"/>
  <c r="N91" i="22"/>
  <c r="M91" i="22"/>
  <c r="L91" i="22"/>
  <c r="J91" i="22"/>
  <c r="K91" i="22"/>
  <c r="J64" i="21"/>
  <c r="I64" i="21"/>
  <c r="H64" i="21"/>
  <c r="J22" i="21"/>
  <c r="I22" i="21"/>
  <c r="H22" i="21"/>
  <c r="J50" i="21"/>
  <c r="I50" i="21"/>
  <c r="H50" i="21"/>
  <c r="I160" i="18"/>
  <c r="K160" i="18"/>
  <c r="J160" i="18"/>
  <c r="J134" i="18"/>
  <c r="I134" i="18"/>
  <c r="K134" i="18"/>
  <c r="X37" i="19"/>
  <c r="J35" i="19"/>
  <c r="H35" i="19"/>
  <c r="Z146" i="18"/>
  <c r="AB146" i="18"/>
  <c r="AA146" i="18"/>
  <c r="R146" i="18"/>
  <c r="T146" i="18"/>
  <c r="S146" i="18"/>
  <c r="AB120" i="18"/>
  <c r="AA120" i="18"/>
  <c r="Z120" i="18"/>
  <c r="T120" i="18"/>
  <c r="S120" i="18"/>
  <c r="R120" i="18"/>
  <c r="J36" i="21"/>
  <c r="I36" i="21"/>
  <c r="H36" i="21"/>
  <c r="J146" i="18"/>
  <c r="I146" i="18"/>
  <c r="K146" i="18"/>
  <c r="K120" i="18"/>
  <c r="J120" i="18"/>
  <c r="I120" i="18"/>
  <c r="X35" i="19"/>
  <c r="AB132" i="18"/>
  <c r="AA132" i="18"/>
  <c r="Z132" i="18"/>
  <c r="T132" i="18"/>
  <c r="S132" i="18"/>
  <c r="R132" i="18"/>
  <c r="J23" i="19"/>
  <c r="H23" i="19"/>
  <c r="K132" i="18"/>
  <c r="J132" i="18"/>
  <c r="I132" i="18"/>
  <c r="X49" i="19"/>
  <c r="X23" i="19"/>
  <c r="J21" i="19"/>
  <c r="H21" i="19"/>
  <c r="J148" i="18"/>
  <c r="I148" i="18"/>
  <c r="K148" i="18"/>
  <c r="X93" i="19"/>
  <c r="J37" i="19"/>
  <c r="H37" i="19"/>
  <c r="J118" i="18"/>
  <c r="I118" i="18"/>
  <c r="K118" i="18"/>
  <c r="AA104" i="18"/>
  <c r="Z104" i="18"/>
  <c r="AB104" i="18"/>
  <c r="S104" i="18"/>
  <c r="R104" i="18"/>
  <c r="T104" i="18"/>
  <c r="AA78" i="18"/>
  <c r="Z78" i="18"/>
  <c r="AB78" i="18"/>
  <c r="S78" i="18"/>
  <c r="R78" i="18"/>
  <c r="T78" i="18"/>
  <c r="AA48" i="18"/>
  <c r="AB48" i="18"/>
  <c r="Z48" i="18"/>
  <c r="S48" i="18"/>
  <c r="T48" i="18"/>
  <c r="R48" i="18"/>
  <c r="AA22" i="18"/>
  <c r="Z22" i="18"/>
  <c r="AB22" i="18"/>
  <c r="S22" i="18"/>
  <c r="R22" i="18"/>
  <c r="T22" i="18"/>
  <c r="T118" i="18"/>
  <c r="S118" i="18"/>
  <c r="R118" i="18"/>
  <c r="I104" i="18"/>
  <c r="K104" i="18"/>
  <c r="J104" i="18"/>
  <c r="K78" i="18"/>
  <c r="J78" i="18"/>
  <c r="I78" i="18"/>
  <c r="I48" i="18"/>
  <c r="K48" i="18"/>
  <c r="J48" i="18"/>
  <c r="K22" i="18"/>
  <c r="J22" i="18"/>
  <c r="I22" i="18"/>
  <c r="AB160" i="18"/>
  <c r="AA160" i="18"/>
  <c r="Z160" i="18"/>
  <c r="Z134" i="18"/>
  <c r="AB134" i="18"/>
  <c r="AA134" i="18"/>
  <c r="AA90" i="18"/>
  <c r="Z90" i="18"/>
  <c r="AB90" i="18"/>
  <c r="S90" i="18"/>
  <c r="R90" i="18"/>
  <c r="T90" i="18"/>
  <c r="AB64" i="18"/>
  <c r="AA64" i="18"/>
  <c r="Z64" i="18"/>
  <c r="T64" i="18"/>
  <c r="S64" i="18"/>
  <c r="R64" i="18"/>
  <c r="AA34" i="18"/>
  <c r="Z34" i="18"/>
  <c r="AB34" i="18"/>
  <c r="S34" i="18"/>
  <c r="R34" i="18"/>
  <c r="T34" i="18"/>
  <c r="AB8" i="18"/>
  <c r="AA8" i="18"/>
  <c r="Z8" i="18"/>
  <c r="T8" i="18"/>
  <c r="S8" i="18"/>
  <c r="R8" i="18"/>
  <c r="AB118" i="18"/>
  <c r="Z118" i="18"/>
  <c r="AA118" i="18"/>
  <c r="K90" i="18"/>
  <c r="J90" i="18"/>
  <c r="I90" i="18"/>
  <c r="K64" i="18"/>
  <c r="J64" i="18"/>
  <c r="I64" i="18"/>
  <c r="K34" i="18"/>
  <c r="J34" i="18"/>
  <c r="I34" i="18"/>
  <c r="K8" i="18"/>
  <c r="J8" i="18"/>
  <c r="I8" i="18"/>
  <c r="T160" i="18"/>
  <c r="S160" i="18"/>
  <c r="R160" i="18"/>
  <c r="R134" i="18"/>
  <c r="T134" i="18"/>
  <c r="S134" i="18"/>
  <c r="AB106" i="18"/>
  <c r="AA106" i="18"/>
  <c r="Z106" i="18"/>
  <c r="T106" i="18"/>
  <c r="S106" i="18"/>
  <c r="R106" i="18"/>
  <c r="AB76" i="18"/>
  <c r="AA76" i="18"/>
  <c r="Z76" i="18"/>
  <c r="T76" i="18"/>
  <c r="S76" i="18"/>
  <c r="R76" i="18"/>
  <c r="AB50" i="18"/>
  <c r="AA50" i="18"/>
  <c r="Z50" i="18"/>
  <c r="T50" i="18"/>
  <c r="S50" i="18"/>
  <c r="R50" i="18"/>
  <c r="AB20" i="18"/>
  <c r="AA20" i="18"/>
  <c r="Z20" i="18"/>
  <c r="T20" i="18"/>
  <c r="S20" i="18"/>
  <c r="R20" i="18"/>
  <c r="AA92" i="18"/>
  <c r="Z92" i="18"/>
  <c r="AB92" i="18"/>
  <c r="S92" i="18"/>
  <c r="R92" i="18"/>
  <c r="T92" i="18"/>
  <c r="AB62" i="18"/>
  <c r="AA62" i="18"/>
  <c r="Z62" i="18"/>
  <c r="T62" i="18"/>
  <c r="S62" i="18"/>
  <c r="R62" i="18"/>
  <c r="AA36" i="18"/>
  <c r="AB36" i="18"/>
  <c r="Z36" i="18"/>
  <c r="S36" i="18"/>
  <c r="T36" i="18"/>
  <c r="R36" i="18"/>
  <c r="T148" i="18"/>
  <c r="R148" i="18"/>
  <c r="S148" i="18"/>
  <c r="I92" i="18"/>
  <c r="K92" i="18"/>
  <c r="J92" i="18"/>
  <c r="AB148" i="18"/>
  <c r="Z148" i="18"/>
  <c r="AA148" i="18"/>
  <c r="K20" i="18"/>
  <c r="J20" i="18"/>
  <c r="I20" i="18"/>
  <c r="K106" i="18"/>
  <c r="I106" i="18"/>
  <c r="J106" i="18"/>
  <c r="K62" i="18"/>
  <c r="I62" i="18"/>
  <c r="J62" i="18"/>
  <c r="I36" i="18"/>
  <c r="K36" i="18"/>
  <c r="J36" i="18"/>
  <c r="X119" i="19"/>
  <c r="K76" i="18"/>
  <c r="J76" i="18"/>
  <c r="I76" i="18"/>
  <c r="K50" i="18"/>
  <c r="I50" i="18"/>
  <c r="J50" i="18"/>
  <c r="M35" i="17"/>
  <c r="L35" i="17"/>
  <c r="K35" i="17"/>
  <c r="J35" i="17"/>
  <c r="I35" i="17"/>
  <c r="M77" i="16"/>
  <c r="L77" i="16"/>
  <c r="K77" i="16"/>
  <c r="J77" i="16"/>
  <c r="I77" i="16"/>
  <c r="K51" i="16"/>
  <c r="J51" i="16"/>
  <c r="I51" i="16"/>
  <c r="M51" i="16"/>
  <c r="L51" i="16"/>
  <c r="I49" i="17"/>
  <c r="M49" i="17"/>
  <c r="L49" i="17"/>
  <c r="K49" i="17"/>
  <c r="J49" i="17"/>
  <c r="L23" i="17"/>
  <c r="K23" i="17"/>
  <c r="J23" i="17"/>
  <c r="I23" i="17"/>
  <c r="M23" i="17"/>
  <c r="I91" i="16"/>
  <c r="M91" i="16"/>
  <c r="L91" i="16"/>
  <c r="K91" i="16"/>
  <c r="J91" i="16"/>
  <c r="L65" i="16"/>
  <c r="K65" i="16"/>
  <c r="J65" i="16"/>
  <c r="I65" i="16"/>
  <c r="M65" i="16"/>
  <c r="M9" i="16"/>
  <c r="L9" i="16"/>
  <c r="K9" i="16"/>
  <c r="I9" i="16"/>
  <c r="J9" i="16"/>
  <c r="M37" i="17"/>
  <c r="L37" i="17"/>
  <c r="K37" i="17"/>
  <c r="J37" i="17"/>
  <c r="I37" i="17"/>
  <c r="J21" i="17"/>
  <c r="I21" i="17"/>
  <c r="M21" i="17"/>
  <c r="L21" i="17"/>
  <c r="K21" i="17"/>
  <c r="J105" i="16"/>
  <c r="I105" i="16"/>
  <c r="M105" i="16"/>
  <c r="L105" i="16"/>
  <c r="K105" i="16"/>
  <c r="M79" i="16"/>
  <c r="L79" i="16"/>
  <c r="K79" i="16"/>
  <c r="J79" i="16"/>
  <c r="I79" i="16"/>
  <c r="K119" i="16"/>
  <c r="J119" i="16"/>
  <c r="I119" i="16"/>
  <c r="M119" i="16"/>
  <c r="L119" i="16"/>
  <c r="M93" i="16"/>
  <c r="L93" i="16"/>
  <c r="K93" i="16"/>
  <c r="J93" i="16"/>
  <c r="I93" i="16"/>
  <c r="K161" i="15"/>
  <c r="J161" i="15"/>
  <c r="I161" i="15"/>
  <c r="M161" i="15"/>
  <c r="L161" i="15"/>
  <c r="J9" i="17"/>
  <c r="I9" i="17"/>
  <c r="M9" i="17"/>
  <c r="L9" i="17"/>
  <c r="K9" i="17"/>
  <c r="L133" i="16"/>
  <c r="K133" i="16"/>
  <c r="J133" i="16"/>
  <c r="I133" i="16"/>
  <c r="M133" i="16"/>
  <c r="M107" i="16"/>
  <c r="L107" i="16"/>
  <c r="K107" i="16"/>
  <c r="J107" i="16"/>
  <c r="I107" i="16"/>
  <c r="J147" i="17"/>
  <c r="I147" i="17"/>
  <c r="L147" i="17"/>
  <c r="K147" i="17"/>
  <c r="M147" i="17"/>
  <c r="M77" i="17"/>
  <c r="L77" i="17"/>
  <c r="I77" i="17"/>
  <c r="K77" i="17"/>
  <c r="J77" i="17"/>
  <c r="M147" i="16"/>
  <c r="L147" i="16"/>
  <c r="K147" i="16"/>
  <c r="J147" i="16"/>
  <c r="I147" i="16"/>
  <c r="M121" i="16"/>
  <c r="L121" i="16"/>
  <c r="K121" i="16"/>
  <c r="J121" i="16"/>
  <c r="I121" i="16"/>
  <c r="M161" i="16"/>
  <c r="L161" i="16"/>
  <c r="K161" i="16"/>
  <c r="J161" i="16"/>
  <c r="I161" i="16"/>
  <c r="I135" i="16"/>
  <c r="M135" i="16"/>
  <c r="L135" i="16"/>
  <c r="K135" i="16"/>
  <c r="J135" i="16"/>
  <c r="M49" i="16"/>
  <c r="L49" i="16"/>
  <c r="K49" i="16"/>
  <c r="J49" i="16"/>
  <c r="I49" i="16"/>
  <c r="I23" i="16"/>
  <c r="M23" i="16"/>
  <c r="K23" i="16"/>
  <c r="J23" i="16"/>
  <c r="L23" i="16"/>
  <c r="J149" i="16"/>
  <c r="I149" i="16"/>
  <c r="M149" i="16"/>
  <c r="L149" i="16"/>
  <c r="K149" i="16"/>
  <c r="M63" i="16"/>
  <c r="L63" i="16"/>
  <c r="K63" i="16"/>
  <c r="J63" i="16"/>
  <c r="I63" i="16"/>
  <c r="J37" i="16"/>
  <c r="I37" i="16"/>
  <c r="L37" i="16"/>
  <c r="K37" i="16"/>
  <c r="M37" i="16"/>
  <c r="M21" i="16"/>
  <c r="L21" i="16"/>
  <c r="K21" i="16"/>
  <c r="I21" i="16"/>
  <c r="J21" i="16"/>
  <c r="M119" i="15"/>
  <c r="L119" i="15"/>
  <c r="K119" i="15"/>
  <c r="J119" i="15"/>
  <c r="I119" i="15"/>
  <c r="K135" i="14"/>
  <c r="J135" i="14"/>
  <c r="I135" i="14"/>
  <c r="K23" i="14"/>
  <c r="J23" i="14"/>
  <c r="I23" i="14"/>
  <c r="I133" i="15"/>
  <c r="M133" i="15"/>
  <c r="L133" i="15"/>
  <c r="K133" i="15"/>
  <c r="J133" i="15"/>
  <c r="I65" i="14"/>
  <c r="K65" i="14"/>
  <c r="J65" i="14"/>
  <c r="M35" i="16"/>
  <c r="L35" i="16"/>
  <c r="K35" i="16"/>
  <c r="J35" i="16"/>
  <c r="I35" i="16"/>
  <c r="J147" i="15"/>
  <c r="I147" i="15"/>
  <c r="L147" i="15"/>
  <c r="K147" i="15"/>
  <c r="M147" i="15"/>
  <c r="J35" i="15"/>
  <c r="I35" i="15"/>
  <c r="M35" i="15"/>
  <c r="L35" i="15"/>
  <c r="K35" i="15"/>
  <c r="J107" i="14"/>
  <c r="I107" i="14"/>
  <c r="K107" i="14"/>
  <c r="K49" i="15"/>
  <c r="J49" i="15"/>
  <c r="I49" i="15"/>
  <c r="M49" i="15"/>
  <c r="L49" i="15"/>
  <c r="K149" i="14"/>
  <c r="J149" i="14"/>
  <c r="I149" i="14"/>
  <c r="K37" i="14"/>
  <c r="J37" i="14"/>
  <c r="I37" i="14"/>
  <c r="L63" i="15"/>
  <c r="K63" i="15"/>
  <c r="J63" i="15"/>
  <c r="I63" i="15"/>
  <c r="M63" i="15"/>
  <c r="L21" i="15"/>
  <c r="K21" i="15"/>
  <c r="J21" i="15"/>
  <c r="I21" i="15"/>
  <c r="M21" i="15"/>
  <c r="K79" i="14"/>
  <c r="J79" i="14"/>
  <c r="I79" i="14"/>
  <c r="M77" i="15"/>
  <c r="L77" i="15"/>
  <c r="K77" i="15"/>
  <c r="J77" i="15"/>
  <c r="I77" i="15"/>
  <c r="K121" i="14"/>
  <c r="J121" i="14"/>
  <c r="I121" i="14"/>
  <c r="M91" i="15"/>
  <c r="L91" i="15"/>
  <c r="K91" i="15"/>
  <c r="J91" i="15"/>
  <c r="I91" i="15"/>
  <c r="K163" i="14"/>
  <c r="J163" i="14"/>
  <c r="I163" i="14"/>
  <c r="K51" i="14"/>
  <c r="J51" i="14"/>
  <c r="I51" i="14"/>
  <c r="M105" i="15"/>
  <c r="L105" i="15"/>
  <c r="K105" i="15"/>
  <c r="J105" i="15"/>
  <c r="I105" i="15"/>
  <c r="K93" i="14"/>
  <c r="J93" i="14"/>
  <c r="I93" i="14"/>
  <c r="I56" i="12"/>
  <c r="N56" i="12"/>
  <c r="M56" i="12"/>
  <c r="L56" i="12"/>
  <c r="K56" i="12"/>
  <c r="J56" i="12"/>
  <c r="M196" i="3"/>
  <c r="L196" i="3"/>
  <c r="K196" i="3"/>
  <c r="J196" i="3"/>
  <c r="M207" i="3"/>
  <c r="K207" i="3"/>
  <c r="J207" i="3"/>
  <c r="L207" i="3"/>
  <c r="M203" i="3"/>
  <c r="L203" i="3"/>
  <c r="K203" i="3"/>
  <c r="J203" i="3"/>
  <c r="M192" i="3"/>
  <c r="L192" i="3"/>
  <c r="K192" i="3"/>
  <c r="J192" i="3"/>
  <c r="M188" i="3"/>
  <c r="L188" i="3"/>
  <c r="K188" i="3"/>
  <c r="J188" i="3"/>
  <c r="J199" i="3"/>
  <c r="M199" i="3"/>
  <c r="L199" i="3"/>
  <c r="K199" i="3"/>
  <c r="M123" i="3"/>
  <c r="L123" i="3"/>
  <c r="K123" i="3"/>
  <c r="J123" i="3"/>
  <c r="J134" i="3"/>
  <c r="M134" i="3"/>
  <c r="L134" i="3"/>
  <c r="K134" i="3"/>
  <c r="M130" i="3"/>
  <c r="L130" i="3"/>
  <c r="K130" i="3"/>
  <c r="J130" i="3"/>
  <c r="M119" i="3"/>
  <c r="L119" i="3"/>
  <c r="K119" i="3"/>
  <c r="J119" i="3"/>
  <c r="M122" i="3"/>
  <c r="L122" i="3"/>
  <c r="K122" i="3"/>
  <c r="J122" i="3"/>
  <c r="K133" i="3"/>
  <c r="J133" i="3"/>
  <c r="M133" i="3"/>
  <c r="L133" i="3"/>
  <c r="M129" i="3"/>
  <c r="L129" i="3"/>
  <c r="K129" i="3"/>
  <c r="J129" i="3"/>
  <c r="J118" i="3"/>
  <c r="M118" i="3"/>
  <c r="L118" i="3"/>
  <c r="K118" i="3"/>
  <c r="M114" i="3"/>
  <c r="L114" i="3"/>
  <c r="K114" i="3"/>
  <c r="J114" i="3"/>
  <c r="K125" i="3"/>
  <c r="J125" i="3"/>
  <c r="M125" i="3"/>
  <c r="L125" i="3"/>
  <c r="M68" i="2"/>
  <c r="L68" i="2"/>
  <c r="K68" i="2"/>
  <c r="N68" i="2"/>
  <c r="J68" i="2"/>
  <c r="J71" i="2"/>
  <c r="L71" i="2"/>
  <c r="N71" i="2"/>
  <c r="M71" i="2"/>
  <c r="K71" i="2"/>
  <c r="M121" i="3"/>
  <c r="L121" i="3"/>
  <c r="K121" i="3"/>
  <c r="J121" i="3"/>
  <c r="L132" i="3"/>
  <c r="K132" i="3"/>
  <c r="J132" i="3"/>
  <c r="M132" i="3"/>
  <c r="M128" i="3"/>
  <c r="L128" i="3"/>
  <c r="K128" i="3"/>
  <c r="J128" i="3"/>
  <c r="K117" i="3"/>
  <c r="J117" i="3"/>
  <c r="M117" i="3"/>
  <c r="L117" i="3"/>
  <c r="M113" i="3"/>
  <c r="L113" i="3"/>
  <c r="K113" i="3"/>
  <c r="J113" i="3"/>
  <c r="L124" i="3"/>
  <c r="K124" i="3"/>
  <c r="J124" i="3"/>
  <c r="M124" i="3"/>
  <c r="M67" i="2"/>
  <c r="L67" i="2"/>
  <c r="K67" i="2"/>
  <c r="J67" i="2"/>
  <c r="J70" i="2"/>
  <c r="L70" i="2"/>
  <c r="M70" i="2"/>
  <c r="K70" i="2"/>
  <c r="M44" i="2"/>
  <c r="L44" i="2"/>
  <c r="K44" i="2"/>
  <c r="J44" i="2"/>
  <c r="M120" i="3"/>
  <c r="L120" i="3"/>
  <c r="K120" i="3"/>
  <c r="J120" i="3"/>
  <c r="M131" i="3"/>
  <c r="L131" i="3"/>
  <c r="K131" i="3"/>
  <c r="J131" i="3"/>
  <c r="L116" i="3"/>
  <c r="K116" i="3"/>
  <c r="J116" i="3"/>
  <c r="M116" i="3"/>
  <c r="M127" i="3"/>
  <c r="L127" i="3"/>
  <c r="K127" i="3"/>
  <c r="J127" i="3"/>
  <c r="K69" i="2"/>
  <c r="J69" i="2"/>
  <c r="L69" i="2"/>
  <c r="M69" i="2"/>
  <c r="M115" i="3"/>
  <c r="L115" i="3"/>
  <c r="K115" i="3"/>
  <c r="J115" i="3"/>
  <c r="J126" i="3"/>
  <c r="M126" i="3"/>
  <c r="L126" i="3"/>
  <c r="K126" i="3"/>
  <c r="M195" i="3"/>
  <c r="L195" i="3"/>
  <c r="K195" i="3"/>
  <c r="J195" i="3"/>
  <c r="K206" i="3"/>
  <c r="J206" i="3"/>
  <c r="M206" i="3"/>
  <c r="L206" i="3"/>
  <c r="AA10" i="16" l="1"/>
  <c r="R46" i="19"/>
  <c r="R41" i="19"/>
  <c r="R28" i="19"/>
  <c r="R48" i="19"/>
  <c r="R26" i="19"/>
  <c r="R34" i="19"/>
  <c r="R19" i="19"/>
  <c r="R60" i="19"/>
  <c r="R17" i="19"/>
  <c r="R38" i="19"/>
  <c r="R30" i="19"/>
  <c r="R97" i="19"/>
  <c r="R24" i="19"/>
  <c r="J29" i="19"/>
  <c r="J38" i="19"/>
  <c r="J43" i="19"/>
  <c r="J15" i="19"/>
  <c r="J109" i="19"/>
  <c r="J25" i="19"/>
  <c r="J18" i="19"/>
  <c r="J45" i="19"/>
  <c r="J20" i="19"/>
  <c r="J39" i="19"/>
  <c r="J42" i="19"/>
  <c r="J17" i="19"/>
  <c r="J31" i="19"/>
  <c r="J11" i="19"/>
  <c r="J32" i="19"/>
  <c r="J13" i="19"/>
  <c r="J16" i="19"/>
  <c r="J14" i="19"/>
  <c r="J100" i="19"/>
  <c r="J30" i="19"/>
  <c r="J47" i="19"/>
  <c r="J24" i="19"/>
  <c r="J27" i="19"/>
  <c r="J46" i="19"/>
  <c r="R25" i="19"/>
  <c r="R33" i="19"/>
  <c r="R20" i="19"/>
  <c r="R47" i="19"/>
  <c r="R11" i="19"/>
  <c r="AA16" i="17"/>
  <c r="AA12" i="17"/>
  <c r="AA20" i="17"/>
  <c r="R42" i="19"/>
  <c r="R16" i="19"/>
  <c r="AA14" i="17"/>
  <c r="R10" i="19"/>
  <c r="R39" i="19"/>
  <c r="R32" i="19"/>
  <c r="J10" i="19"/>
  <c r="J28" i="19"/>
  <c r="J40" i="19"/>
  <c r="R29" i="19"/>
  <c r="R15" i="19"/>
  <c r="J12" i="19"/>
  <c r="J44" i="19"/>
  <c r="J48" i="19"/>
  <c r="R13" i="19"/>
  <c r="R52" i="19"/>
  <c r="J19" i="19"/>
  <c r="L17" i="2"/>
  <c r="J17" i="2"/>
  <c r="M17" i="2"/>
  <c r="K17" i="2"/>
  <c r="M45" i="2"/>
  <c r="L45" i="2"/>
  <c r="K45" i="2"/>
  <c r="J45" i="2"/>
  <c r="J42" i="2"/>
  <c r="M42" i="2"/>
  <c r="L42" i="2"/>
  <c r="K42" i="2"/>
  <c r="L189" i="3"/>
  <c r="K189" i="3"/>
  <c r="J189" i="3"/>
  <c r="M189" i="3"/>
  <c r="M200" i="3"/>
  <c r="L200" i="3"/>
  <c r="K200" i="3"/>
  <c r="J200" i="3"/>
  <c r="M193" i="3"/>
  <c r="L193" i="3"/>
  <c r="K193" i="3"/>
  <c r="J193" i="3"/>
  <c r="M204" i="3"/>
  <c r="L204" i="3"/>
  <c r="K204" i="3"/>
  <c r="J204" i="3"/>
  <c r="J18" i="2"/>
  <c r="L18" i="2"/>
  <c r="M18" i="2"/>
  <c r="K18" i="2"/>
  <c r="L46" i="2"/>
  <c r="K46" i="2"/>
  <c r="J46" i="2"/>
  <c r="M46" i="2"/>
  <c r="J43" i="2"/>
  <c r="M43" i="2"/>
  <c r="L43" i="2"/>
  <c r="K43" i="2"/>
  <c r="M186" i="3"/>
  <c r="L186" i="3"/>
  <c r="K186" i="3"/>
  <c r="J186" i="3"/>
  <c r="L197" i="3"/>
  <c r="K197" i="3"/>
  <c r="J197" i="3"/>
  <c r="M197" i="3"/>
  <c r="M201" i="3"/>
  <c r="L201" i="3"/>
  <c r="K201" i="3"/>
  <c r="J201" i="3"/>
  <c r="K190" i="3"/>
  <c r="J190" i="3"/>
  <c r="M190" i="3"/>
  <c r="L190" i="3"/>
  <c r="M194" i="3"/>
  <c r="L194" i="3"/>
  <c r="K194" i="3"/>
  <c r="J194" i="3"/>
  <c r="L205" i="3"/>
  <c r="K205" i="3"/>
  <c r="J205" i="3"/>
  <c r="M205" i="3"/>
  <c r="M187" i="3"/>
  <c r="L187" i="3"/>
  <c r="K187" i="3"/>
  <c r="J187" i="3"/>
  <c r="K198" i="3"/>
  <c r="J198" i="3"/>
  <c r="M198" i="3"/>
  <c r="L198" i="3"/>
  <c r="M202" i="3"/>
  <c r="L202" i="3"/>
  <c r="K202" i="3"/>
  <c r="J202" i="3"/>
  <c r="J191" i="3"/>
  <c r="M191" i="3"/>
  <c r="L191" i="3"/>
  <c r="K191" i="3"/>
  <c r="M104" i="13"/>
  <c r="L104" i="13"/>
  <c r="K104" i="13"/>
  <c r="J104" i="13"/>
  <c r="I104" i="13"/>
  <c r="N55" i="12"/>
  <c r="M55" i="12"/>
  <c r="L55" i="12"/>
  <c r="K55" i="12"/>
  <c r="J55" i="12"/>
  <c r="I55" i="12"/>
  <c r="M90" i="13"/>
  <c r="L90" i="13"/>
  <c r="K90" i="13"/>
  <c r="J90" i="13"/>
  <c r="I90" i="13"/>
  <c r="M76" i="13"/>
  <c r="L76" i="13"/>
  <c r="K76" i="13"/>
  <c r="J76" i="13"/>
  <c r="I76" i="13"/>
  <c r="M54" i="12"/>
  <c r="L54" i="12"/>
  <c r="K54" i="12"/>
  <c r="J54" i="12"/>
  <c r="I54" i="12"/>
  <c r="N54" i="12"/>
  <c r="L20" i="13"/>
  <c r="K20" i="13"/>
  <c r="J20" i="13"/>
  <c r="I20" i="13"/>
  <c r="M20" i="13"/>
  <c r="L62" i="13"/>
  <c r="K62" i="13"/>
  <c r="J62" i="13"/>
  <c r="I62" i="13"/>
  <c r="M62" i="13"/>
  <c r="Z21" i="16"/>
  <c r="Y21" i="16"/>
  <c r="X21" i="16"/>
  <c r="W21" i="16"/>
  <c r="AA21" i="16"/>
  <c r="Z9" i="16"/>
  <c r="Y9" i="16"/>
  <c r="X9" i="16"/>
  <c r="W9" i="16"/>
  <c r="AA9" i="16"/>
  <c r="K48" i="13"/>
  <c r="J48" i="13"/>
  <c r="I48" i="13"/>
  <c r="M48" i="13"/>
  <c r="L48" i="13"/>
  <c r="K160" i="13"/>
  <c r="J160" i="13"/>
  <c r="I160" i="13"/>
  <c r="M160" i="13"/>
  <c r="L160" i="13"/>
  <c r="K53" i="12"/>
  <c r="J53" i="12"/>
  <c r="I53" i="12"/>
  <c r="H57" i="12"/>
  <c r="N53" i="12"/>
  <c r="M53" i="12"/>
  <c r="L53" i="12"/>
  <c r="J34" i="13"/>
  <c r="I34" i="13"/>
  <c r="M34" i="13"/>
  <c r="L34" i="13"/>
  <c r="K34" i="13"/>
  <c r="J146" i="13"/>
  <c r="I146" i="13"/>
  <c r="M146" i="13"/>
  <c r="L146" i="13"/>
  <c r="K146" i="13"/>
  <c r="W20" i="13"/>
  <c r="AA20" i="13"/>
  <c r="Z20" i="13"/>
  <c r="Y20" i="13"/>
  <c r="X20" i="13"/>
  <c r="I132" i="13"/>
  <c r="M132" i="13"/>
  <c r="L132" i="13"/>
  <c r="K132" i="13"/>
  <c r="J132" i="13"/>
  <c r="W21" i="15"/>
  <c r="AA21" i="15"/>
  <c r="Z21" i="15"/>
  <c r="Y21" i="15"/>
  <c r="X21" i="15"/>
  <c r="M118" i="13"/>
  <c r="L118" i="13"/>
  <c r="K118" i="13"/>
  <c r="J118" i="13"/>
  <c r="I118" i="13"/>
  <c r="V23" i="14"/>
  <c r="U23" i="14"/>
  <c r="T23" i="14"/>
  <c r="AA21" i="17"/>
  <c r="Z21" i="17"/>
  <c r="Y21" i="17"/>
  <c r="X21" i="17"/>
  <c r="W21" i="17"/>
  <c r="M121" i="17"/>
  <c r="L121" i="17"/>
  <c r="I121" i="17"/>
  <c r="J121" i="17"/>
  <c r="K121" i="17"/>
  <c r="M51" i="17"/>
  <c r="L51" i="17"/>
  <c r="K51" i="17"/>
  <c r="J51" i="17"/>
  <c r="I51" i="17"/>
  <c r="L63" i="17"/>
  <c r="K63" i="17"/>
  <c r="M63" i="17"/>
  <c r="J63" i="17"/>
  <c r="I63" i="17"/>
  <c r="K161" i="17"/>
  <c r="J161" i="17"/>
  <c r="I161" i="17"/>
  <c r="M161" i="17"/>
  <c r="L161" i="17"/>
  <c r="M135" i="17"/>
  <c r="K135" i="17"/>
  <c r="I135" i="17"/>
  <c r="L135" i="17"/>
  <c r="J135" i="17"/>
  <c r="L149" i="17"/>
  <c r="K149" i="17"/>
  <c r="I149" i="17"/>
  <c r="J149" i="17"/>
  <c r="M149" i="17"/>
  <c r="L119" i="17"/>
  <c r="J119" i="17"/>
  <c r="I119" i="17"/>
  <c r="M119" i="17"/>
  <c r="K119" i="17"/>
  <c r="K93" i="17"/>
  <c r="J93" i="17"/>
  <c r="M93" i="17"/>
  <c r="L93" i="17"/>
  <c r="I93" i="17"/>
  <c r="I133" i="17"/>
  <c r="M133" i="17"/>
  <c r="K133" i="17"/>
  <c r="J133" i="17"/>
  <c r="L133" i="17"/>
  <c r="L107" i="17"/>
  <c r="K107" i="17"/>
  <c r="M107" i="17"/>
  <c r="J107" i="17"/>
  <c r="I107" i="17"/>
  <c r="M91" i="17"/>
  <c r="J91" i="17"/>
  <c r="I91" i="17"/>
  <c r="L91" i="17"/>
  <c r="K91" i="17"/>
  <c r="I65" i="17"/>
  <c r="K65" i="17"/>
  <c r="J65" i="17"/>
  <c r="M65" i="17"/>
  <c r="L65" i="17"/>
  <c r="I105" i="17"/>
  <c r="K105" i="17"/>
  <c r="J105" i="17"/>
  <c r="M105" i="17"/>
  <c r="L105" i="17"/>
  <c r="J79" i="17"/>
  <c r="I79" i="17"/>
  <c r="L79" i="17"/>
  <c r="K79" i="17"/>
  <c r="M79" i="17"/>
  <c r="AA9" i="17"/>
  <c r="Z9" i="17"/>
  <c r="Y9" i="17"/>
  <c r="X9" i="17"/>
  <c r="W9" i="17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3" i="19"/>
  <c r="L21" i="19"/>
  <c r="L9" i="19"/>
  <c r="K7" i="19"/>
  <c r="Q7" i="19" s="1"/>
  <c r="R35" i="19"/>
  <c r="P35" i="19"/>
  <c r="R91" i="19"/>
  <c r="P91" i="19"/>
  <c r="P65" i="19"/>
  <c r="R65" i="19"/>
  <c r="R63" i="19"/>
  <c r="P63" i="19"/>
  <c r="R149" i="19"/>
  <c r="P149" i="19"/>
  <c r="P147" i="19"/>
  <c r="R147" i="19"/>
  <c r="R121" i="19"/>
  <c r="P121" i="19"/>
  <c r="R107" i="19"/>
  <c r="P107" i="19"/>
  <c r="P77" i="19"/>
  <c r="R77" i="19"/>
  <c r="P119" i="19"/>
  <c r="R119" i="19"/>
  <c r="R93" i="19"/>
  <c r="P93" i="19"/>
  <c r="P161" i="19"/>
  <c r="R161" i="19"/>
  <c r="P135" i="19"/>
  <c r="R135" i="19"/>
  <c r="R133" i="19"/>
  <c r="P133" i="19"/>
  <c r="R79" i="19"/>
  <c r="P79" i="19"/>
  <c r="R9" i="19"/>
  <c r="P9" i="19"/>
  <c r="R37" i="19"/>
  <c r="P37" i="19"/>
  <c r="R21" i="19"/>
  <c r="P21" i="19"/>
  <c r="H63" i="19"/>
  <c r="J63" i="19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D21" i="19"/>
  <c r="D9" i="19"/>
  <c r="C7" i="19"/>
  <c r="I7" i="19" s="1"/>
  <c r="U23" i="19"/>
  <c r="Z41" i="19"/>
  <c r="U49" i="19"/>
  <c r="U35" i="19"/>
  <c r="U9" i="19"/>
  <c r="Z24" i="19" s="1"/>
  <c r="U37" i="19"/>
  <c r="Z13" i="19"/>
  <c r="U21" i="19"/>
  <c r="U63" i="19"/>
  <c r="U51" i="19"/>
  <c r="Z51" i="19" s="1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21" i="19"/>
  <c r="T9" i="19"/>
  <c r="S7" i="19"/>
  <c r="Y7" i="19" s="1"/>
  <c r="U65" i="19"/>
  <c r="Z65" i="19" s="1"/>
  <c r="U77" i="19"/>
  <c r="Z69" i="19"/>
  <c r="U79" i="19"/>
  <c r="U91" i="19"/>
  <c r="Z83" i="19"/>
  <c r="U93" i="19"/>
  <c r="Z93" i="19" s="1"/>
  <c r="U105" i="19"/>
  <c r="Z97" i="19"/>
  <c r="U107" i="19"/>
  <c r="U119" i="19"/>
  <c r="Z111" i="19"/>
  <c r="U121" i="19"/>
  <c r="Z121" i="19" s="1"/>
  <c r="U133" i="19"/>
  <c r="Z125" i="19"/>
  <c r="U135" i="19"/>
  <c r="U147" i="19"/>
  <c r="Z139" i="19"/>
  <c r="U149" i="19"/>
  <c r="Z149" i="19" s="1"/>
  <c r="U161" i="19"/>
  <c r="Z153" i="19"/>
  <c r="J49" i="19"/>
  <c r="H49" i="19"/>
  <c r="R51" i="19"/>
  <c r="P51" i="19"/>
  <c r="R105" i="19"/>
  <c r="P105" i="19"/>
  <c r="R23" i="19"/>
  <c r="P23" i="19"/>
  <c r="J77" i="19"/>
  <c r="H77" i="19"/>
  <c r="H161" i="19"/>
  <c r="J161" i="19"/>
  <c r="J135" i="19"/>
  <c r="H135" i="19"/>
  <c r="H133" i="19"/>
  <c r="J133" i="19"/>
  <c r="J119" i="19"/>
  <c r="H119" i="19"/>
  <c r="J93" i="19"/>
  <c r="H93" i="19"/>
  <c r="J105" i="19"/>
  <c r="H105" i="19"/>
  <c r="J79" i="19"/>
  <c r="H79" i="19"/>
  <c r="H149" i="19"/>
  <c r="J149" i="19"/>
  <c r="J147" i="19"/>
  <c r="H147" i="19"/>
  <c r="H121" i="19"/>
  <c r="J121" i="19"/>
  <c r="J107" i="19"/>
  <c r="H107" i="19"/>
  <c r="J91" i="19"/>
  <c r="H91" i="19"/>
  <c r="J65" i="19"/>
  <c r="H65" i="19"/>
  <c r="J51" i="19"/>
  <c r="H51" i="19"/>
  <c r="X79" i="19"/>
  <c r="X51" i="19"/>
  <c r="X161" i="19"/>
  <c r="X135" i="19"/>
  <c r="X133" i="19"/>
  <c r="X63" i="19"/>
  <c r="X105" i="19"/>
  <c r="X91" i="19"/>
  <c r="X65" i="19"/>
  <c r="X107" i="19"/>
  <c r="X77" i="19"/>
  <c r="X149" i="19"/>
  <c r="X147" i="19"/>
  <c r="X121" i="19"/>
  <c r="J9" i="19"/>
  <c r="H9" i="19"/>
  <c r="X9" i="19"/>
  <c r="X21" i="19"/>
  <c r="R49" i="19"/>
  <c r="P49" i="19"/>
  <c r="Z21" i="22"/>
  <c r="Y21" i="22"/>
  <c r="X21" i="22"/>
  <c r="AB21" i="22"/>
  <c r="AA21" i="22"/>
  <c r="M118" i="28"/>
  <c r="K118" i="28"/>
  <c r="J118" i="28"/>
  <c r="I118" i="28"/>
  <c r="L118" i="28"/>
  <c r="I132" i="28"/>
  <c r="J132" i="28"/>
  <c r="M132" i="28"/>
  <c r="L132" i="28"/>
  <c r="K132" i="28"/>
  <c r="K160" i="28"/>
  <c r="J160" i="28"/>
  <c r="I160" i="28"/>
  <c r="M160" i="28"/>
  <c r="L160" i="28"/>
  <c r="M20" i="28"/>
  <c r="L20" i="28"/>
  <c r="K20" i="28"/>
  <c r="J20" i="28"/>
  <c r="I20" i="28"/>
  <c r="I34" i="28"/>
  <c r="M34" i="28"/>
  <c r="L34" i="28"/>
  <c r="K34" i="28"/>
  <c r="J34" i="28"/>
  <c r="J48" i="28"/>
  <c r="I48" i="28"/>
  <c r="M48" i="28"/>
  <c r="L48" i="28"/>
  <c r="K48" i="28"/>
  <c r="K62" i="28"/>
  <c r="J62" i="28"/>
  <c r="I62" i="28"/>
  <c r="M62" i="28"/>
  <c r="L62" i="28"/>
  <c r="L76" i="28"/>
  <c r="K76" i="28"/>
  <c r="J76" i="28"/>
  <c r="I76" i="28"/>
  <c r="M76" i="28"/>
  <c r="M90" i="28"/>
  <c r="L90" i="28"/>
  <c r="K90" i="28"/>
  <c r="J90" i="28"/>
  <c r="I90" i="28"/>
  <c r="J146" i="28"/>
  <c r="I146" i="28"/>
  <c r="M146" i="28"/>
  <c r="L146" i="28"/>
  <c r="K146" i="28"/>
  <c r="M104" i="28"/>
  <c r="L104" i="28"/>
  <c r="K104" i="28"/>
  <c r="J104" i="28"/>
  <c r="I104" i="28"/>
  <c r="G129" i="37"/>
  <c r="I129" i="37"/>
  <c r="H129" i="37"/>
  <c r="O129" i="37"/>
  <c r="M129" i="37"/>
  <c r="L129" i="37"/>
  <c r="K129" i="37"/>
  <c r="N129" i="37"/>
  <c r="M146" i="41"/>
  <c r="L146" i="41"/>
  <c r="O146" i="41"/>
  <c r="N146" i="41"/>
  <c r="Z136" i="19" l="1"/>
  <c r="Z108" i="19"/>
  <c r="Z80" i="19"/>
  <c r="Z63" i="19"/>
  <c r="Z27" i="19"/>
  <c r="Z135" i="19"/>
  <c r="Z107" i="19"/>
  <c r="Z79" i="19"/>
  <c r="Z21" i="19"/>
  <c r="Z49" i="19"/>
  <c r="Z161" i="19"/>
  <c r="Z133" i="19"/>
  <c r="Z105" i="19"/>
  <c r="Z77" i="19"/>
  <c r="Z37" i="19"/>
  <c r="Z23" i="19"/>
  <c r="Z150" i="19"/>
  <c r="Z122" i="19"/>
  <c r="Z94" i="19"/>
  <c r="Z66" i="19"/>
  <c r="Z38" i="19"/>
  <c r="Z9" i="19"/>
  <c r="Z154" i="19"/>
  <c r="Z141" i="19"/>
  <c r="Z128" i="19"/>
  <c r="Z115" i="19"/>
  <c r="Z102" i="19"/>
  <c r="Z89" i="19"/>
  <c r="Z76" i="19"/>
  <c r="Z67" i="19"/>
  <c r="Z61" i="19"/>
  <c r="Z29" i="19"/>
  <c r="Z18" i="19"/>
  <c r="Z15" i="19"/>
  <c r="Z152" i="19"/>
  <c r="Z140" i="19"/>
  <c r="Z127" i="19"/>
  <c r="Z114" i="19"/>
  <c r="Z101" i="19"/>
  <c r="Z88" i="19"/>
  <c r="Z75" i="19"/>
  <c r="Z62" i="19"/>
  <c r="Z53" i="19"/>
  <c r="Z20" i="19"/>
  <c r="Z33" i="19"/>
  <c r="Z26" i="19"/>
  <c r="Z160" i="19"/>
  <c r="Z151" i="19"/>
  <c r="Z138" i="19"/>
  <c r="Z126" i="19"/>
  <c r="Z113" i="19"/>
  <c r="Z100" i="19"/>
  <c r="Z87" i="19"/>
  <c r="Z74" i="19"/>
  <c r="Z54" i="19"/>
  <c r="Z56" i="19"/>
  <c r="Z12" i="19"/>
  <c r="Z25" i="19"/>
  <c r="Z17" i="19"/>
  <c r="Z116" i="19"/>
  <c r="Z68" i="19"/>
  <c r="Z32" i="19"/>
  <c r="Z159" i="19"/>
  <c r="Z146" i="19"/>
  <c r="Z137" i="19"/>
  <c r="Z124" i="19"/>
  <c r="Z112" i="19"/>
  <c r="Z99" i="19"/>
  <c r="Z86" i="19"/>
  <c r="Z73" i="19"/>
  <c r="Z31" i="19"/>
  <c r="Z47" i="19"/>
  <c r="Z16" i="19"/>
  <c r="Z40" i="19"/>
  <c r="Z103" i="19"/>
  <c r="Z58" i="19"/>
  <c r="Z158" i="19"/>
  <c r="Z145" i="19"/>
  <c r="Z132" i="19"/>
  <c r="Z123" i="19"/>
  <c r="Z110" i="19"/>
  <c r="Z98" i="19"/>
  <c r="Z85" i="19"/>
  <c r="Z72" i="19"/>
  <c r="Z57" i="19"/>
  <c r="Z14" i="19"/>
  <c r="Z43" i="19"/>
  <c r="Z11" i="19"/>
  <c r="Z48" i="19"/>
  <c r="Z157" i="19"/>
  <c r="Z144" i="19"/>
  <c r="Z131" i="19"/>
  <c r="Z118" i="19"/>
  <c r="Z109" i="19"/>
  <c r="Z96" i="19"/>
  <c r="Z84" i="19"/>
  <c r="Z71" i="19"/>
  <c r="Z60" i="19"/>
  <c r="Z46" i="19"/>
  <c r="Z39" i="19"/>
  <c r="Z59" i="19"/>
  <c r="Z44" i="19"/>
  <c r="Z129" i="19"/>
  <c r="Z156" i="19"/>
  <c r="Z143" i="19"/>
  <c r="Z130" i="19"/>
  <c r="Z117" i="19"/>
  <c r="Z104" i="19"/>
  <c r="Z95" i="19"/>
  <c r="Z82" i="19"/>
  <c r="Z70" i="19"/>
  <c r="Z42" i="19"/>
  <c r="Z28" i="19"/>
  <c r="Z45" i="19"/>
  <c r="Z34" i="19"/>
  <c r="Z142" i="19"/>
  <c r="Z81" i="19"/>
  <c r="Z19" i="19"/>
  <c r="Z155" i="19"/>
  <c r="Z90" i="19"/>
  <c r="Z30" i="19"/>
  <c r="Z52" i="19"/>
  <c r="Z10" i="19"/>
  <c r="Z147" i="19"/>
  <c r="Z119" i="19"/>
  <c r="Z91" i="19"/>
  <c r="Z55" i="19"/>
  <c r="Z35" i="19"/>
  <c r="S119" i="19"/>
  <c r="Y119" i="19" s="1"/>
  <c r="S93" i="19"/>
  <c r="Y93" i="19" s="1"/>
  <c r="S49" i="19"/>
  <c r="Y49" i="19" s="1"/>
  <c r="S161" i="19"/>
  <c r="Y161" i="19" s="1"/>
  <c r="S135" i="19"/>
  <c r="Y135" i="19" s="1"/>
  <c r="S133" i="19"/>
  <c r="Y133" i="19" s="1"/>
  <c r="S79" i="19"/>
  <c r="Y79" i="19" s="1"/>
  <c r="S51" i="19"/>
  <c r="Y51" i="19" s="1"/>
  <c r="S105" i="19"/>
  <c r="Y105" i="19" s="1"/>
  <c r="S91" i="19"/>
  <c r="Y91" i="19" s="1"/>
  <c r="S65" i="19"/>
  <c r="Y65" i="19" s="1"/>
  <c r="S63" i="19"/>
  <c r="Y63" i="19" s="1"/>
  <c r="S149" i="19"/>
  <c r="Y149" i="19" s="1"/>
  <c r="S147" i="19"/>
  <c r="Y147" i="19" s="1"/>
  <c r="S121" i="19"/>
  <c r="Y121" i="19" s="1"/>
  <c r="S107" i="19"/>
  <c r="Y107" i="19" s="1"/>
  <c r="S77" i="19"/>
  <c r="Y77" i="19" s="1"/>
  <c r="S23" i="19"/>
  <c r="Y23" i="19" s="1"/>
  <c r="S21" i="19"/>
  <c r="Y21" i="19" s="1"/>
  <c r="S37" i="19"/>
  <c r="Y37" i="19" s="1"/>
  <c r="S9" i="19"/>
  <c r="Y9" i="19" s="1"/>
  <c r="S35" i="19"/>
  <c r="Y35" i="19" s="1"/>
  <c r="C107" i="19"/>
  <c r="I107" i="19" s="1"/>
  <c r="C91" i="19"/>
  <c r="I91" i="19" s="1"/>
  <c r="C65" i="19"/>
  <c r="I65" i="19" s="1"/>
  <c r="C51" i="19"/>
  <c r="I51" i="19" s="1"/>
  <c r="C49" i="19"/>
  <c r="I49" i="19" s="1"/>
  <c r="C161" i="19"/>
  <c r="I161" i="19" s="1"/>
  <c r="C135" i="19"/>
  <c r="I135" i="19" s="1"/>
  <c r="C133" i="19"/>
  <c r="I133" i="19" s="1"/>
  <c r="C77" i="19"/>
  <c r="I77" i="19" s="1"/>
  <c r="C63" i="19"/>
  <c r="I63" i="19" s="1"/>
  <c r="C119" i="19"/>
  <c r="I119" i="19" s="1"/>
  <c r="C93" i="19"/>
  <c r="I93" i="19" s="1"/>
  <c r="C149" i="19"/>
  <c r="I149" i="19" s="1"/>
  <c r="C147" i="19"/>
  <c r="I147" i="19" s="1"/>
  <c r="C121" i="19"/>
  <c r="I121" i="19" s="1"/>
  <c r="C105" i="19"/>
  <c r="I105" i="19" s="1"/>
  <c r="C79" i="19"/>
  <c r="I79" i="19" s="1"/>
  <c r="C21" i="19"/>
  <c r="I21" i="19" s="1"/>
  <c r="C37" i="19"/>
  <c r="I37" i="19" s="1"/>
  <c r="C35" i="19"/>
  <c r="I35" i="19" s="1"/>
  <c r="C9" i="19"/>
  <c r="I9" i="19" s="1"/>
  <c r="C23" i="19"/>
  <c r="I23" i="19" s="1"/>
  <c r="K79" i="19"/>
  <c r="Q79" i="19" s="1"/>
  <c r="K105" i="19"/>
  <c r="Q105" i="19" s="1"/>
  <c r="K49" i="19"/>
  <c r="Q49" i="19" s="1"/>
  <c r="K149" i="19"/>
  <c r="Q149" i="19" s="1"/>
  <c r="K147" i="19"/>
  <c r="Q147" i="19" s="1"/>
  <c r="K121" i="19"/>
  <c r="Q121" i="19" s="1"/>
  <c r="K91" i="19"/>
  <c r="Q91" i="19" s="1"/>
  <c r="K65" i="19"/>
  <c r="Q65" i="19" s="1"/>
  <c r="K51" i="19"/>
  <c r="Q51" i="19" s="1"/>
  <c r="K107" i="19"/>
  <c r="Q107" i="19" s="1"/>
  <c r="K63" i="19"/>
  <c r="Q63" i="19" s="1"/>
  <c r="K77" i="19"/>
  <c r="Q77" i="19" s="1"/>
  <c r="K161" i="19"/>
  <c r="Q161" i="19" s="1"/>
  <c r="K135" i="19"/>
  <c r="Q135" i="19" s="1"/>
  <c r="K133" i="19"/>
  <c r="Q133" i="19" s="1"/>
  <c r="K119" i="19"/>
  <c r="Q119" i="19" s="1"/>
  <c r="K93" i="19"/>
  <c r="Q93" i="19" s="1"/>
  <c r="K35" i="19"/>
  <c r="Q35" i="19" s="1"/>
  <c r="K23" i="19"/>
  <c r="Q23" i="19" s="1"/>
  <c r="K37" i="19"/>
  <c r="Q37" i="19" s="1"/>
  <c r="K9" i="19"/>
  <c r="Q9" i="19" s="1"/>
  <c r="K21" i="19"/>
  <c r="Q21" i="19" s="1"/>
  <c r="K57" i="12"/>
  <c r="J57" i="12"/>
  <c r="I57" i="12"/>
  <c r="N57" i="12"/>
  <c r="M57" i="12"/>
  <c r="L57" i="12"/>
</calcChain>
</file>

<file path=xl/sharedStrings.xml><?xml version="1.0" encoding="utf-8"?>
<sst xmlns="http://schemas.openxmlformats.org/spreadsheetml/2006/main" count="5676" uniqueCount="323">
  <si>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</si>
  <si>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</si>
  <si>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</si>
  <si>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</si>
  <si>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</si>
  <si>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</si>
  <si>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</si>
  <si>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</si>
  <si>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</si>
  <si>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</si>
  <si>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</si>
  <si>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</si>
  <si>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</si>
  <si>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</si>
  <si>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</si>
  <si>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</si>
  <si>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</si>
  <si>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</si>
  <si>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</si>
  <si>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</si>
  <si>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</si>
  <si>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</si>
  <si>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</si>
  <si>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</si>
  <si>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</si>
  <si>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</si>
  <si>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</si>
  <si>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</si>
  <si>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</si>
  <si>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</si>
  <si>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</si>
  <si>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</si>
  <si>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</si>
  <si>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</si>
  <si>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</si>
  <si>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</si>
  <si>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</si>
  <si>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</si>
  <si>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</si>
  <si>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</si>
  <si>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</si>
  <si>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</si>
  <si>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</si>
  <si>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</si>
  <si>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</si>
  <si>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</si>
  <si>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</si>
  <si>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</si>
  <si>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</si>
  <si>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</si>
  <si>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</si>
  <si>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</si>
  <si>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</si>
  <si>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</si>
  <si>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</si>
  <si>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</si>
  <si>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</si>
  <si>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</si>
  <si>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</si>
  <si>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</si>
  <si>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</si>
  <si>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</si>
  <si>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</si>
  <si>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</si>
  <si>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</si>
  <si>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</si>
  <si>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</si>
  <si>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</si>
  <si>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</si>
  <si>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</si>
  <si>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</si>
  <si>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</si>
  <si>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</si>
  <si>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</si>
  <si>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</si>
  <si>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</si>
  <si>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</si>
  <si>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</si>
  <si>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</si>
  <si>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</si>
  <si>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</si>
  <si>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</si>
  <si>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</si>
  <si>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</si>
  <si>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</si>
  <si>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</si>
  <si>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</si>
  <si>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</si>
  <si>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</si>
  <si>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</si>
  <si>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</si>
  <si>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</si>
  <si>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</si>
  <si>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</si>
  <si>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</si>
  <si>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</si>
  <si>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</si>
  <si>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</si>
  <si>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</si>
  <si>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</si>
  <si>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</si>
  <si>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</si>
  <si>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</si>
  <si>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</si>
  <si>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</si>
  <si>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</si>
  <si>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</si>
  <si>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</si>
  <si>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</si>
  <si>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</si>
  <si>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</si>
  <si>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</si>
  <si>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</si>
  <si>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</si>
  <si>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</si>
  <si>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</si>
  <si>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</si>
  <si>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</si>
  <si>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</si>
  <si>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</si>
  <si>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</si>
  <si>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</si>
  <si>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</si>
  <si>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</si>
  <si>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</si>
  <si>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</si>
  <si>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</si>
  <si>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</si>
  <si>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</si>
  <si>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</si>
  <si>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</si>
  <si>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</si>
  <si>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</si>
  <si>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</si>
  <si>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</si>
  <si>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</si>
  <si>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</si>
  <si>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</si>
  <si>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</si>
  <si>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</si>
  <si>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</si>
  <si>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</si>
  <si>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</si>
  <si>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</si>
  <si>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</si>
  <si>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</si>
  <si>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</si>
  <si>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</si>
  <si>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</si>
  <si>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</si>
  <si>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</si>
  <si>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</si>
  <si>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</si>
  <si>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</si>
  <si>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</si>
  <si>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</si>
  <si>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</si>
  <si>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</si>
  <si>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</si>
  <si>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</si>
  <si>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</si>
  <si>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</si>
  <si>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</si>
  <si>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</si>
  <si>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</si>
  <si>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</si>
  <si>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</si>
  <si>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</si>
  <si>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</si>
  <si>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</si>
  <si>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</si>
  <si>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</si>
  <si>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</si>
  <si>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</si>
  <si>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</si>
  <si>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</si>
  <si>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</si>
  <si>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</si>
  <si>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</si>
  <si>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</si>
  <si>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</si>
  <si>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</si>
  <si>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</si>
  <si>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</si>
  <si>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</si>
  <si>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</si>
  <si>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</si>
  <si>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</si>
  <si>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</si>
  <si>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</si>
  <si>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</si>
  <si>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</si>
  <si>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</si>
  <si>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</si>
  <si>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</si>
  <si>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</si>
  <si>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</si>
  <si>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</si>
  <si>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</si>
  <si>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</si>
  <si>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</si>
  <si>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</si>
  <si>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</si>
  <si>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</si>
  <si>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</si>
  <si>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</si>
  <si>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</si>
  <si>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</si>
  <si>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</si>
  <si>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noviembre 2024</t>
  </si>
  <si>
    <t>Resumen indicadores Santiago del Teide</t>
  </si>
  <si>
    <t>Evolución mensual de viajeros entrados en Santiago del Teide según lugar de residencia</t>
  </si>
  <si>
    <t>Evolución mensual de viajeros entrados en Santiago del Teide según categoría del establecimiento</t>
  </si>
  <si>
    <t>Evolución anual de viajeros entrados en Santiago del Teide según categoría del establecimiento</t>
  </si>
  <si>
    <t>Evolución mensual de pernoctaciones en Santiago del Teide según lugar de residencia</t>
  </si>
  <si>
    <t>Evolución mensual de pernoctaciones en Santiago del Teide según categoría del establecimiento</t>
  </si>
  <si>
    <t>Evolución mensual de estancia media en Santiago del Teide según lugar de residencia</t>
  </si>
  <si>
    <t>Evolución mensual de estancia media en Santiago del Teide según categoría del establecimiento</t>
  </si>
  <si>
    <t>Evolución mensual de tasa de ocupación en Santiago del Teide según categoría del establecimiento</t>
  </si>
  <si>
    <t>Viajeros españoles entrados en los hoteles y apartamentos de Santiago del Teide según lugar de residencia - acumulado</t>
  </si>
  <si>
    <t>Viajeros españoles entrados en los hoteles y apartamentos de Santiago del Teide por tipología y categoría de alojamiento - acumulado</t>
  </si>
  <si>
    <t>Viajeros peninsulares entrados en los hoteles y apartamentos de Santiago del Teide por tipología y categoría de alojamiento - acumulado</t>
  </si>
  <si>
    <t>Viajeros canarios entrados en los hoteles y apartamentos de Santiago del Teide por tipología y categoría de alojamiento - acumulado</t>
  </si>
  <si>
    <t>Resumen de indicadores turísticos de Tenerife-Santiago del Teide</t>
  </si>
  <si>
    <t>noviembre 2019</t>
  </si>
  <si>
    <t>noviembre 2021</t>
  </si>
  <si>
    <t>noviembre 2022</t>
  </si>
  <si>
    <t>noviembre 2023</t>
  </si>
  <si>
    <t>noviembre 2024</t>
  </si>
  <si>
    <t>acumulado a noviembre 2019</t>
  </si>
  <si>
    <t>acumulado a noviembre 2021</t>
  </si>
  <si>
    <t>acumulado a noviembre 2022</t>
  </si>
  <si>
    <t>acumulado a noviembre 2023</t>
  </si>
  <si>
    <t>acumulado a noviembre 2024</t>
  </si>
  <si>
    <t>noviembre 2020</t>
  </si>
  <si>
    <t>Viajeros  entrados en los establecimientos alojativos de Santiago del Teide 
(hotel + apartamento)</t>
  </si>
  <si>
    <t>-</t>
  </si>
  <si>
    <t>Viajeros españoles entrados en los establecimientos alojativos de Santiago del Teide 
(hotel + apartamento)</t>
  </si>
  <si>
    <t>Viajeros peninsulares entrados en los establecimientos alojativos de Santiago del Teide 
(hotel + apartamento)</t>
  </si>
  <si>
    <t>Viajeros canarios entrados en los establecimientos alojativos de Santiago del Teide 
(hotel + apartamento)</t>
  </si>
  <si>
    <t>Viajeros extranjeros entrados en los establecimientos alojativos de Santiago del Teide 
(hotel + apartamento)</t>
  </si>
  <si>
    <t>Viajeros británicos entrados en los establecimientos alojativos de Santiago del Teide 
(hotel + apartamento)</t>
  </si>
  <si>
    <t>Viajeros alemanes entrados en los establecimientos alojativos de Santiago del Teide 
(hotel + apartamento)</t>
  </si>
  <si>
    <t>Viajeros franceses entrados en los establecimientos alojativos de Santiago del Teide 
(hotel + apartamento)</t>
  </si>
  <si>
    <t>Viajeros belgas entrados en los establecimientos alojativos de Santiago del Teide 
(hotel + apartamento)</t>
  </si>
  <si>
    <t>Viajeros holandeses entrados en los establecimientos alojativos de Santiago del Teide 
(hotel + apartamento)</t>
  </si>
  <si>
    <t>Viajeros daneses entrados en los establecimientos alojativos de Santiago del Teide 
(hotel + apartamento)</t>
  </si>
  <si>
    <t>Viajeros suecos entrados en los establecimientos alojativos de Santiago del Teide 
(hotel + apartamento)</t>
  </si>
  <si>
    <t>var 21/20</t>
  </si>
  <si>
    <t>var 23/22</t>
  </si>
  <si>
    <t>Viajeros entrados en los establecimientos alojativos de Santiago del Teide 
(hotel + apartamento)</t>
  </si>
  <si>
    <t>Viajeros entrados en los hoteles de Santiago del Teide</t>
  </si>
  <si>
    <t>Viajeros entrados en los hoteles de 4, 5 estrellas Santiago del Teide</t>
  </si>
  <si>
    <t>Viajeros entrados en los hoteles de 1, 2, 3 estrellas Santiago del Teide</t>
  </si>
  <si>
    <t>Viajeros entrados en los apartamentos de Santiago del Teide</t>
  </si>
  <si>
    <t>Evolución de viajeros entrados en los establecimientos alojativos de Santiago del Teide 
(hotel + apartamento)</t>
  </si>
  <si>
    <t>Evolución de viajeros entrados en los hoteles de Santiago del Teide</t>
  </si>
  <si>
    <t>Evolución de viajeros entrados en los hoteles de 4, 5 estrellas de Santiago del Teide</t>
  </si>
  <si>
    <t>Evolución de viajeros entrados en los apartamentos de Santiago del Teide</t>
  </si>
  <si>
    <t>acumulado a noviembre 2020</t>
  </si>
  <si>
    <t>Viajeros entrados en los establecimientos alojativos de Santiago del Teide según lugar de residencia (hotel + apartamento)</t>
  </si>
  <si>
    <t>acumulado noviembre 2018</t>
  </si>
  <si>
    <t>acumulado noviembre 2019</t>
  </si>
  <si>
    <t>acumulado noviembre 2020</t>
  </si>
  <si>
    <t>acumulado noviembre 2022</t>
  </si>
  <si>
    <t>acumulado noviembre 2023</t>
  </si>
  <si>
    <t>acumulado noviembre 2024</t>
  </si>
  <si>
    <t>Viajeros entrados en los hoteles de Santiago del Teide según lugar de residencia (hotel + apartamento)</t>
  </si>
  <si>
    <t>Viajeros entrados en los apartamentos de Santiago del Teide según lugar de residencia (hotel + apartamento)</t>
  </si>
  <si>
    <t>acumulado noviembre 2021</t>
  </si>
  <si>
    <t>Viajeros alojados en los establecimientos alojativos de Santiago del Teide según lugar de residencia (hotel + apartamento)</t>
  </si>
  <si>
    <t>Pernoctaciones realizadas por los turistas en los establecimientos alojativos de Santiago del Teide (hotel + apartamento)</t>
  </si>
  <si>
    <t>Pernoctaciones realizadas por los turistas españoles en los establecimientos alojativos de Santiago del Teide (hotel + apartamento)</t>
  </si>
  <si>
    <t>var 24/23</t>
  </si>
  <si>
    <t>var 24/19</t>
  </si>
  <si>
    <t>Pernoctaciones realizadas por los procedentes de Península en los establecimientos alojativos de Santiago del Teide (hotel + apartamento)</t>
  </si>
  <si>
    <t>Pernoctaciones realizadas por los procedentes de Canarias en los establecimientos alojativos de Santiago del Teide (hotel + apartamento)</t>
  </si>
  <si>
    <t>Pernoctaciones realizadas por los procedentes de Total residentes en el extranjero en los establecimientos alojativos de Santiago del Teide (hotel + apartamento)</t>
  </si>
  <si>
    <t>Pernoctaciones realizadas por los procedentes de Reino Unido en los establecimientos alojativos de Santiago del Teide (hotel + apartamento)</t>
  </si>
  <si>
    <t>Pernoctaciones realizadas por los procedentes de Alemania en los establecimientos alojativos de Santiago del Teide (hotel + apartamento)</t>
  </si>
  <si>
    <t>Pernoctaciones realizadas por los procedentes de Francia en los establecimientos alojativos de Santiago del Teide (hotel + apartamento)</t>
  </si>
  <si>
    <t>Pernoctaciones realizadas por los procedentes de Bélgica en los establecimientos alojativos de Santiago del Teide (hotel + apartamento)</t>
  </si>
  <si>
    <t>Pernoctaciones realizadas por los procedentes de Países Bajos en los establecimientos alojativos de Santiago del Teide (hotel + apartamento)</t>
  </si>
  <si>
    <t>Pernoctaciones realizadas por los procedentes de Dinamarca en los establecimientos alojativos de Santiago del Teide (hotel + apartamento)</t>
  </si>
  <si>
    <t>Pernoctaciones realizadas por los procedentes de Suecia en los establecimientos alojativos de Santiago del Teide (hotel + apartamento)</t>
  </si>
  <si>
    <t>2020</t>
  </si>
  <si>
    <t>2021</t>
  </si>
  <si>
    <t>2022</t>
  </si>
  <si>
    <t>Pernoctaciones realizadas por los turistas en los hoteles de Santiago del Teide</t>
  </si>
  <si>
    <t>Pernoctaciones realizadas por los turistas en los hoteles de 4 y 5 estrellas de Santiago del Teide</t>
  </si>
  <si>
    <t>Pernoctaciones realizadas por los turistas en los hoteles de 1, 2, 3 estrellas de Santiago del Teide</t>
  </si>
  <si>
    <t>Pernoctaciones realizadas por los turistas en los apartamentos de Santiago del Teide</t>
  </si>
  <si>
    <t>noviembre 2018</t>
  </si>
  <si>
    <t>Estancia Media en los establecimientos alojativos de Santiago del Teide
(hotel + apartamento)</t>
  </si>
  <si>
    <t>Estancia media de los viajeros españoles entrados en los establecimientos alojativos de Santiago del Teide (hotel + apartamento)</t>
  </si>
  <si>
    <t>Estancia media de los viajeros peninsulares entrados en los establecimientos alojativos de Santiago del Teide (hotel + apartamento)</t>
  </si>
  <si>
    <t>Estancia media de los viajeros canarios entrados en los establecimientos alojativos de Santiago del Teide (hotel + apartamento)</t>
  </si>
  <si>
    <t>Estancia media de los viajeros extranjeros entrados en los establecimientos alojativos de Santiago del Teide (hotel + apartamento)</t>
  </si>
  <si>
    <t>Estancia media de los viajeros británicos entrados en los establecimientos alojativos de Santiago del Teide (hotel + apartamento)</t>
  </si>
  <si>
    <t>Estancia media de los viajeros alemanes entrados en los establecimientos alojativos de Santiago del Teide (hotel + apartamento)</t>
  </si>
  <si>
    <t>Estancia media de los viajeros franceses entrados en los establecimientos alojativos de Santiago del Teide (hotel + apartamento)</t>
  </si>
  <si>
    <t>Estancia media de los viajeros belgas entrados en los establecimientos alojativos de Santiago del Teide (hotel + apartamento)</t>
  </si>
  <si>
    <t>Estancia media de los viajeros holandeses entrados en los establecimientos alojativos de Santiago del Teide (hotel + apartamento)</t>
  </si>
  <si>
    <t>Estancia media de los viajeros daneses entrados en los establecimientos alojativos de Santiago del Teide (hotel + apartamento)</t>
  </si>
  <si>
    <t>Estancia media de los viajeros suecos entrados en los establecimientos alojativos de Santiago del Teide (hotel + apartamento)</t>
  </si>
  <si>
    <t>Estancia Media en los hoteles de Santiago del Teide</t>
  </si>
  <si>
    <t>Estancia Media en los hoteles de 4, 5 estrellas de Santiago del Teide</t>
  </si>
  <si>
    <t>Estancia Media en los hoteles de 1, 2, 3 Estrellas de Santiago del Teide</t>
  </si>
  <si>
    <t>Estancia Media en los apartamentos de Santiago del Teide</t>
  </si>
  <si>
    <t>Tasa de ocupación por plaza en los establecimientos alojativos de Santiago del Teide
(hotel + apartamento)</t>
  </si>
  <si>
    <t>Tasa de ocupación por plaza en los hoteles de Santiago del Teide</t>
  </si>
  <si>
    <t>Tasa de ocupación por plaza en los hoteles de 4, 5 Estrellas de Santiago del Teide</t>
  </si>
  <si>
    <t>Tasa de ocupación por plaza en los hoteles de 1, 2, 3 Estrellas de Santiago del Teide</t>
  </si>
  <si>
    <t>Tasa de ocupación por plaza en los apartamentos de Santiago del Teide</t>
  </si>
  <si>
    <t>Distribución de viajeros españoles entrados en hoteles y apartamentos de Santiago del Teide  por lugar de residencia</t>
  </si>
  <si>
    <t>Viajeros españoles entrados en los hoteles y apartamentos de Santiago del Teide según lugar de residencia</t>
  </si>
  <si>
    <t>Viajeros españoles entrados en los hoteles y apartamentos de Santiago del Teide por tipología y categoría de alojamiento</t>
  </si>
  <si>
    <t>Viajeros peninsulares entrados en los hoteles y apartamentos de Santiago del Teide por tipología y categoría de alojamiento</t>
  </si>
  <si>
    <t>Viajeros canarios entrados en los hoteles y apartamentos de Santiago del Teide por tipología y categoría de alojamiento</t>
  </si>
  <si>
    <t>Evolución de viajeros españoles entrados en los establecimientos alojativos de Santiago del Teide
(hotel + apartamento)</t>
  </si>
  <si>
    <t>Evolución de viajeros peninsulares entrados en los establecimientos alojativos de Santiago del Teide
(hotel + apartamento)</t>
  </si>
  <si>
    <t>Evolución de viajeros canarios entrados en los establecimientos alojativos de Santiago del Teide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</si>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</sst>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4" xfId="0" applyFont="1" applyBorder="1" applyAlignment="1">
      <alignment horizontal="left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4228C840-08E6-4EBA-BB36-B78DBEBC32B9}"/>
    <cellStyle name="Normal 2 6" xfId="3" xr:uid="{8A33EA12-FDF9-424C-9832-D39350E7BD21}"/>
    <cellStyle name="Porcentaje" xfId="1" builtinId="5"/>
  </cellStyles>
  <dxfs count="0"/>
  <tableStyles count="1" defaultTableStyle="TableStyleMedium2" defaultPivotStyle="PivotStyleLight16">
    <tableStyle name="Invisible" pivot="0" table="0" count="0" xr9:uid="{7213A693-1059-45DB-9954-F1DEB20537A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BF-4574-8140-8EB13D43D6F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19740</c:v>
                </c:pt>
                <c:pt idx="1">
                  <c:v>19223</c:v>
                </c:pt>
                <c:pt idx="2">
                  <c:v>21973</c:v>
                </c:pt>
                <c:pt idx="3">
                  <c:v>20119</c:v>
                </c:pt>
                <c:pt idx="4">
                  <c:v>14799</c:v>
                </c:pt>
                <c:pt idx="5">
                  <c:v>19316</c:v>
                </c:pt>
                <c:pt idx="6">
                  <c:v>24858</c:v>
                </c:pt>
                <c:pt idx="7">
                  <c:v>24709</c:v>
                </c:pt>
                <c:pt idx="8">
                  <c:v>22149</c:v>
                </c:pt>
                <c:pt idx="9">
                  <c:v>22803</c:v>
                </c:pt>
                <c:pt idx="10">
                  <c:v>19561</c:v>
                </c:pt>
                <c:pt idx="11">
                  <c:v>20974</c:v>
                </c:pt>
                <c:pt idx="12">
                  <c:v>250224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BF-4574-8140-8EB13D43D6F1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BF-4574-8140-8EB13D43D6F1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15598</c:v>
                </c:pt>
                <c:pt idx="1">
                  <c:v>21666</c:v>
                </c:pt>
                <c:pt idx="2">
                  <c:v>22231</c:v>
                </c:pt>
                <c:pt idx="3">
                  <c:v>23894</c:v>
                </c:pt>
                <c:pt idx="4">
                  <c:v>20251</c:v>
                </c:pt>
                <c:pt idx="5">
                  <c:v>18886</c:v>
                </c:pt>
                <c:pt idx="6">
                  <c:v>23111</c:v>
                </c:pt>
                <c:pt idx="7">
                  <c:v>24659</c:v>
                </c:pt>
                <c:pt idx="8">
                  <c:v>20130</c:v>
                </c:pt>
                <c:pt idx="9">
                  <c:v>22327</c:v>
                </c:pt>
                <c:pt idx="10">
                  <c:v>21079</c:v>
                </c:pt>
                <c:pt idx="11">
                  <c:v>23285</c:v>
                </c:pt>
                <c:pt idx="12">
                  <c:v>257117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BF-4574-8140-8EB13D43D6F1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BF-4574-8140-8EB13D43D6F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BF-4574-8140-8EB13D43D6F1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BF-4574-8140-8EB13D43D6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BF-4574-8140-8EB13D43D6F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9">
                  <c:v>27341</c:v>
                </c:pt>
                <c:pt idx="10">
                  <c:v>23363</c:v>
                </c:pt>
                <c:pt idx="12">
                  <c:v>264520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BF-4574-8140-8EB13D43D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BF-4574-8140-8EB13D43D6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BF-4574-8140-8EB13D43D6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BF-4574-8140-8EB13D43D6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BF-4574-8140-8EB13D43D6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BF-4574-8140-8EB13D43D6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BF-4574-8140-8EB13D43D6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BF-4574-8140-8EB13D43D6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BF-4574-8140-8EB13D43D6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BF-4574-8140-8EB13D43D6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BF-4574-8140-8EB13D43D6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BF-4574-8140-8EB13D43D6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BF-4574-8140-8EB13D43D6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BF-4574-8140-8EB13D43D6F1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7.1142730102267127E-3</c:v>
                </c:pt>
                <c:pt idx="1">
                  <c:v>3.6169106817985019E-2</c:v>
                </c:pt>
                <c:pt idx="2">
                  <c:v>0.26128452210798092</c:v>
                </c:pt>
                <c:pt idx="3">
                  <c:v>-5.4462612842786529E-2</c:v>
                </c:pt>
                <c:pt idx="4">
                  <c:v>8.8272149255116616E-2</c:v>
                </c:pt>
                <c:pt idx="5">
                  <c:v>8.4310467600284822E-2</c:v>
                </c:pt>
                <c:pt idx="6">
                  <c:v>2.5416048772450184E-2</c:v>
                </c:pt>
                <c:pt idx="7">
                  <c:v>-6.9033143753677306E-3</c:v>
                </c:pt>
                <c:pt idx="8">
                  <c:v>-4.1798606713109532E-2</c:v>
                </c:pt>
                <c:pt idx="9">
                  <c:v>9.3333866517375075E-2</c:v>
                </c:pt>
                <c:pt idx="10">
                  <c:v>-3.4865947866319691E-2</c:v>
                </c:pt>
                <c:pt idx="12">
                  <c:v>3.956738402527793E-2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BF-4574-8140-8EB13D43D6F1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0.14741641337386024</c:v>
                </c:pt>
                <c:pt idx="1">
                  <c:v>0.24439473547313106</c:v>
                </c:pt>
                <c:pt idx="2">
                  <c:v>0.24498247849633636</c:v>
                </c:pt>
                <c:pt idx="3">
                  <c:v>0.10368308564043938</c:v>
                </c:pt>
                <c:pt idx="4">
                  <c:v>0.58449895263193463</c:v>
                </c:pt>
                <c:pt idx="5">
                  <c:v>0.18249119900600541</c:v>
                </c:pt>
                <c:pt idx="6">
                  <c:v>1.4079974253762284E-3</c:v>
                </c:pt>
                <c:pt idx="7">
                  <c:v>2.4687360880650822E-2</c:v>
                </c:pt>
                <c:pt idx="8">
                  <c:v>-4.3658855930290286E-2</c:v>
                </c:pt>
                <c:pt idx="9">
                  <c:v>0.19900890233741175</c:v>
                </c:pt>
                <c:pt idx="10">
                  <c:v>0.19436634118910079</c:v>
                </c:pt>
                <c:pt idx="12">
                  <c:v>0.15384950926935659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BF-4574-8140-8EB13D43D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A6-4BC9-9E95-93BDF2DD48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275</c:v>
                </c:pt>
                <c:pt idx="1">
                  <c:v>318</c:v>
                </c:pt>
                <c:pt idx="2">
                  <c:v>347</c:v>
                </c:pt>
                <c:pt idx="3">
                  <c:v>496</c:v>
                </c:pt>
                <c:pt idx="4">
                  <c:v>220</c:v>
                </c:pt>
                <c:pt idx="5">
                  <c:v>217</c:v>
                </c:pt>
                <c:pt idx="6">
                  <c:v>445</c:v>
                </c:pt>
                <c:pt idx="7">
                  <c:v>327</c:v>
                </c:pt>
                <c:pt idx="8">
                  <c:v>343</c:v>
                </c:pt>
                <c:pt idx="9">
                  <c:v>311</c:v>
                </c:pt>
                <c:pt idx="10">
                  <c:v>328</c:v>
                </c:pt>
                <c:pt idx="11">
                  <c:v>328</c:v>
                </c:pt>
                <c:pt idx="12">
                  <c:v>3955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A6-4BC9-9E95-93BDF2DD489A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A6-4BC9-9E95-93BDF2DD489A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928</c:v>
                </c:pt>
                <c:pt idx="1">
                  <c:v>770</c:v>
                </c:pt>
                <c:pt idx="2">
                  <c:v>561</c:v>
                </c:pt>
                <c:pt idx="3">
                  <c:v>1074</c:v>
                </c:pt>
                <c:pt idx="4">
                  <c:v>827</c:v>
                </c:pt>
                <c:pt idx="5">
                  <c:v>664</c:v>
                </c:pt>
                <c:pt idx="6">
                  <c:v>1141</c:v>
                </c:pt>
                <c:pt idx="7">
                  <c:v>1213</c:v>
                </c:pt>
                <c:pt idx="8">
                  <c:v>808</c:v>
                </c:pt>
                <c:pt idx="9">
                  <c:v>709</c:v>
                </c:pt>
                <c:pt idx="10">
                  <c:v>646</c:v>
                </c:pt>
                <c:pt idx="11">
                  <c:v>624</c:v>
                </c:pt>
                <c:pt idx="12">
                  <c:v>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A6-4BC9-9E95-93BDF2DD489A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A6-4BC9-9E95-93BDF2DD48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676</c:v>
                </c:pt>
                <c:pt idx="1">
                  <c:v>751</c:v>
                </c:pt>
                <c:pt idx="2">
                  <c:v>636</c:v>
                </c:pt>
                <c:pt idx="3">
                  <c:v>1013</c:v>
                </c:pt>
                <c:pt idx="4">
                  <c:v>516</c:v>
                </c:pt>
                <c:pt idx="5">
                  <c:v>493</c:v>
                </c:pt>
                <c:pt idx="6">
                  <c:v>865</c:v>
                </c:pt>
                <c:pt idx="7">
                  <c:v>1041</c:v>
                </c:pt>
                <c:pt idx="8">
                  <c:v>805</c:v>
                </c:pt>
                <c:pt idx="9">
                  <c:v>743</c:v>
                </c:pt>
                <c:pt idx="10">
                  <c:v>719</c:v>
                </c:pt>
                <c:pt idx="11">
                  <c:v>620</c:v>
                </c:pt>
                <c:pt idx="12">
                  <c:v>8878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A6-4BC9-9E95-93BDF2DD489A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A6-4BC9-9E95-93BDF2DD48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CA6-4BC9-9E95-93BDF2DD48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554</c:v>
                </c:pt>
                <c:pt idx="1">
                  <c:v>669</c:v>
                </c:pt>
                <c:pt idx="2">
                  <c:v>493</c:v>
                </c:pt>
                <c:pt idx="3">
                  <c:v>570</c:v>
                </c:pt>
                <c:pt idx="4">
                  <c:v>527</c:v>
                </c:pt>
                <c:pt idx="5">
                  <c:v>432</c:v>
                </c:pt>
                <c:pt idx="6">
                  <c:v>531</c:v>
                </c:pt>
                <c:pt idx="7">
                  <c:v>508</c:v>
                </c:pt>
                <c:pt idx="8">
                  <c:v>446</c:v>
                </c:pt>
                <c:pt idx="9">
                  <c:v>702</c:v>
                </c:pt>
                <c:pt idx="10">
                  <c:v>613</c:v>
                </c:pt>
                <c:pt idx="12">
                  <c:v>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A6-4BC9-9E95-93BDF2DD4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A6-4BC9-9E95-93BDF2DD48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A6-4BC9-9E95-93BDF2DD48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A6-4BC9-9E95-93BDF2DD48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A6-4BC9-9E95-93BDF2DD48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A6-4BC9-9E95-93BDF2DD48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A6-4BC9-9E95-93BDF2DD48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A6-4BC9-9E95-93BDF2DD48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A6-4BC9-9E95-93BDF2DD48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A6-4BC9-9E95-93BDF2DD48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A6-4BC9-9E95-93BDF2DD48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A6-4BC9-9E95-93BDF2DD48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A6-4BC9-9E95-93BDF2DD48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A6-4BC9-9E95-93BDF2DD489A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-0.18047337278106512</c:v>
                </c:pt>
                <c:pt idx="1">
                  <c:v>-0.10918774966711053</c:v>
                </c:pt>
                <c:pt idx="2">
                  <c:v>-0.22484276729559749</c:v>
                </c:pt>
                <c:pt idx="3">
                  <c:v>-0.43731490621915103</c:v>
                </c:pt>
                <c:pt idx="4">
                  <c:v>2.1317829457364379E-2</c:v>
                </c:pt>
                <c:pt idx="5">
                  <c:v>-0.12373225152129819</c:v>
                </c:pt>
                <c:pt idx="6">
                  <c:v>-0.38612716763005783</c:v>
                </c:pt>
                <c:pt idx="7">
                  <c:v>-0.51200768491834769</c:v>
                </c:pt>
                <c:pt idx="8">
                  <c:v>-0.4459627329192547</c:v>
                </c:pt>
                <c:pt idx="9">
                  <c:v>-5.5181695827725474E-2</c:v>
                </c:pt>
                <c:pt idx="10">
                  <c:v>-0.14742698191933246</c:v>
                </c:pt>
                <c:pt idx="12">
                  <c:v>-0.2679825623637685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CA6-4BC9-9E95-93BDF2DD489A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1.0145454545454546</c:v>
                </c:pt>
                <c:pt idx="1">
                  <c:v>1.1037735849056602</c:v>
                </c:pt>
                <c:pt idx="2">
                  <c:v>0.42074927953890495</c:v>
                </c:pt>
                <c:pt idx="3">
                  <c:v>0.14919354838709675</c:v>
                </c:pt>
                <c:pt idx="4">
                  <c:v>1.3954545454545455</c:v>
                </c:pt>
                <c:pt idx="5">
                  <c:v>0.99078341013824889</c:v>
                </c:pt>
                <c:pt idx="6">
                  <c:v>0.19325842696629203</c:v>
                </c:pt>
                <c:pt idx="7">
                  <c:v>0.55351681957186538</c:v>
                </c:pt>
                <c:pt idx="8">
                  <c:v>0.30029154518950429</c:v>
                </c:pt>
                <c:pt idx="9">
                  <c:v>1.257234726688103</c:v>
                </c:pt>
                <c:pt idx="10">
                  <c:v>0.86890243902439024</c:v>
                </c:pt>
                <c:pt idx="12">
                  <c:v>0.66666666666666674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CA6-4BC9-9E95-93BDF2DD4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D3-4AD8-B41B-95FCBE9256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308</c:v>
                </c:pt>
                <c:pt idx="1">
                  <c:v>300</c:v>
                </c:pt>
                <c:pt idx="2">
                  <c:v>369</c:v>
                </c:pt>
                <c:pt idx="3">
                  <c:v>400</c:v>
                </c:pt>
                <c:pt idx="4">
                  <c:v>233</c:v>
                </c:pt>
                <c:pt idx="5">
                  <c:v>238</c:v>
                </c:pt>
                <c:pt idx="6">
                  <c:v>600</c:v>
                </c:pt>
                <c:pt idx="7">
                  <c:v>380</c:v>
                </c:pt>
                <c:pt idx="8">
                  <c:v>373</c:v>
                </c:pt>
                <c:pt idx="9">
                  <c:v>272</c:v>
                </c:pt>
                <c:pt idx="10">
                  <c:v>320</c:v>
                </c:pt>
                <c:pt idx="11">
                  <c:v>432</c:v>
                </c:pt>
                <c:pt idx="12">
                  <c:v>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D3-4AD8-B41B-95FCBE92565A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D3-4AD8-B41B-95FCBE92565A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418</c:v>
                </c:pt>
                <c:pt idx="1">
                  <c:v>389</c:v>
                </c:pt>
                <c:pt idx="2">
                  <c:v>354</c:v>
                </c:pt>
                <c:pt idx="3">
                  <c:v>556</c:v>
                </c:pt>
                <c:pt idx="4">
                  <c:v>214</c:v>
                </c:pt>
                <c:pt idx="5">
                  <c:v>248</c:v>
                </c:pt>
                <c:pt idx="6">
                  <c:v>528</c:v>
                </c:pt>
                <c:pt idx="7">
                  <c:v>262</c:v>
                </c:pt>
                <c:pt idx="8">
                  <c:v>331</c:v>
                </c:pt>
                <c:pt idx="9">
                  <c:v>379</c:v>
                </c:pt>
                <c:pt idx="10">
                  <c:v>412</c:v>
                </c:pt>
                <c:pt idx="11">
                  <c:v>478</c:v>
                </c:pt>
                <c:pt idx="12">
                  <c:v>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D3-4AD8-B41B-95FCBE92565A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D3-4AD8-B41B-95FCBE9256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D3-4AD8-B41B-95FCBE92565A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D3-4AD8-B41B-95FCBE9256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D3-4AD8-B41B-95FCBE9256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9">
                  <c:v>350</c:v>
                </c:pt>
                <c:pt idx="10">
                  <c:v>424</c:v>
                </c:pt>
                <c:pt idx="12">
                  <c:v>5066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D3-4AD8-B41B-95FCBE925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D3-4AD8-B41B-95FCBE9256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D3-4AD8-B41B-95FCBE9256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D3-4AD8-B41B-95FCBE9256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D3-4AD8-B41B-95FCBE9256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D3-4AD8-B41B-95FCBE9256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D3-4AD8-B41B-95FCBE9256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D3-4AD8-B41B-95FCBE9256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D3-4AD8-B41B-95FCBE9256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D3-4AD8-B41B-95FCBE9256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D3-4AD8-B41B-95FCBE9256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D3-4AD8-B41B-95FCBE9256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D3-4AD8-B41B-95FCBE9256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D3-4AD8-B41B-95FCBE92565A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2.7548209366391241E-2</c:v>
                </c:pt>
                <c:pt idx="1">
                  <c:v>3.8202247191011285E-2</c:v>
                </c:pt>
                <c:pt idx="2">
                  <c:v>0.86163522012578619</c:v>
                </c:pt>
                <c:pt idx="3">
                  <c:v>0.13802816901408455</c:v>
                </c:pt>
                <c:pt idx="4">
                  <c:v>0.15250965250965254</c:v>
                </c:pt>
                <c:pt idx="5">
                  <c:v>0.46027397260273983</c:v>
                </c:pt>
                <c:pt idx="6">
                  <c:v>-9.3795093795093765E-2</c:v>
                </c:pt>
                <c:pt idx="7">
                  <c:v>-2.2132796780684139E-2</c:v>
                </c:pt>
                <c:pt idx="8">
                  <c:v>-0.35988200589970498</c:v>
                </c:pt>
                <c:pt idx="9">
                  <c:v>-0.45141065830721006</c:v>
                </c:pt>
                <c:pt idx="10">
                  <c:v>-2.9748283752860427E-2</c:v>
                </c:pt>
                <c:pt idx="12">
                  <c:v>1.972624798711764E-2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D3-4AD8-B41B-95FCBE92565A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0.21103896103896114</c:v>
                </c:pt>
                <c:pt idx="1">
                  <c:v>0.54</c:v>
                </c:pt>
                <c:pt idx="2">
                  <c:v>0.60433604336043367</c:v>
                </c:pt>
                <c:pt idx="3">
                  <c:v>1.0000000000000009E-2</c:v>
                </c:pt>
                <c:pt idx="4">
                  <c:v>1.5622317596566524</c:v>
                </c:pt>
                <c:pt idx="5">
                  <c:v>1.2394957983193278</c:v>
                </c:pt>
                <c:pt idx="6">
                  <c:v>4.6666666666666634E-2</c:v>
                </c:pt>
                <c:pt idx="7">
                  <c:v>0.27894736842105261</c:v>
                </c:pt>
                <c:pt idx="8">
                  <c:v>-0.41823056300268091</c:v>
                </c:pt>
                <c:pt idx="9">
                  <c:v>0.28676470588235303</c:v>
                </c:pt>
                <c:pt idx="10">
                  <c:v>0.32499999999999996</c:v>
                </c:pt>
                <c:pt idx="12">
                  <c:v>0.33561824413393082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D3-4AD8-B41B-95FCBE925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E7-4207-8BE3-4543FF279A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421</c:v>
                </c:pt>
                <c:pt idx="1">
                  <c:v>462</c:v>
                </c:pt>
                <c:pt idx="2">
                  <c:v>462</c:v>
                </c:pt>
                <c:pt idx="3">
                  <c:v>102</c:v>
                </c:pt>
                <c:pt idx="4">
                  <c:v>8</c:v>
                </c:pt>
                <c:pt idx="5">
                  <c:v>13</c:v>
                </c:pt>
                <c:pt idx="6">
                  <c:v>39</c:v>
                </c:pt>
                <c:pt idx="7">
                  <c:v>37</c:v>
                </c:pt>
                <c:pt idx="8">
                  <c:v>9</c:v>
                </c:pt>
                <c:pt idx="9">
                  <c:v>253</c:v>
                </c:pt>
                <c:pt idx="10">
                  <c:v>303</c:v>
                </c:pt>
                <c:pt idx="11">
                  <c:v>319</c:v>
                </c:pt>
                <c:pt idx="12">
                  <c:v>2428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E7-4207-8BE3-4543FF279A9B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E7-4207-8BE3-4543FF279A9B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458</c:v>
                </c:pt>
                <c:pt idx="1">
                  <c:v>444</c:v>
                </c:pt>
                <c:pt idx="2">
                  <c:v>515</c:v>
                </c:pt>
                <c:pt idx="3">
                  <c:v>328</c:v>
                </c:pt>
                <c:pt idx="4">
                  <c:v>22</c:v>
                </c:pt>
                <c:pt idx="5">
                  <c:v>23</c:v>
                </c:pt>
                <c:pt idx="6">
                  <c:v>80</c:v>
                </c:pt>
                <c:pt idx="7">
                  <c:v>7</c:v>
                </c:pt>
                <c:pt idx="8">
                  <c:v>21</c:v>
                </c:pt>
                <c:pt idx="9">
                  <c:v>86</c:v>
                </c:pt>
                <c:pt idx="10">
                  <c:v>784</c:v>
                </c:pt>
                <c:pt idx="11">
                  <c:v>556</c:v>
                </c:pt>
                <c:pt idx="12">
                  <c:v>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E7-4207-8BE3-4543FF279A9B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E7-4207-8BE3-4543FF279A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905</c:v>
                </c:pt>
                <c:pt idx="1">
                  <c:v>665</c:v>
                </c:pt>
                <c:pt idx="2">
                  <c:v>457</c:v>
                </c:pt>
                <c:pt idx="3">
                  <c:v>202</c:v>
                </c:pt>
                <c:pt idx="4">
                  <c:v>9</c:v>
                </c:pt>
                <c:pt idx="5">
                  <c:v>2</c:v>
                </c:pt>
                <c:pt idx="6">
                  <c:v>5</c:v>
                </c:pt>
                <c:pt idx="7">
                  <c:v>15</c:v>
                </c:pt>
                <c:pt idx="8">
                  <c:v>12</c:v>
                </c:pt>
                <c:pt idx="9">
                  <c:v>77</c:v>
                </c:pt>
                <c:pt idx="10">
                  <c:v>782</c:v>
                </c:pt>
                <c:pt idx="11">
                  <c:v>560</c:v>
                </c:pt>
                <c:pt idx="12">
                  <c:v>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E7-4207-8BE3-4543FF279A9B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E7-4207-8BE3-4543FF279A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E7-4207-8BE3-4543FF279A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616</c:v>
                </c:pt>
                <c:pt idx="1">
                  <c:v>638</c:v>
                </c:pt>
                <c:pt idx="2">
                  <c:v>499</c:v>
                </c:pt>
                <c:pt idx="3">
                  <c:v>203</c:v>
                </c:pt>
                <c:pt idx="4">
                  <c:v>22</c:v>
                </c:pt>
                <c:pt idx="5">
                  <c:v>6</c:v>
                </c:pt>
                <c:pt idx="6">
                  <c:v>17</c:v>
                </c:pt>
                <c:pt idx="7">
                  <c:v>25</c:v>
                </c:pt>
                <c:pt idx="8">
                  <c:v>10</c:v>
                </c:pt>
                <c:pt idx="9">
                  <c:v>176</c:v>
                </c:pt>
                <c:pt idx="10">
                  <c:v>514</c:v>
                </c:pt>
                <c:pt idx="12">
                  <c:v>2726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E7-4207-8BE3-4543FF279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E7-4207-8BE3-4543FF279A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E7-4207-8BE3-4543FF279A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E7-4207-8BE3-4543FF279A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E7-4207-8BE3-4543FF279A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E7-4207-8BE3-4543FF279A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E7-4207-8BE3-4543FF279A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E7-4207-8BE3-4543FF279A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E7-4207-8BE3-4543FF279A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E7-4207-8BE3-4543FF279A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E7-4207-8BE3-4543FF279A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E7-4207-8BE3-4543FF279A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E7-4207-8BE3-4543FF279A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E7-4207-8BE3-4543FF279A9B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-0.31933701657458569</c:v>
                </c:pt>
                <c:pt idx="1">
                  <c:v>-4.0601503759398527E-2</c:v>
                </c:pt>
                <c:pt idx="2">
                  <c:v>9.1903719912472592E-2</c:v>
                </c:pt>
                <c:pt idx="3">
                  <c:v>4.9504950495049549E-3</c:v>
                </c:pt>
                <c:pt idx="4">
                  <c:v>1.4444444444444446</c:v>
                </c:pt>
                <c:pt idx="5">
                  <c:v>2</c:v>
                </c:pt>
                <c:pt idx="6">
                  <c:v>2.4</c:v>
                </c:pt>
                <c:pt idx="7">
                  <c:v>0.66666666666666674</c:v>
                </c:pt>
                <c:pt idx="8">
                  <c:v>-0.16666666666666663</c:v>
                </c:pt>
                <c:pt idx="9">
                  <c:v>1.2857142857142856</c:v>
                </c:pt>
                <c:pt idx="10">
                  <c:v>-0.34271099744245526</c:v>
                </c:pt>
                <c:pt idx="12">
                  <c:v>-0.12935164484190353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E7-4207-8BE3-4543FF279A9B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0.46318289786223277</c:v>
                </c:pt>
                <c:pt idx="1">
                  <c:v>0.38095238095238093</c:v>
                </c:pt>
                <c:pt idx="2">
                  <c:v>8.0086580086579984E-2</c:v>
                </c:pt>
                <c:pt idx="3">
                  <c:v>0.99019607843137258</c:v>
                </c:pt>
                <c:pt idx="4">
                  <c:v>1.75</c:v>
                </c:pt>
                <c:pt idx="5">
                  <c:v>-0.53846153846153844</c:v>
                </c:pt>
                <c:pt idx="6">
                  <c:v>-0.5641025641025641</c:v>
                </c:pt>
                <c:pt idx="7">
                  <c:v>-0.32432432432432434</c:v>
                </c:pt>
                <c:pt idx="8">
                  <c:v>0.11111111111111116</c:v>
                </c:pt>
                <c:pt idx="9">
                  <c:v>-0.30434782608695654</c:v>
                </c:pt>
                <c:pt idx="10">
                  <c:v>0.69636963696369647</c:v>
                </c:pt>
                <c:pt idx="12">
                  <c:v>0.2925557136083452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E7-4207-8BE3-4543FF279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77-4270-896F-E65CEEB9AB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1552</c:v>
                </c:pt>
                <c:pt idx="1">
                  <c:v>1118</c:v>
                </c:pt>
                <c:pt idx="2">
                  <c:v>1025</c:v>
                </c:pt>
                <c:pt idx="3">
                  <c:v>393</c:v>
                </c:pt>
                <c:pt idx="4">
                  <c:v>10</c:v>
                </c:pt>
                <c:pt idx="5">
                  <c:v>22</c:v>
                </c:pt>
                <c:pt idx="6">
                  <c:v>102</c:v>
                </c:pt>
                <c:pt idx="7">
                  <c:v>13</c:v>
                </c:pt>
                <c:pt idx="8">
                  <c:v>26</c:v>
                </c:pt>
                <c:pt idx="9">
                  <c:v>291</c:v>
                </c:pt>
                <c:pt idx="10">
                  <c:v>767</c:v>
                </c:pt>
                <c:pt idx="11">
                  <c:v>902</c:v>
                </c:pt>
                <c:pt idx="12">
                  <c:v>6221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77-4270-896F-E65CEEB9ABE8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77-4270-896F-E65CEEB9ABE8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232</c:v>
                </c:pt>
                <c:pt idx="1">
                  <c:v>194</c:v>
                </c:pt>
                <c:pt idx="2">
                  <c:v>261</c:v>
                </c:pt>
                <c:pt idx="3">
                  <c:v>187</c:v>
                </c:pt>
                <c:pt idx="4">
                  <c:v>2</c:v>
                </c:pt>
                <c:pt idx="5">
                  <c:v>12</c:v>
                </c:pt>
                <c:pt idx="6">
                  <c:v>29</c:v>
                </c:pt>
                <c:pt idx="7">
                  <c:v>9</c:v>
                </c:pt>
                <c:pt idx="8">
                  <c:v>0</c:v>
                </c:pt>
                <c:pt idx="9">
                  <c:v>151</c:v>
                </c:pt>
                <c:pt idx="10">
                  <c:v>417</c:v>
                </c:pt>
                <c:pt idx="11">
                  <c:v>585</c:v>
                </c:pt>
                <c:pt idx="12">
                  <c:v>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77-4270-896F-E65CEEB9ABE8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77-4270-896F-E65CEEB9AB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528</c:v>
                </c:pt>
                <c:pt idx="1">
                  <c:v>457</c:v>
                </c:pt>
                <c:pt idx="2">
                  <c:v>280</c:v>
                </c:pt>
                <c:pt idx="3">
                  <c:v>281</c:v>
                </c:pt>
                <c:pt idx="4">
                  <c:v>28</c:v>
                </c:pt>
                <c:pt idx="5">
                  <c:v>11</c:v>
                </c:pt>
                <c:pt idx="6">
                  <c:v>13</c:v>
                </c:pt>
                <c:pt idx="7">
                  <c:v>32</c:v>
                </c:pt>
                <c:pt idx="8">
                  <c:v>11</c:v>
                </c:pt>
                <c:pt idx="9">
                  <c:v>132</c:v>
                </c:pt>
                <c:pt idx="10">
                  <c:v>543</c:v>
                </c:pt>
                <c:pt idx="11">
                  <c:v>569</c:v>
                </c:pt>
                <c:pt idx="12">
                  <c:v>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77-4270-896F-E65CEEB9ABE8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77-4270-896F-E65CEEB9AB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77-4270-896F-E65CEEB9AB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491</c:v>
                </c:pt>
                <c:pt idx="1">
                  <c:v>407</c:v>
                </c:pt>
                <c:pt idx="2">
                  <c:v>446</c:v>
                </c:pt>
                <c:pt idx="3">
                  <c:v>96</c:v>
                </c:pt>
                <c:pt idx="4">
                  <c:v>14</c:v>
                </c:pt>
                <c:pt idx="5">
                  <c:v>5</c:v>
                </c:pt>
                <c:pt idx="6">
                  <c:v>25</c:v>
                </c:pt>
                <c:pt idx="7">
                  <c:v>3</c:v>
                </c:pt>
                <c:pt idx="8">
                  <c:v>12</c:v>
                </c:pt>
                <c:pt idx="9">
                  <c:v>229</c:v>
                </c:pt>
                <c:pt idx="10">
                  <c:v>519</c:v>
                </c:pt>
                <c:pt idx="12">
                  <c:v>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77-4270-896F-E65CEEB9A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77-4270-896F-E65CEEB9AB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77-4270-896F-E65CEEB9AB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77-4270-896F-E65CEEB9AB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77-4270-896F-E65CEEB9AB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77-4270-896F-E65CEEB9AB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77-4270-896F-E65CEEB9AB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77-4270-896F-E65CEEB9AB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77-4270-896F-E65CEEB9AB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77-4270-896F-E65CEEB9AB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77-4270-896F-E65CEEB9AB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77-4270-896F-E65CEEB9AB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77-4270-896F-E65CEEB9AB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77-4270-896F-E65CEEB9ABE8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-7.0075757575757569E-2</c:v>
                </c:pt>
                <c:pt idx="1">
                  <c:v>-0.10940919037199126</c:v>
                </c:pt>
                <c:pt idx="2">
                  <c:v>0.59285714285714275</c:v>
                </c:pt>
                <c:pt idx="3">
                  <c:v>-0.65836298932384341</c:v>
                </c:pt>
                <c:pt idx="4">
                  <c:v>-0.5</c:v>
                </c:pt>
                <c:pt idx="5">
                  <c:v>-0.54545454545454541</c:v>
                </c:pt>
                <c:pt idx="6">
                  <c:v>0.92307692307692313</c:v>
                </c:pt>
                <c:pt idx="7">
                  <c:v>-0.90625</c:v>
                </c:pt>
                <c:pt idx="8">
                  <c:v>9.0909090909090828E-2</c:v>
                </c:pt>
                <c:pt idx="9">
                  <c:v>0.73484848484848486</c:v>
                </c:pt>
                <c:pt idx="10">
                  <c:v>-4.4198895027624308E-2</c:v>
                </c:pt>
                <c:pt idx="12">
                  <c:v>-2.9792746113989632E-2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77-4270-896F-E65CEEB9ABE8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-0.68363402061855671</c:v>
                </c:pt>
                <c:pt idx="1">
                  <c:v>-0.63595706618962433</c:v>
                </c:pt>
                <c:pt idx="2">
                  <c:v>-0.56487804878048786</c:v>
                </c:pt>
                <c:pt idx="3">
                  <c:v>-0.75572519083969469</c:v>
                </c:pt>
                <c:pt idx="4">
                  <c:v>0.39999999999999991</c:v>
                </c:pt>
                <c:pt idx="5">
                  <c:v>-0.77272727272727271</c:v>
                </c:pt>
                <c:pt idx="6">
                  <c:v>-0.75490196078431371</c:v>
                </c:pt>
                <c:pt idx="7">
                  <c:v>-0.76923076923076916</c:v>
                </c:pt>
                <c:pt idx="8">
                  <c:v>-0.53846153846153844</c:v>
                </c:pt>
                <c:pt idx="9">
                  <c:v>-0.21305841924398627</c:v>
                </c:pt>
                <c:pt idx="10">
                  <c:v>-0.32333767926988266</c:v>
                </c:pt>
                <c:pt idx="12">
                  <c:v>-0.57755217146080096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77-4270-896F-E65CEEB9A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FE-46A0-9323-8BC2C640C67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19740</c:v>
                </c:pt>
                <c:pt idx="1">
                  <c:v>19223</c:v>
                </c:pt>
                <c:pt idx="2">
                  <c:v>21973</c:v>
                </c:pt>
                <c:pt idx="3">
                  <c:v>20119</c:v>
                </c:pt>
                <c:pt idx="4">
                  <c:v>14799</c:v>
                </c:pt>
                <c:pt idx="5">
                  <c:v>19316</c:v>
                </c:pt>
                <c:pt idx="6">
                  <c:v>24858</c:v>
                </c:pt>
                <c:pt idx="7">
                  <c:v>24709</c:v>
                </c:pt>
                <c:pt idx="8">
                  <c:v>22149</c:v>
                </c:pt>
                <c:pt idx="9">
                  <c:v>22803</c:v>
                </c:pt>
                <c:pt idx="10">
                  <c:v>19561</c:v>
                </c:pt>
                <c:pt idx="11">
                  <c:v>20974</c:v>
                </c:pt>
                <c:pt idx="12">
                  <c:v>250224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FE-46A0-9323-8BC2C640C677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FE-46A0-9323-8BC2C640C677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15598</c:v>
                </c:pt>
                <c:pt idx="1">
                  <c:v>21666</c:v>
                </c:pt>
                <c:pt idx="2">
                  <c:v>22231</c:v>
                </c:pt>
                <c:pt idx="3">
                  <c:v>23894</c:v>
                </c:pt>
                <c:pt idx="4">
                  <c:v>20251</c:v>
                </c:pt>
                <c:pt idx="5">
                  <c:v>18886</c:v>
                </c:pt>
                <c:pt idx="6">
                  <c:v>23111</c:v>
                </c:pt>
                <c:pt idx="7">
                  <c:v>24659</c:v>
                </c:pt>
                <c:pt idx="8">
                  <c:v>20130</c:v>
                </c:pt>
                <c:pt idx="9">
                  <c:v>22327</c:v>
                </c:pt>
                <c:pt idx="10">
                  <c:v>21079</c:v>
                </c:pt>
                <c:pt idx="11">
                  <c:v>23285</c:v>
                </c:pt>
                <c:pt idx="12">
                  <c:v>257117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FE-46A0-9323-8BC2C640C677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FE-46A0-9323-8BC2C640C67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FE-46A0-9323-8BC2C640C677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FE-46A0-9323-8BC2C640C6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CFE-46A0-9323-8BC2C640C67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9">
                  <c:v>27341</c:v>
                </c:pt>
                <c:pt idx="10">
                  <c:v>23363</c:v>
                </c:pt>
                <c:pt idx="12">
                  <c:v>264520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FE-46A0-9323-8BC2C640C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FE-46A0-9323-8BC2C640C6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FE-46A0-9323-8BC2C640C6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FE-46A0-9323-8BC2C640C6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FE-46A0-9323-8BC2C640C6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FE-46A0-9323-8BC2C640C6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FE-46A0-9323-8BC2C640C6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FE-46A0-9323-8BC2C640C6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FE-46A0-9323-8BC2C640C6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FE-46A0-9323-8BC2C640C6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FE-46A0-9323-8BC2C640C6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FE-46A0-9323-8BC2C640C6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FE-46A0-9323-8BC2C640C6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FE-46A0-9323-8BC2C640C677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7.1142730102267127E-3</c:v>
                </c:pt>
                <c:pt idx="1">
                  <c:v>3.6169106817985019E-2</c:v>
                </c:pt>
                <c:pt idx="2">
                  <c:v>0.26128452210798092</c:v>
                </c:pt>
                <c:pt idx="3">
                  <c:v>-5.4462612842786529E-2</c:v>
                </c:pt>
                <c:pt idx="4">
                  <c:v>8.8272149255116616E-2</c:v>
                </c:pt>
                <c:pt idx="5">
                  <c:v>8.4310467600284822E-2</c:v>
                </c:pt>
                <c:pt idx="6">
                  <c:v>2.5416048772450184E-2</c:v>
                </c:pt>
                <c:pt idx="7">
                  <c:v>-6.9033143753677306E-3</c:v>
                </c:pt>
                <c:pt idx="8">
                  <c:v>-4.1798606713109532E-2</c:v>
                </c:pt>
                <c:pt idx="9">
                  <c:v>9.3333866517375075E-2</c:v>
                </c:pt>
                <c:pt idx="10">
                  <c:v>-3.4865947866319691E-2</c:v>
                </c:pt>
                <c:pt idx="12">
                  <c:v>3.956738402527793E-2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FE-46A0-9323-8BC2C640C677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0.14741641337386024</c:v>
                </c:pt>
                <c:pt idx="1">
                  <c:v>0.24439473547313106</c:v>
                </c:pt>
                <c:pt idx="2">
                  <c:v>0.24498247849633636</c:v>
                </c:pt>
                <c:pt idx="3">
                  <c:v>0.10368308564043938</c:v>
                </c:pt>
                <c:pt idx="4">
                  <c:v>0.58449895263193463</c:v>
                </c:pt>
                <c:pt idx="5">
                  <c:v>0.18249119900600541</c:v>
                </c:pt>
                <c:pt idx="6">
                  <c:v>1.4079974253762284E-3</c:v>
                </c:pt>
                <c:pt idx="7">
                  <c:v>2.4687360880650822E-2</c:v>
                </c:pt>
                <c:pt idx="8">
                  <c:v>-4.3658855930290286E-2</c:v>
                </c:pt>
                <c:pt idx="9">
                  <c:v>0.19900890233741175</c:v>
                </c:pt>
                <c:pt idx="10">
                  <c:v>0.19436634118910079</c:v>
                </c:pt>
                <c:pt idx="12">
                  <c:v>0.15384950926935659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CFE-46A0-9323-8BC2C640C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8C-4044-A853-29494495905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14344</c:v>
                </c:pt>
                <c:pt idx="1">
                  <c:v>13518</c:v>
                </c:pt>
                <c:pt idx="2">
                  <c:v>15448</c:v>
                </c:pt>
                <c:pt idx="3">
                  <c:v>14841</c:v>
                </c:pt>
                <c:pt idx="4">
                  <c:v>11171</c:v>
                </c:pt>
                <c:pt idx="5">
                  <c:v>12783</c:v>
                </c:pt>
                <c:pt idx="6">
                  <c:v>16164</c:v>
                </c:pt>
                <c:pt idx="7">
                  <c:v>18261</c:v>
                </c:pt>
                <c:pt idx="8">
                  <c:v>16985</c:v>
                </c:pt>
                <c:pt idx="9">
                  <c:v>17312</c:v>
                </c:pt>
                <c:pt idx="10">
                  <c:v>13870</c:v>
                </c:pt>
                <c:pt idx="11">
                  <c:v>14900</c:v>
                </c:pt>
                <c:pt idx="12">
                  <c:v>179597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8C-4044-A853-294944959057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8C-4044-A853-294944959057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12209</c:v>
                </c:pt>
                <c:pt idx="1">
                  <c:v>17700</c:v>
                </c:pt>
                <c:pt idx="2">
                  <c:v>17761</c:v>
                </c:pt>
                <c:pt idx="3">
                  <c:v>19923</c:v>
                </c:pt>
                <c:pt idx="4">
                  <c:v>17673</c:v>
                </c:pt>
                <c:pt idx="5">
                  <c:v>15881</c:v>
                </c:pt>
                <c:pt idx="6">
                  <c:v>18743</c:v>
                </c:pt>
                <c:pt idx="7">
                  <c:v>20467</c:v>
                </c:pt>
                <c:pt idx="8">
                  <c:v>16918</c:v>
                </c:pt>
                <c:pt idx="9">
                  <c:v>18718</c:v>
                </c:pt>
                <c:pt idx="10">
                  <c:v>16558</c:v>
                </c:pt>
                <c:pt idx="11">
                  <c:v>18747</c:v>
                </c:pt>
                <c:pt idx="12">
                  <c:v>211298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8C-4044-A853-294944959057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8C-4044-A853-29494495905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18402</c:v>
                </c:pt>
                <c:pt idx="1">
                  <c:v>18976</c:v>
                </c:pt>
                <c:pt idx="2">
                  <c:v>17386</c:v>
                </c:pt>
                <c:pt idx="3">
                  <c:v>19332</c:v>
                </c:pt>
                <c:pt idx="4">
                  <c:v>18326</c:v>
                </c:pt>
                <c:pt idx="5">
                  <c:v>17783</c:v>
                </c:pt>
                <c:pt idx="6">
                  <c:v>20245</c:v>
                </c:pt>
                <c:pt idx="7">
                  <c:v>20391</c:v>
                </c:pt>
                <c:pt idx="8">
                  <c:v>18135</c:v>
                </c:pt>
                <c:pt idx="9">
                  <c:v>20522</c:v>
                </c:pt>
                <c:pt idx="10">
                  <c:v>20019</c:v>
                </c:pt>
                <c:pt idx="11">
                  <c:v>19529</c:v>
                </c:pt>
                <c:pt idx="12">
                  <c:v>229046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8C-4044-A853-294944959057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8C-4044-A853-2949449590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8C-4044-A853-29494495905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18282</c:v>
                </c:pt>
                <c:pt idx="1">
                  <c:v>20148</c:v>
                </c:pt>
                <c:pt idx="2">
                  <c:v>22158</c:v>
                </c:pt>
                <c:pt idx="3">
                  <c:v>18488</c:v>
                </c:pt>
                <c:pt idx="4">
                  <c:v>19636</c:v>
                </c:pt>
                <c:pt idx="5">
                  <c:v>19273</c:v>
                </c:pt>
                <c:pt idx="6">
                  <c:v>20528</c:v>
                </c:pt>
                <c:pt idx="7">
                  <c:v>20545</c:v>
                </c:pt>
                <c:pt idx="8">
                  <c:v>17254</c:v>
                </c:pt>
                <c:pt idx="9">
                  <c:v>22570</c:v>
                </c:pt>
                <c:pt idx="10">
                  <c:v>18565</c:v>
                </c:pt>
                <c:pt idx="12">
                  <c:v>217447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8C-4044-A853-294944959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8C-4044-A853-2949449590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8C-4044-A853-2949449590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8C-4044-A853-2949449590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8C-4044-A853-2949449590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8C-4044-A853-2949449590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8C-4044-A853-2949449590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8C-4044-A853-2949449590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8C-4044-A853-2949449590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8C-4044-A853-2949449590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8C-4044-A853-2949449590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8C-4044-A853-2949449590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8C-4044-A853-2949449590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8C-4044-A853-294944959057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-6.5210303227910549E-3</c:v>
                </c:pt>
                <c:pt idx="1">
                  <c:v>6.1762225969645979E-2</c:v>
                </c:pt>
                <c:pt idx="2">
                  <c:v>0.27447371448291724</c:v>
                </c:pt>
                <c:pt idx="3">
                  <c:v>-4.3658183322987765E-2</c:v>
                </c:pt>
                <c:pt idx="4">
                  <c:v>7.1483138710029426E-2</c:v>
                </c:pt>
                <c:pt idx="5">
                  <c:v>8.378788730810327E-2</c:v>
                </c:pt>
                <c:pt idx="6">
                  <c:v>1.3978760187700612E-2</c:v>
                </c:pt>
                <c:pt idx="7">
                  <c:v>7.5523515276347819E-3</c:v>
                </c:pt>
                <c:pt idx="8">
                  <c:v>-4.8580093741384056E-2</c:v>
                </c:pt>
                <c:pt idx="9">
                  <c:v>9.9795341584640873E-2</c:v>
                </c:pt>
                <c:pt idx="10">
                  <c:v>-7.263100054947802E-2</c:v>
                </c:pt>
                <c:pt idx="12">
                  <c:v>3.784895736384164E-2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8C-4044-A853-294944959057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0.27453987730061358</c:v>
                </c:pt>
                <c:pt idx="1">
                  <c:v>0.49045716822015084</c:v>
                </c:pt>
                <c:pt idx="2">
                  <c:v>0.43436043500776789</c:v>
                </c:pt>
                <c:pt idx="3">
                  <c:v>0.24573815780607777</c:v>
                </c:pt>
                <c:pt idx="4">
                  <c:v>0.75776564318324224</c:v>
                </c:pt>
                <c:pt idx="5">
                  <c:v>0.50770554642885091</c:v>
                </c:pt>
                <c:pt idx="6">
                  <c:v>0.26998267755506067</c:v>
                </c:pt>
                <c:pt idx="7">
                  <c:v>0.12507529708121123</c:v>
                </c:pt>
                <c:pt idx="8">
                  <c:v>1.5837503679717368E-2</c:v>
                </c:pt>
                <c:pt idx="9">
                  <c:v>0.30371996303142335</c:v>
                </c:pt>
                <c:pt idx="10">
                  <c:v>0.33850036049026677</c:v>
                </c:pt>
                <c:pt idx="12">
                  <c:v>0.32028512966234968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8C-4044-A853-294944959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EA-47FB-A20D-77B2A787316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12587</c:v>
                </c:pt>
                <c:pt idx="1">
                  <c:v>11569</c:v>
                </c:pt>
                <c:pt idx="2">
                  <c:v>13095</c:v>
                </c:pt>
                <c:pt idx="3">
                  <c:v>12619</c:v>
                </c:pt>
                <c:pt idx="4">
                  <c:v>8649</c:v>
                </c:pt>
                <c:pt idx="5">
                  <c:v>9694</c:v>
                </c:pt>
                <c:pt idx="6">
                  <c:v>13515</c:v>
                </c:pt>
                <c:pt idx="7">
                  <c:v>15236</c:v>
                </c:pt>
                <c:pt idx="8">
                  <c:v>14643</c:v>
                </c:pt>
                <c:pt idx="9">
                  <c:v>14572</c:v>
                </c:pt>
                <c:pt idx="10">
                  <c:v>11624</c:v>
                </c:pt>
                <c:pt idx="11">
                  <c:v>11940</c:v>
                </c:pt>
                <c:pt idx="12">
                  <c:v>149743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EA-47FB-A20D-77B2A787316F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EA-47FB-A20D-77B2A787316F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9227</c:v>
                </c:pt>
                <c:pt idx="1">
                  <c:v>13725</c:v>
                </c:pt>
                <c:pt idx="2">
                  <c:v>13764</c:v>
                </c:pt>
                <c:pt idx="3">
                  <c:v>16004</c:v>
                </c:pt>
                <c:pt idx="4">
                  <c:v>13304</c:v>
                </c:pt>
                <c:pt idx="5">
                  <c:v>11604</c:v>
                </c:pt>
                <c:pt idx="6">
                  <c:v>13798</c:v>
                </c:pt>
                <c:pt idx="7">
                  <c:v>15896</c:v>
                </c:pt>
                <c:pt idx="8">
                  <c:v>12977</c:v>
                </c:pt>
                <c:pt idx="9">
                  <c:v>14897</c:v>
                </c:pt>
                <c:pt idx="10">
                  <c:v>13391</c:v>
                </c:pt>
                <c:pt idx="11">
                  <c:v>15326</c:v>
                </c:pt>
                <c:pt idx="12">
                  <c:v>163913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EA-47FB-A20D-77B2A787316F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EA-47FB-A20D-77B2A787316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14935</c:v>
                </c:pt>
                <c:pt idx="1">
                  <c:v>15417</c:v>
                </c:pt>
                <c:pt idx="2">
                  <c:v>13769</c:v>
                </c:pt>
                <c:pt idx="3">
                  <c:v>15420</c:v>
                </c:pt>
                <c:pt idx="4">
                  <c:v>14308</c:v>
                </c:pt>
                <c:pt idx="5">
                  <c:v>13809</c:v>
                </c:pt>
                <c:pt idx="6">
                  <c:v>15626</c:v>
                </c:pt>
                <c:pt idx="7">
                  <c:v>15580</c:v>
                </c:pt>
                <c:pt idx="8">
                  <c:v>14015</c:v>
                </c:pt>
                <c:pt idx="9">
                  <c:v>15893</c:v>
                </c:pt>
                <c:pt idx="10">
                  <c:v>15821</c:v>
                </c:pt>
                <c:pt idx="11">
                  <c:v>15445</c:v>
                </c:pt>
                <c:pt idx="12">
                  <c:v>180038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EA-47FB-A20D-77B2A787316F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EA-47FB-A20D-77B2A78731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EA-47FB-A20D-77B2A787316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14354</c:v>
                </c:pt>
                <c:pt idx="1">
                  <c:v>15736</c:v>
                </c:pt>
                <c:pt idx="2">
                  <c:v>17491</c:v>
                </c:pt>
                <c:pt idx="3">
                  <c:v>14826</c:v>
                </c:pt>
                <c:pt idx="4">
                  <c:v>15219</c:v>
                </c:pt>
                <c:pt idx="5">
                  <c:v>14680</c:v>
                </c:pt>
                <c:pt idx="6">
                  <c:v>15688</c:v>
                </c:pt>
                <c:pt idx="7">
                  <c:v>15273</c:v>
                </c:pt>
                <c:pt idx="8">
                  <c:v>12989</c:v>
                </c:pt>
                <c:pt idx="9">
                  <c:v>17980</c:v>
                </c:pt>
                <c:pt idx="10">
                  <c:v>14412</c:v>
                </c:pt>
                <c:pt idx="12">
                  <c:v>168648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EA-47FB-A20D-77B2A7873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EA-47FB-A20D-77B2A78731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EA-47FB-A20D-77B2A78731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EA-47FB-A20D-77B2A78731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EA-47FB-A20D-77B2A78731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EA-47FB-A20D-77B2A78731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EA-47FB-A20D-77B2A78731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EA-47FB-A20D-77B2A78731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EA-47FB-A20D-77B2A78731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EA-47FB-A20D-77B2A78731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EA-47FB-A20D-77B2A78731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EA-47FB-A20D-77B2A78731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EA-47FB-A20D-77B2A78731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EA-47FB-A20D-77B2A787316F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-3.8901908269166396E-2</c:v>
                </c:pt>
                <c:pt idx="1">
                  <c:v>2.0691444509307821E-2</c:v>
                </c:pt>
                <c:pt idx="2">
                  <c:v>0.27031737962088753</c:v>
                </c:pt>
                <c:pt idx="3">
                  <c:v>-3.8521400778210091E-2</c:v>
                </c:pt>
                <c:pt idx="4">
                  <c:v>6.3670673748951634E-2</c:v>
                </c:pt>
                <c:pt idx="5">
                  <c:v>6.3074806285755569E-2</c:v>
                </c:pt>
                <c:pt idx="6">
                  <c:v>3.9677460642519868E-3</c:v>
                </c:pt>
                <c:pt idx="7">
                  <c:v>-1.9704749679075761E-2</c:v>
                </c:pt>
                <c:pt idx="8">
                  <c:v>-7.3207277916518043E-2</c:v>
                </c:pt>
                <c:pt idx="9">
                  <c:v>0.13131567356697915</c:v>
                </c:pt>
                <c:pt idx="10">
                  <c:v>-8.9058845837810541E-2</c:v>
                </c:pt>
                <c:pt idx="12">
                  <c:v>2.4636527677361686E-2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EA-47FB-A20D-77B2A787316F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0.14038293477397312</c:v>
                </c:pt>
                <c:pt idx="1">
                  <c:v>0.36018670585184553</c:v>
                </c:pt>
                <c:pt idx="2">
                  <c:v>0.33570064910271102</c:v>
                </c:pt>
                <c:pt idx="3">
                  <c:v>0.17489499960377208</c:v>
                </c:pt>
                <c:pt idx="4">
                  <c:v>0.75962539021852238</c:v>
                </c:pt>
                <c:pt idx="5">
                  <c:v>0.51433876624716324</c:v>
                </c:pt>
                <c:pt idx="6">
                  <c:v>0.16078431372549029</c:v>
                </c:pt>
                <c:pt idx="7">
                  <c:v>2.4284589131005063E-3</c:v>
                </c:pt>
                <c:pt idx="8">
                  <c:v>-0.11295499556101896</c:v>
                </c:pt>
                <c:pt idx="9">
                  <c:v>0.23387318144386504</c:v>
                </c:pt>
                <c:pt idx="10">
                  <c:v>0.23984858912594631</c:v>
                </c:pt>
                <c:pt idx="12">
                  <c:v>0.22383402393271545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EA-47FB-A20D-77B2A7873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10-4039-91FE-25E12FCD713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1757</c:v>
                </c:pt>
                <c:pt idx="1">
                  <c:v>1949</c:v>
                </c:pt>
                <c:pt idx="2">
                  <c:v>2353</c:v>
                </c:pt>
                <c:pt idx="3">
                  <c:v>2222</c:v>
                </c:pt>
                <c:pt idx="4">
                  <c:v>2522</c:v>
                </c:pt>
                <c:pt idx="5">
                  <c:v>3089</c:v>
                </c:pt>
                <c:pt idx="6">
                  <c:v>2649</c:v>
                </c:pt>
                <c:pt idx="7">
                  <c:v>3025</c:v>
                </c:pt>
                <c:pt idx="8">
                  <c:v>2342</c:v>
                </c:pt>
                <c:pt idx="9">
                  <c:v>2740</c:v>
                </c:pt>
                <c:pt idx="10">
                  <c:v>2246</c:v>
                </c:pt>
                <c:pt idx="11">
                  <c:v>2960</c:v>
                </c:pt>
                <c:pt idx="12">
                  <c:v>29854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10-4039-91FE-25E12FCD713B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10-4039-91FE-25E12FCD713B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2982</c:v>
                </c:pt>
                <c:pt idx="1">
                  <c:v>3975</c:v>
                </c:pt>
                <c:pt idx="2">
                  <c:v>3997</c:v>
                </c:pt>
                <c:pt idx="3">
                  <c:v>3919</c:v>
                </c:pt>
                <c:pt idx="4">
                  <c:v>4369</c:v>
                </c:pt>
                <c:pt idx="5">
                  <c:v>4277</c:v>
                </c:pt>
                <c:pt idx="6">
                  <c:v>4945</c:v>
                </c:pt>
                <c:pt idx="7">
                  <c:v>4571</c:v>
                </c:pt>
                <c:pt idx="8">
                  <c:v>3941</c:v>
                </c:pt>
                <c:pt idx="9">
                  <c:v>3821</c:v>
                </c:pt>
                <c:pt idx="10">
                  <c:v>3167</c:v>
                </c:pt>
                <c:pt idx="11">
                  <c:v>3421</c:v>
                </c:pt>
                <c:pt idx="12">
                  <c:v>47385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10-4039-91FE-25E12FCD713B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10-4039-91FE-25E12FCD713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3467</c:v>
                </c:pt>
                <c:pt idx="1">
                  <c:v>3559</c:v>
                </c:pt>
                <c:pt idx="2">
                  <c:v>3617</c:v>
                </c:pt>
                <c:pt idx="3">
                  <c:v>3912</c:v>
                </c:pt>
                <c:pt idx="4">
                  <c:v>4018</c:v>
                </c:pt>
                <c:pt idx="5">
                  <c:v>3974</c:v>
                </c:pt>
                <c:pt idx="6">
                  <c:v>4619</c:v>
                </c:pt>
                <c:pt idx="7">
                  <c:v>4811</c:v>
                </c:pt>
                <c:pt idx="8">
                  <c:v>4120</c:v>
                </c:pt>
                <c:pt idx="9">
                  <c:v>4629</c:v>
                </c:pt>
                <c:pt idx="10">
                  <c:v>4198</c:v>
                </c:pt>
                <c:pt idx="11">
                  <c:v>4084</c:v>
                </c:pt>
                <c:pt idx="12">
                  <c:v>49008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10-4039-91FE-25E12FCD713B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10-4039-91FE-25E12FCD71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10-4039-91FE-25E12FCD713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3928</c:v>
                </c:pt>
                <c:pt idx="1">
                  <c:v>4412</c:v>
                </c:pt>
                <c:pt idx="2">
                  <c:v>4667</c:v>
                </c:pt>
                <c:pt idx="3">
                  <c:v>3662</c:v>
                </c:pt>
                <c:pt idx="4">
                  <c:v>4417</c:v>
                </c:pt>
                <c:pt idx="5">
                  <c:v>4593</c:v>
                </c:pt>
                <c:pt idx="6">
                  <c:v>4840</c:v>
                </c:pt>
                <c:pt idx="7">
                  <c:v>5272</c:v>
                </c:pt>
                <c:pt idx="8">
                  <c:v>4265</c:v>
                </c:pt>
                <c:pt idx="9">
                  <c:v>4590</c:v>
                </c:pt>
                <c:pt idx="10">
                  <c:v>4153</c:v>
                </c:pt>
                <c:pt idx="12">
                  <c:v>48799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10-4039-91FE-25E12FCD7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10-4039-91FE-25E12FCD71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10-4039-91FE-25E12FCD71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10-4039-91FE-25E12FCD71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10-4039-91FE-25E12FCD71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10-4039-91FE-25E12FCD71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10-4039-91FE-25E12FCD71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10-4039-91FE-25E12FCD71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10-4039-91FE-25E12FCD71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10-4039-91FE-25E12FCD71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10-4039-91FE-25E12FCD71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10-4039-91FE-25E12FCD71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10-4039-91FE-25E12FCD71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10-4039-91FE-25E12FCD713B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0.13296798384770692</c:v>
                </c:pt>
                <c:pt idx="1">
                  <c:v>0.2396740657488059</c:v>
                </c:pt>
                <c:pt idx="2">
                  <c:v>0.29029582526956044</c:v>
                </c:pt>
                <c:pt idx="3">
                  <c:v>-6.3905930470347649E-2</c:v>
                </c:pt>
                <c:pt idx="4">
                  <c:v>9.9303135888501703E-2</c:v>
                </c:pt>
                <c:pt idx="5">
                  <c:v>0.15576245596376448</c:v>
                </c:pt>
                <c:pt idx="6">
                  <c:v>4.7845854080969863E-2</c:v>
                </c:pt>
                <c:pt idx="7">
                  <c:v>9.5822074412803993E-2</c:v>
                </c:pt>
                <c:pt idx="8">
                  <c:v>3.5194174757281482E-2</c:v>
                </c:pt>
                <c:pt idx="9">
                  <c:v>-8.4251458198314477E-3</c:v>
                </c:pt>
                <c:pt idx="10">
                  <c:v>-1.0719390185802813E-2</c:v>
                </c:pt>
                <c:pt idx="12">
                  <c:v>8.6256789244056664E-2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10-4039-91FE-25E12FCD713B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1.2356289129197497</c:v>
                </c:pt>
                <c:pt idx="1">
                  <c:v>1.263724987172909</c:v>
                </c:pt>
                <c:pt idx="2">
                  <c:v>0.98342541436464082</c:v>
                </c:pt>
                <c:pt idx="3">
                  <c:v>0.64806480648064801</c:v>
                </c:pt>
                <c:pt idx="4">
                  <c:v>0.75138778747026169</c:v>
                </c:pt>
                <c:pt idx="5">
                  <c:v>0.48688896082874722</c:v>
                </c:pt>
                <c:pt idx="6">
                  <c:v>0.8271045677614195</c:v>
                </c:pt>
                <c:pt idx="7">
                  <c:v>0.74280991735537194</c:v>
                </c:pt>
                <c:pt idx="8">
                  <c:v>0.82109308283518367</c:v>
                </c:pt>
                <c:pt idx="9">
                  <c:v>0.67518248175182483</c:v>
                </c:pt>
                <c:pt idx="10">
                  <c:v>0.84906500445235977</c:v>
                </c:pt>
                <c:pt idx="12">
                  <c:v>0.8144939391685877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510-4039-91FE-25E12FCD7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D4-43C9-A7FB-43438B594FE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5396</c:v>
                </c:pt>
                <c:pt idx="1">
                  <c:v>5705</c:v>
                </c:pt>
                <c:pt idx="2">
                  <c:v>6525</c:v>
                </c:pt>
                <c:pt idx="3">
                  <c:v>5278</c:v>
                </c:pt>
                <c:pt idx="4">
                  <c:v>3628</c:v>
                </c:pt>
                <c:pt idx="5">
                  <c:v>6533</c:v>
                </c:pt>
                <c:pt idx="6">
                  <c:v>8694</c:v>
                </c:pt>
                <c:pt idx="7">
                  <c:v>6448</c:v>
                </c:pt>
                <c:pt idx="8">
                  <c:v>5164</c:v>
                </c:pt>
                <c:pt idx="9">
                  <c:v>5491</c:v>
                </c:pt>
                <c:pt idx="10">
                  <c:v>5691</c:v>
                </c:pt>
                <c:pt idx="11">
                  <c:v>6074</c:v>
                </c:pt>
                <c:pt idx="12">
                  <c:v>70627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D4-43C9-A7FB-43438B594FE1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D4-43C9-A7FB-43438B594FE1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3389</c:v>
                </c:pt>
                <c:pt idx="1">
                  <c:v>3966</c:v>
                </c:pt>
                <c:pt idx="2">
                  <c:v>4470</c:v>
                </c:pt>
                <c:pt idx="3">
                  <c:v>3971</c:v>
                </c:pt>
                <c:pt idx="4">
                  <c:v>2578</c:v>
                </c:pt>
                <c:pt idx="5">
                  <c:v>3005</c:v>
                </c:pt>
                <c:pt idx="6">
                  <c:v>4368</c:v>
                </c:pt>
                <c:pt idx="7">
                  <c:v>4192</c:v>
                </c:pt>
                <c:pt idx="8">
                  <c:v>3212</c:v>
                </c:pt>
                <c:pt idx="9">
                  <c:v>3609</c:v>
                </c:pt>
                <c:pt idx="10">
                  <c:v>4521</c:v>
                </c:pt>
                <c:pt idx="11">
                  <c:v>4538</c:v>
                </c:pt>
                <c:pt idx="12">
                  <c:v>45819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D4-43C9-A7FB-43438B594FE1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D4-43C9-A7FB-43438B594FE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4088</c:v>
                </c:pt>
                <c:pt idx="1">
                  <c:v>4110</c:v>
                </c:pt>
                <c:pt idx="2">
                  <c:v>4303</c:v>
                </c:pt>
                <c:pt idx="3">
                  <c:v>4152</c:v>
                </c:pt>
                <c:pt idx="4">
                  <c:v>3221</c:v>
                </c:pt>
                <c:pt idx="5">
                  <c:v>3282</c:v>
                </c:pt>
                <c:pt idx="6">
                  <c:v>4031</c:v>
                </c:pt>
                <c:pt idx="7">
                  <c:v>5104</c:v>
                </c:pt>
                <c:pt idx="8">
                  <c:v>3971</c:v>
                </c:pt>
                <c:pt idx="9">
                  <c:v>4485</c:v>
                </c:pt>
                <c:pt idx="10">
                  <c:v>4188</c:v>
                </c:pt>
                <c:pt idx="11">
                  <c:v>4613</c:v>
                </c:pt>
                <c:pt idx="12">
                  <c:v>49548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D4-43C9-A7FB-43438B594FE1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D4-43C9-A7FB-43438B594F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8D4-43C9-A7FB-43438B594FE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4368</c:v>
                </c:pt>
                <c:pt idx="1">
                  <c:v>3773</c:v>
                </c:pt>
                <c:pt idx="2">
                  <c:v>5198</c:v>
                </c:pt>
                <c:pt idx="3">
                  <c:v>3717</c:v>
                </c:pt>
                <c:pt idx="4">
                  <c:v>3813</c:v>
                </c:pt>
                <c:pt idx="5">
                  <c:v>3568</c:v>
                </c:pt>
                <c:pt idx="6">
                  <c:v>4365</c:v>
                </c:pt>
                <c:pt idx="7">
                  <c:v>4774</c:v>
                </c:pt>
                <c:pt idx="8">
                  <c:v>3928</c:v>
                </c:pt>
                <c:pt idx="9">
                  <c:v>4771</c:v>
                </c:pt>
                <c:pt idx="10">
                  <c:v>4798</c:v>
                </c:pt>
                <c:pt idx="12">
                  <c:v>47073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D4-43C9-A7FB-43438B594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D4-43C9-A7FB-43438B594F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D4-43C9-A7FB-43438B594F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D4-43C9-A7FB-43438B594F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D4-43C9-A7FB-43438B594F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D4-43C9-A7FB-43438B594F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D4-43C9-A7FB-43438B594F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D4-43C9-A7FB-43438B594F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D4-43C9-A7FB-43438B594F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D4-43C9-A7FB-43438B594F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D4-43C9-A7FB-43438B594F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D4-43C9-A7FB-43438B594F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D4-43C9-A7FB-43438B594F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D4-43C9-A7FB-43438B594FE1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6.8493150684931559E-2</c:v>
                </c:pt>
                <c:pt idx="1">
                  <c:v>-8.1995133819951382E-2</c:v>
                </c:pt>
                <c:pt idx="2">
                  <c:v>0.20799442249593314</c:v>
                </c:pt>
                <c:pt idx="3">
                  <c:v>-0.10476878612716767</c:v>
                </c:pt>
                <c:pt idx="4">
                  <c:v>0.1837938528407328</c:v>
                </c:pt>
                <c:pt idx="5">
                  <c:v>8.7141986593540555E-2</c:v>
                </c:pt>
                <c:pt idx="6">
                  <c:v>8.2857851649714709E-2</c:v>
                </c:pt>
                <c:pt idx="7">
                  <c:v>-6.4655172413793149E-2</c:v>
                </c:pt>
                <c:pt idx="8">
                  <c:v>-1.0828506673381977E-2</c:v>
                </c:pt>
                <c:pt idx="9">
                  <c:v>6.3768115942028913E-2</c:v>
                </c:pt>
                <c:pt idx="10">
                  <c:v>0.14565425023877743</c:v>
                </c:pt>
                <c:pt idx="12">
                  <c:v>4.7579837543117787E-2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D4-43C9-A7FB-43438B594FE1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-0.19051148999258705</c:v>
                </c:pt>
                <c:pt idx="1">
                  <c:v>-0.3386503067484663</c:v>
                </c:pt>
                <c:pt idx="2">
                  <c:v>-0.20337164750957859</c:v>
                </c:pt>
                <c:pt idx="3">
                  <c:v>-0.29575596816976124</c:v>
                </c:pt>
                <c:pt idx="4">
                  <c:v>5.0992282249173071E-2</c:v>
                </c:pt>
                <c:pt idx="5">
                  <c:v>-0.45384968620847999</c:v>
                </c:pt>
                <c:pt idx="6">
                  <c:v>-0.49792960662525876</c:v>
                </c:pt>
                <c:pt idx="7">
                  <c:v>-0.25961538461538458</c:v>
                </c:pt>
                <c:pt idx="8">
                  <c:v>-0.23934934159566223</c:v>
                </c:pt>
                <c:pt idx="9">
                  <c:v>-0.1311236568930978</c:v>
                </c:pt>
                <c:pt idx="10">
                  <c:v>-0.15691442628712005</c:v>
                </c:pt>
                <c:pt idx="12">
                  <c:v>-0.27078524623177858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8D4-43C9-A7FB-43438B594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278594</c:v>
                </c:pt>
                <c:pt idx="1">
                  <c:v>257117</c:v>
                </c:pt>
                <c:pt idx="2">
                  <c:v>140346</c:v>
                </c:pt>
                <c:pt idx="3">
                  <c:v>96681</c:v>
                </c:pt>
                <c:pt idx="4">
                  <c:v>250224</c:v>
                </c:pt>
                <c:pt idx="5">
                  <c:v>272428</c:v>
                </c:pt>
                <c:pt idx="6">
                  <c:v>264633</c:v>
                </c:pt>
                <c:pt idx="7">
                  <c:v>252163</c:v>
                </c:pt>
                <c:pt idx="8">
                  <c:v>234964</c:v>
                </c:pt>
                <c:pt idx="9">
                  <c:v>227194</c:v>
                </c:pt>
                <c:pt idx="10">
                  <c:v>224100</c:v>
                </c:pt>
                <c:pt idx="11">
                  <c:v>232379</c:v>
                </c:pt>
                <c:pt idx="12">
                  <c:v>235365</c:v>
                </c:pt>
                <c:pt idx="13">
                  <c:v>191608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2-4869-AA50-A5FB807E9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8.3530066078866927E-2</c:v>
                </c:pt>
                <c:pt idx="1">
                  <c:v>0.83202228777450027</c:v>
                </c:pt>
                <c:pt idx="2">
                  <c:v>0.45163992925186958</c:v>
                </c:pt>
                <c:pt idx="3">
                  <c:v>-0.61362219451371569</c:v>
                </c:pt>
                <c:pt idx="4">
                  <c:v>-8.1504103836609998E-2</c:v>
                </c:pt>
                <c:pt idx="5">
                  <c:v>2.9455887965597727E-2</c:v>
                </c:pt>
                <c:pt idx="6">
                  <c:v>4.9452140083993346E-2</c:v>
                </c:pt>
                <c:pt idx="7">
                  <c:v>7.3198447421732649E-2</c:v>
                </c:pt>
                <c:pt idx="8">
                  <c:v>3.4199846826940883E-2</c:v>
                </c:pt>
                <c:pt idx="9">
                  <c:v>1.3806336456938961E-2</c:v>
                </c:pt>
                <c:pt idx="10">
                  <c:v>-3.5627143588706334E-2</c:v>
                </c:pt>
                <c:pt idx="11">
                  <c:v>-1.2686678138210894E-2</c:v>
                </c:pt>
                <c:pt idx="12">
                  <c:v>0.22836729155358859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2-4869-AA50-A5FB807E9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7C-4194-B45A-500C628BE6C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1628</c:v>
                </c:pt>
                <c:pt idx="1">
                  <c:v>1556</c:v>
                </c:pt>
                <c:pt idx="2">
                  <c:v>4005</c:v>
                </c:pt>
                <c:pt idx="3">
                  <c:v>4972</c:v>
                </c:pt>
                <c:pt idx="4">
                  <c:v>3331</c:v>
                </c:pt>
                <c:pt idx="5">
                  <c:v>2375</c:v>
                </c:pt>
                <c:pt idx="6">
                  <c:v>6726</c:v>
                </c:pt>
                <c:pt idx="7">
                  <c:v>7145</c:v>
                </c:pt>
                <c:pt idx="8">
                  <c:v>5836</c:v>
                </c:pt>
                <c:pt idx="9">
                  <c:v>3858</c:v>
                </c:pt>
                <c:pt idx="10">
                  <c:v>1929</c:v>
                </c:pt>
                <c:pt idx="11">
                  <c:v>2216</c:v>
                </c:pt>
                <c:pt idx="12">
                  <c:v>45577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C-4194-B45A-500C628BE6C4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7C-4194-B45A-500C628BE6C4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744</c:v>
                </c:pt>
                <c:pt idx="1">
                  <c:v>1386</c:v>
                </c:pt>
                <c:pt idx="2">
                  <c:v>1477</c:v>
                </c:pt>
                <c:pt idx="3">
                  <c:v>3054</c:v>
                </c:pt>
                <c:pt idx="4">
                  <c:v>2857</c:v>
                </c:pt>
                <c:pt idx="5">
                  <c:v>1981</c:v>
                </c:pt>
                <c:pt idx="6">
                  <c:v>4035</c:v>
                </c:pt>
                <c:pt idx="7">
                  <c:v>5520</c:v>
                </c:pt>
                <c:pt idx="8">
                  <c:v>3446</c:v>
                </c:pt>
                <c:pt idx="9">
                  <c:v>1651</c:v>
                </c:pt>
                <c:pt idx="10">
                  <c:v>1088</c:v>
                </c:pt>
                <c:pt idx="11">
                  <c:v>1822</c:v>
                </c:pt>
                <c:pt idx="12">
                  <c:v>29061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7C-4194-B45A-500C628BE6C4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7C-4194-B45A-500C628BE6C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1649</c:v>
                </c:pt>
                <c:pt idx="1">
                  <c:v>1146</c:v>
                </c:pt>
                <c:pt idx="2">
                  <c:v>1783</c:v>
                </c:pt>
                <c:pt idx="3">
                  <c:v>3984</c:v>
                </c:pt>
                <c:pt idx="4">
                  <c:v>2472</c:v>
                </c:pt>
                <c:pt idx="5">
                  <c:v>3499</c:v>
                </c:pt>
                <c:pt idx="6">
                  <c:v>4301</c:v>
                </c:pt>
                <c:pt idx="7">
                  <c:v>4258</c:v>
                </c:pt>
                <c:pt idx="8">
                  <c:v>3382</c:v>
                </c:pt>
                <c:pt idx="9">
                  <c:v>2377</c:v>
                </c:pt>
                <c:pt idx="10">
                  <c:v>1284</c:v>
                </c:pt>
                <c:pt idx="11">
                  <c:v>1883</c:v>
                </c:pt>
                <c:pt idx="12">
                  <c:v>32018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7C-4194-B45A-500C628BE6C4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7C-4194-B45A-500C628BE6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C7C-4194-B45A-500C628BE6C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1032</c:v>
                </c:pt>
                <c:pt idx="1">
                  <c:v>1343</c:v>
                </c:pt>
                <c:pt idx="2">
                  <c:v>2340</c:v>
                </c:pt>
                <c:pt idx="3">
                  <c:v>1383</c:v>
                </c:pt>
                <c:pt idx="4">
                  <c:v>2206</c:v>
                </c:pt>
                <c:pt idx="5">
                  <c:v>2734</c:v>
                </c:pt>
                <c:pt idx="6">
                  <c:v>4112</c:v>
                </c:pt>
                <c:pt idx="7">
                  <c:v>5008</c:v>
                </c:pt>
                <c:pt idx="8">
                  <c:v>2838</c:v>
                </c:pt>
                <c:pt idx="9">
                  <c:v>3489</c:v>
                </c:pt>
                <c:pt idx="10">
                  <c:v>1304</c:v>
                </c:pt>
                <c:pt idx="12">
                  <c:v>27789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7C-4194-B45A-500C628BE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7C-4194-B45A-500C628BE6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7C-4194-B45A-500C628BE6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7C-4194-B45A-500C628BE6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7C-4194-B45A-500C628BE6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7C-4194-B45A-500C628BE6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7C-4194-B45A-500C628BE6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7C-4194-B45A-500C628BE6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7C-4194-B45A-500C628BE6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7C-4194-B45A-500C628BE6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7C-4194-B45A-500C628BE6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7C-4194-B45A-500C628BE6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7C-4194-B45A-500C628BE6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7C-4194-B45A-500C628BE6C4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-0.37416616130988478</c:v>
                </c:pt>
                <c:pt idx="1">
                  <c:v>0.17190226876090753</c:v>
                </c:pt>
                <c:pt idx="2">
                  <c:v>0.31239484015703867</c:v>
                </c:pt>
                <c:pt idx="3">
                  <c:v>-0.65286144578313254</c:v>
                </c:pt>
                <c:pt idx="4">
                  <c:v>-0.10760517799352753</c:v>
                </c:pt>
                <c:pt idx="5">
                  <c:v>-0.21863389539868539</c:v>
                </c:pt>
                <c:pt idx="6">
                  <c:v>-4.3943269007207575E-2</c:v>
                </c:pt>
                <c:pt idx="7">
                  <c:v>0.17613903240958195</c:v>
                </c:pt>
                <c:pt idx="8">
                  <c:v>-0.16085156712004733</c:v>
                </c:pt>
                <c:pt idx="9">
                  <c:v>0.46781657551535538</c:v>
                </c:pt>
                <c:pt idx="10">
                  <c:v>1.5576323987538832E-2</c:v>
                </c:pt>
                <c:pt idx="12">
                  <c:v>-7.7849676455948202E-2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C7C-4194-B45A-500C628BE6C4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-0.36609336609336607</c:v>
                </c:pt>
                <c:pt idx="1">
                  <c:v>-0.13688946015424164</c:v>
                </c:pt>
                <c:pt idx="2">
                  <c:v>-0.4157303370786517</c:v>
                </c:pt>
                <c:pt idx="3">
                  <c:v>-0.72184231697506029</c:v>
                </c:pt>
                <c:pt idx="4">
                  <c:v>-0.33773641549084354</c:v>
                </c:pt>
                <c:pt idx="5">
                  <c:v>0.15115789473684216</c:v>
                </c:pt>
                <c:pt idx="6">
                  <c:v>-0.3886410942610764</c:v>
                </c:pt>
                <c:pt idx="7">
                  <c:v>-0.29909027291812451</c:v>
                </c:pt>
                <c:pt idx="8">
                  <c:v>-0.51370801919122688</c:v>
                </c:pt>
                <c:pt idx="9">
                  <c:v>-9.5645412130637597E-2</c:v>
                </c:pt>
                <c:pt idx="10">
                  <c:v>-0.32400207361327116</c:v>
                </c:pt>
                <c:pt idx="12">
                  <c:v>-0.35912455893544892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C7C-4194-B45A-500C628BE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229046</c:v>
                </c:pt>
                <c:pt idx="1">
                  <c:v>211298</c:v>
                </c:pt>
                <c:pt idx="2">
                  <c:v>116590</c:v>
                </c:pt>
                <c:pt idx="3">
                  <c:v>77095</c:v>
                </c:pt>
                <c:pt idx="4">
                  <c:v>179597</c:v>
                </c:pt>
                <c:pt idx="5">
                  <c:v>174825</c:v>
                </c:pt>
                <c:pt idx="6">
                  <c:v>170572</c:v>
                </c:pt>
                <c:pt idx="7">
                  <c:v>169148</c:v>
                </c:pt>
                <c:pt idx="8">
                  <c:v>168456</c:v>
                </c:pt>
                <c:pt idx="9">
                  <c:v>166846</c:v>
                </c:pt>
                <c:pt idx="10">
                  <c:v>162205</c:v>
                </c:pt>
                <c:pt idx="11">
                  <c:v>162021</c:v>
                </c:pt>
                <c:pt idx="12">
                  <c:v>154116</c:v>
                </c:pt>
                <c:pt idx="13">
                  <c:v>130978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9-413A-89F9-17FF9EC38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8.3995115902658846E-2</c:v>
                </c:pt>
                <c:pt idx="1">
                  <c:v>0.81231666523715584</c:v>
                </c:pt>
                <c:pt idx="2">
                  <c:v>0.51229003177897403</c:v>
                </c:pt>
                <c:pt idx="3">
                  <c:v>-0.57073336414305365</c:v>
                </c:pt>
                <c:pt idx="4">
                  <c:v>2.7295867295867193E-2</c:v>
                </c:pt>
                <c:pt idx="5">
                  <c:v>2.4933752315737578E-2</c:v>
                </c:pt>
                <c:pt idx="6">
                  <c:v>8.4186629460589746E-3</c:v>
                </c:pt>
                <c:pt idx="7">
                  <c:v>4.1078976112456367E-3</c:v>
                </c:pt>
                <c:pt idx="8">
                  <c:v>9.6496170120949909E-3</c:v>
                </c:pt>
                <c:pt idx="9">
                  <c:v>2.8611941678739816E-2</c:v>
                </c:pt>
                <c:pt idx="10">
                  <c:v>1.1356552545658261E-3</c:v>
                </c:pt>
                <c:pt idx="11">
                  <c:v>5.1292532897298182E-2</c:v>
                </c:pt>
                <c:pt idx="12">
                  <c:v>0.176655621554765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9-413A-89F9-17FF9EC38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180038</c:v>
                </c:pt>
                <c:pt idx="1">
                  <c:v>163913</c:v>
                </c:pt>
                <c:pt idx="2">
                  <c:v>87353</c:v>
                </c:pt>
                <c:pt idx="3">
                  <c:v>0</c:v>
                </c:pt>
                <c:pt idx="4">
                  <c:v>149743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2-4852-A99A-E1545B7D7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9.8375357659246099E-2</c:v>
                </c:pt>
                <c:pt idx="1">
                  <c:v>0.8764438542465629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2-4852-A99A-E1545B7D7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FE-40C4-AF69-4CC8BDB2B43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6FE-40C4-AF69-4CC8BDB2B43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6FE-40C4-AF69-4CC8BDB2B43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6FE-40C4-AF69-4CC8BDB2B43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6FE-40C4-AF69-4CC8BDB2B43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6FE-40C4-AF69-4CC8BDB2B43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6FE-40C4-AF69-4CC8BDB2B43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6FE-40C4-AF69-4CC8BDB2B4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278594</c:v>
                </c:pt>
                <c:pt idx="1">
                  <c:v>32018</c:v>
                </c:pt>
                <c:pt idx="2">
                  <c:v>246576</c:v>
                </c:pt>
                <c:pt idx="3">
                  <c:v>105830</c:v>
                </c:pt>
                <c:pt idx="4">
                  <c:v>20785</c:v>
                </c:pt>
                <c:pt idx="5">
                  <c:v>25089</c:v>
                </c:pt>
                <c:pt idx="6">
                  <c:v>8878</c:v>
                </c:pt>
                <c:pt idx="7">
                  <c:v>5490</c:v>
                </c:pt>
                <c:pt idx="8">
                  <c:v>3691</c:v>
                </c:pt>
                <c:pt idx="9">
                  <c:v>2885</c:v>
                </c:pt>
                <c:pt idx="10">
                  <c:v>73928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6FE-40C4-AF69-4CC8BDB2B437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8.3530066078866927E-2</c:v>
                </c:pt>
                <c:pt idx="1">
                  <c:v>0.10175148824885594</c:v>
                </c:pt>
                <c:pt idx="2">
                  <c:v>8.1208124320342412E-2</c:v>
                </c:pt>
                <c:pt idx="3">
                  <c:v>9.5979785008595497E-2</c:v>
                </c:pt>
                <c:pt idx="4">
                  <c:v>0.25308976909628011</c:v>
                </c:pt>
                <c:pt idx="5">
                  <c:v>-6.8708240534521181E-2</c:v>
                </c:pt>
                <c:pt idx="6">
                  <c:v>-0.10908178625188159</c:v>
                </c:pt>
                <c:pt idx="7">
                  <c:v>0.20157583716349303</c:v>
                </c:pt>
                <c:pt idx="8">
                  <c:v>0.11040914560770165</c:v>
                </c:pt>
                <c:pt idx="9">
                  <c:v>0.38768638768638763</c:v>
                </c:pt>
                <c:pt idx="10">
                  <c:v>8.6697045421137764E-2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6FE-40C4-AF69-4CC8BDB2B43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6FE-40C4-AF69-4CC8BDB2B43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6FE-40C4-AF69-4CC8BDB2B43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6FE-40C4-AF69-4CC8BDB2B43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6FE-40C4-AF69-4CC8BDB2B43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6FE-40C4-AF69-4CC8BDB2B43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6FE-40C4-AF69-4CC8BDB2B43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6FE-40C4-AF69-4CC8BDB2B437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0.1149270982146062</c:v>
                </c:pt>
                <c:pt idx="2">
                  <c:v>0.88507290178539377</c:v>
                </c:pt>
                <c:pt idx="3">
                  <c:v>0.37987178474769734</c:v>
                </c:pt>
                <c:pt idx="4">
                  <c:v>7.460677545101474E-2</c:v>
                </c:pt>
                <c:pt idx="5">
                  <c:v>9.0055780095766605E-2</c:v>
                </c:pt>
                <c:pt idx="6">
                  <c:v>3.186716153255275E-2</c:v>
                </c:pt>
                <c:pt idx="7">
                  <c:v>1.9706095608663505E-2</c:v>
                </c:pt>
                <c:pt idx="8">
                  <c:v>1.3248670107755371E-2</c:v>
                </c:pt>
                <c:pt idx="9">
                  <c:v>1.0355571189616431E-2</c:v>
                </c:pt>
                <c:pt idx="10">
                  <c:v>0.26536106305232704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6FE-40C4-AF69-4CC8BDB2B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7A-4AFE-A638-E381CEF4C05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7A-4AFE-A638-E381CEF4C05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67A-4AFE-A638-E381CEF4C05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67A-4AFE-A638-E381CEF4C05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67A-4AFE-A638-E381CEF4C05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67A-4AFE-A638-E381CEF4C05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67A-4AFE-A638-E381CEF4C05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67A-4AFE-A638-E381CEF4C0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27084</c:v>
                </c:pt>
                <c:pt idx="1">
                  <c:v>1464</c:v>
                </c:pt>
                <c:pt idx="2">
                  <c:v>25620</c:v>
                </c:pt>
                <c:pt idx="3">
                  <c:v>11272</c:v>
                </c:pt>
                <c:pt idx="4">
                  <c:v>2881</c:v>
                </c:pt>
                <c:pt idx="5">
                  <c:v>1639</c:v>
                </c:pt>
                <c:pt idx="6">
                  <c:v>671</c:v>
                </c:pt>
                <c:pt idx="7">
                  <c:v>521</c:v>
                </c:pt>
                <c:pt idx="8">
                  <c:v>652</c:v>
                </c:pt>
                <c:pt idx="9">
                  <c:v>573</c:v>
                </c:pt>
                <c:pt idx="10">
                  <c:v>7411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7A-4AFE-A638-E381CEF4C058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-7.7677507236506016E-2</c:v>
                </c:pt>
                <c:pt idx="1">
                  <c:v>7.4889867841409608E-2</c:v>
                </c:pt>
                <c:pt idx="2">
                  <c:v>-8.5098025211584494E-2</c:v>
                </c:pt>
                <c:pt idx="3">
                  <c:v>-2.8192085524614163E-2</c:v>
                </c:pt>
                <c:pt idx="4">
                  <c:v>2.5997150997151053E-2</c:v>
                </c:pt>
                <c:pt idx="5">
                  <c:v>-0.22248576850094881</c:v>
                </c:pt>
                <c:pt idx="6">
                  <c:v>-0.19059107358262972</c:v>
                </c:pt>
                <c:pt idx="7">
                  <c:v>-0.28137931034482755</c:v>
                </c:pt>
                <c:pt idx="8">
                  <c:v>-0.19901719901719905</c:v>
                </c:pt>
                <c:pt idx="9">
                  <c:v>-0.13834586466165411</c:v>
                </c:pt>
                <c:pt idx="10">
                  <c:v>-0.12347723240685982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7A-4AFE-A638-E381CEF4C05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67A-4AFE-A638-E381CEF4C05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67A-4AFE-A638-E381CEF4C05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67A-4AFE-A638-E381CEF4C05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67A-4AFE-A638-E381CEF4C05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67A-4AFE-A638-E381CEF4C05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67A-4AFE-A638-E381CEF4C05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67A-4AFE-A638-E381CEF4C058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5.4054054054054057E-2</c:v>
                </c:pt>
                <c:pt idx="2">
                  <c:v>0.94594594594594594</c:v>
                </c:pt>
                <c:pt idx="3">
                  <c:v>0.41618667848176044</c:v>
                </c:pt>
                <c:pt idx="4">
                  <c:v>0.10637276620883178</c:v>
                </c:pt>
                <c:pt idx="5">
                  <c:v>6.0515433466253141E-2</c:v>
                </c:pt>
                <c:pt idx="6">
                  <c:v>2.4774774774774775E-2</c:v>
                </c:pt>
                <c:pt idx="7">
                  <c:v>1.9236449564318418E-2</c:v>
                </c:pt>
                <c:pt idx="8">
                  <c:v>2.4073253581450304E-2</c:v>
                </c:pt>
                <c:pt idx="9">
                  <c:v>2.1156402303943288E-2</c:v>
                </c:pt>
                <c:pt idx="10">
                  <c:v>0.27363018756461377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67A-4AFE-A638-E381CEF4C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CB-4807-B4FE-0C95AD6040B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9CB-4807-B4FE-0C95AD6040B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9CB-4807-B4FE-0C95AD6040B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9CB-4807-B4FE-0C95AD6040B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9CB-4807-B4FE-0C95AD6040B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9CB-4807-B4FE-0C95AD6040B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9CB-4807-B4FE-0C95AD6040B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9CB-4807-B4FE-0C95AD6040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264520</c:v>
                </c:pt>
                <c:pt idx="1">
                  <c:v>27789</c:v>
                </c:pt>
                <c:pt idx="2">
                  <c:v>236731</c:v>
                </c:pt>
                <c:pt idx="3">
                  <c:v>106930</c:v>
                </c:pt>
                <c:pt idx="4">
                  <c:v>19675</c:v>
                </c:pt>
                <c:pt idx="5">
                  <c:v>23191</c:v>
                </c:pt>
                <c:pt idx="6">
                  <c:v>6045</c:v>
                </c:pt>
                <c:pt idx="7">
                  <c:v>5066</c:v>
                </c:pt>
                <c:pt idx="8">
                  <c:v>2726</c:v>
                </c:pt>
                <c:pt idx="9">
                  <c:v>2247</c:v>
                </c:pt>
                <c:pt idx="10">
                  <c:v>70851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B-4807-B4FE-0C95AD6040BD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3.956738402527793E-2</c:v>
                </c:pt>
                <c:pt idx="1">
                  <c:v>-7.7849676455948202E-2</c:v>
                </c:pt>
                <c:pt idx="2">
                  <c:v>5.5341324999888641E-2</c:v>
                </c:pt>
                <c:pt idx="3">
                  <c:v>0.10068039815129337</c:v>
                </c:pt>
                <c:pt idx="4">
                  <c:v>3.9081066807499232E-2</c:v>
                </c:pt>
                <c:pt idx="5">
                  <c:v>-3.1378954607977905E-3</c:v>
                </c:pt>
                <c:pt idx="6">
                  <c:v>-0.2679825623637685</c:v>
                </c:pt>
                <c:pt idx="7">
                  <c:v>1.972624798711764E-2</c:v>
                </c:pt>
                <c:pt idx="8">
                  <c:v>-0.12935164484190353</c:v>
                </c:pt>
                <c:pt idx="9">
                  <c:v>-2.9792746113989632E-2</c:v>
                </c:pt>
                <c:pt idx="10">
                  <c:v>6.8707010981054584E-2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9CB-4807-B4FE-0C95AD6040B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9CB-4807-B4FE-0C95AD6040B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9CB-4807-B4FE-0C95AD6040B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9CB-4807-B4FE-0C95AD6040B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9CB-4807-B4FE-0C95AD6040B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9CB-4807-B4FE-0C95AD6040B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9CB-4807-B4FE-0C95AD6040B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9CB-4807-B4FE-0C95AD6040BD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0.10505443822773325</c:v>
                </c:pt>
                <c:pt idx="2">
                  <c:v>0.8949455617722667</c:v>
                </c:pt>
                <c:pt idx="3">
                  <c:v>0.40424164524421596</c:v>
                </c:pt>
                <c:pt idx="4">
                  <c:v>7.4380009073037961E-2</c:v>
                </c:pt>
                <c:pt idx="5">
                  <c:v>8.7672009677907156E-2</c:v>
                </c:pt>
                <c:pt idx="6">
                  <c:v>2.2852714350521698E-2</c:v>
                </c:pt>
                <c:pt idx="7">
                  <c:v>1.9151670951156812E-2</c:v>
                </c:pt>
                <c:pt idx="8">
                  <c:v>1.0305458944503252E-2</c:v>
                </c:pt>
                <c:pt idx="9">
                  <c:v>8.494631785876304E-3</c:v>
                </c:pt>
                <c:pt idx="10">
                  <c:v>0.26784742174504761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9CB-4807-B4FE-0C95AD604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74-44B6-8E81-3C223344503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F74-44B6-8E81-3C223344503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F74-44B6-8E81-3C223344503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F74-44B6-8E81-3C223344503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F74-44B6-8E81-3C223344503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F74-44B6-8E81-3C223344503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F74-44B6-8E81-3C223344503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F74-44B6-8E81-3C22334450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217447</c:v>
                </c:pt>
                <c:pt idx="1">
                  <c:v>20384</c:v>
                </c:pt>
                <c:pt idx="2">
                  <c:v>197063</c:v>
                </c:pt>
                <c:pt idx="3">
                  <c:v>89663</c:v>
                </c:pt>
                <c:pt idx="4">
                  <c:v>17165</c:v>
                </c:pt>
                <c:pt idx="5">
                  <c:v>19383</c:v>
                </c:pt>
                <c:pt idx="6">
                  <c:v>4784</c:v>
                </c:pt>
                <c:pt idx="7">
                  <c:v>4378</c:v>
                </c:pt>
                <c:pt idx="8">
                  <c:v>2455</c:v>
                </c:pt>
                <c:pt idx="9">
                  <c:v>1733</c:v>
                </c:pt>
                <c:pt idx="10">
                  <c:v>57502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74-44B6-8E81-3C2233445032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3.784895736384164E-2</c:v>
                </c:pt>
                <c:pt idx="1">
                  <c:v>-5.9084194977843452E-2</c:v>
                </c:pt>
                <c:pt idx="2">
                  <c:v>4.9027697188759323E-2</c:v>
                </c:pt>
                <c:pt idx="3">
                  <c:v>8.7839559346299056E-2</c:v>
                </c:pt>
                <c:pt idx="4">
                  <c:v>3.7975448993166738E-2</c:v>
                </c:pt>
                <c:pt idx="5">
                  <c:v>-2.5216138328529869E-3</c:v>
                </c:pt>
                <c:pt idx="6">
                  <c:v>-0.3008914218909835</c:v>
                </c:pt>
                <c:pt idx="7">
                  <c:v>2.5052680870990329E-2</c:v>
                </c:pt>
                <c:pt idx="8">
                  <c:v>-0.10694798108403059</c:v>
                </c:pt>
                <c:pt idx="9">
                  <c:v>-7.966011683483798E-2</c:v>
                </c:pt>
                <c:pt idx="10">
                  <c:v>7.0501722051568461E-2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F74-44B6-8E81-3C223344503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F74-44B6-8E81-3C223344503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F74-44B6-8E81-3C223344503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F74-44B6-8E81-3C223344503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F74-44B6-8E81-3C223344503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F74-44B6-8E81-3C223344503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F74-44B6-8E81-3C223344503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F74-44B6-8E81-3C2233445032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9.3742383201423793E-2</c:v>
                </c:pt>
                <c:pt idx="2">
                  <c:v>0.90625761679857619</c:v>
                </c:pt>
                <c:pt idx="3">
                  <c:v>0.41234415742686725</c:v>
                </c:pt>
                <c:pt idx="4">
                  <c:v>7.8938775885618109E-2</c:v>
                </c:pt>
                <c:pt idx="5">
                  <c:v>8.9138962597782451E-2</c:v>
                </c:pt>
                <c:pt idx="6">
                  <c:v>2.2000763404415789E-2</c:v>
                </c:pt>
                <c:pt idx="7">
                  <c:v>2.0133641760980838E-2</c:v>
                </c:pt>
                <c:pt idx="8">
                  <c:v>1.1290107474465043E-2</c:v>
                </c:pt>
                <c:pt idx="9">
                  <c:v>7.9697581479624916E-3</c:v>
                </c:pt>
                <c:pt idx="10">
                  <c:v>0.26444145010048425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F74-44B6-8E81-3C2233445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B5-4825-8A2D-1309D3B4122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5B5-4825-8A2D-1309D3B4122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5B5-4825-8A2D-1309D3B4122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5B5-4825-8A2D-1309D3B4122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5B5-4825-8A2D-1309D3B4122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5B5-4825-8A2D-1309D3B4122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5B5-4825-8A2D-1309D3B4122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5B5-4825-8A2D-1309D3B412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47073</c:v>
                </c:pt>
                <c:pt idx="1">
                  <c:v>7405</c:v>
                </c:pt>
                <c:pt idx="2">
                  <c:v>39668</c:v>
                </c:pt>
                <c:pt idx="3">
                  <c:v>17267</c:v>
                </c:pt>
                <c:pt idx="4">
                  <c:v>2510</c:v>
                </c:pt>
                <c:pt idx="5">
                  <c:v>3808</c:v>
                </c:pt>
                <c:pt idx="6">
                  <c:v>1261</c:v>
                </c:pt>
                <c:pt idx="7">
                  <c:v>688</c:v>
                </c:pt>
                <c:pt idx="8">
                  <c:v>271</c:v>
                </c:pt>
                <c:pt idx="9">
                  <c:v>514</c:v>
                </c:pt>
                <c:pt idx="10">
                  <c:v>13349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5B5-4825-8A2D-1309D3B41223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4.7579837543117787E-2</c:v>
                </c:pt>
                <c:pt idx="1">
                  <c:v>-0.12584110494628731</c:v>
                </c:pt>
                <c:pt idx="2">
                  <c:v>8.7867485739359319E-2</c:v>
                </c:pt>
                <c:pt idx="3">
                  <c:v>0.1725519489338585</c:v>
                </c:pt>
                <c:pt idx="4">
                  <c:v>4.6705587989991582E-2</c:v>
                </c:pt>
                <c:pt idx="5">
                  <c:v>-6.2630480167014113E-3</c:v>
                </c:pt>
                <c:pt idx="6">
                  <c:v>-0.10883392226148414</c:v>
                </c:pt>
                <c:pt idx="7">
                  <c:v>-1.2912482065997155E-2</c:v>
                </c:pt>
                <c:pt idx="8">
                  <c:v>-0.29057591623036649</c:v>
                </c:pt>
                <c:pt idx="9">
                  <c:v>0.18706697459584287</c:v>
                </c:pt>
                <c:pt idx="10">
                  <c:v>6.1044432080120892E-2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5B5-4825-8A2D-1309D3B4122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5B5-4825-8A2D-1309D3B4122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5B5-4825-8A2D-1309D3B4122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5B5-4825-8A2D-1309D3B4122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5B5-4825-8A2D-1309D3B4122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5B5-4825-8A2D-1309D3B4122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5B5-4825-8A2D-1309D3B4122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5B5-4825-8A2D-1309D3B41223}"/>
              </c:ext>
            </c:extLst>
          </c:dPt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0.1573088607057124</c:v>
                </c:pt>
                <c:pt idx="2">
                  <c:v>0.84269113929428763</c:v>
                </c:pt>
                <c:pt idx="3">
                  <c:v>0.36681324750918787</c:v>
                </c:pt>
                <c:pt idx="4">
                  <c:v>5.3321436917128713E-2</c:v>
                </c:pt>
                <c:pt idx="5">
                  <c:v>8.0895630191404833E-2</c:v>
                </c:pt>
                <c:pt idx="6">
                  <c:v>2.6788180060756697E-2</c:v>
                </c:pt>
                <c:pt idx="7">
                  <c:v>1.461559705138827E-2</c:v>
                </c:pt>
                <c:pt idx="8">
                  <c:v>5.7570156990206702E-3</c:v>
                </c:pt>
                <c:pt idx="9">
                  <c:v>1.0919210587810422E-2</c:v>
                </c:pt>
                <c:pt idx="10">
                  <c:v>0.2835808212775901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5B5-4825-8A2D-1309D3B41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8A-4785-9B92-1AA03C885B0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88A-4785-9B92-1AA03C885B0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88A-4785-9B92-1AA03C885B0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88A-4785-9B92-1AA03C885B0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88A-4785-9B92-1AA03C885B0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88A-4785-9B92-1AA03C885B0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88A-4785-9B92-1AA03C885B0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88A-4785-9B92-1AA03C885B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27084</c:v>
                </c:pt>
                <c:pt idx="1">
                  <c:v>1464</c:v>
                </c:pt>
                <c:pt idx="2">
                  <c:v>25620</c:v>
                </c:pt>
                <c:pt idx="3">
                  <c:v>11272</c:v>
                </c:pt>
                <c:pt idx="4">
                  <c:v>2881</c:v>
                </c:pt>
                <c:pt idx="5">
                  <c:v>1639</c:v>
                </c:pt>
                <c:pt idx="6">
                  <c:v>671</c:v>
                </c:pt>
                <c:pt idx="7">
                  <c:v>521</c:v>
                </c:pt>
                <c:pt idx="8">
                  <c:v>652</c:v>
                </c:pt>
                <c:pt idx="9">
                  <c:v>573</c:v>
                </c:pt>
                <c:pt idx="10">
                  <c:v>7411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8A-4785-9B92-1AA03C885B0A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-7.7677507236506016E-2</c:v>
                </c:pt>
                <c:pt idx="1">
                  <c:v>7.4889867841409608E-2</c:v>
                </c:pt>
                <c:pt idx="2">
                  <c:v>-8.5098025211584494E-2</c:v>
                </c:pt>
                <c:pt idx="3">
                  <c:v>-2.8192085524614163E-2</c:v>
                </c:pt>
                <c:pt idx="4">
                  <c:v>2.5997150997151053E-2</c:v>
                </c:pt>
                <c:pt idx="5">
                  <c:v>-0.22248576850094881</c:v>
                </c:pt>
                <c:pt idx="6">
                  <c:v>-0.19059107358262972</c:v>
                </c:pt>
                <c:pt idx="7">
                  <c:v>-0.28137931034482755</c:v>
                </c:pt>
                <c:pt idx="8">
                  <c:v>-0.19901719901719905</c:v>
                </c:pt>
                <c:pt idx="9">
                  <c:v>-0.13834586466165411</c:v>
                </c:pt>
                <c:pt idx="10">
                  <c:v>-0.12347723240685982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88A-4785-9B92-1AA03C885B0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88A-4785-9B92-1AA03C885B0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88A-4785-9B92-1AA03C885B0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88A-4785-9B92-1AA03C885B0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88A-4785-9B92-1AA03C885B0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88A-4785-9B92-1AA03C885B0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88A-4785-9B92-1AA03C885B0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88A-4785-9B92-1AA03C885B0A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5.4054054054054057E-2</c:v>
                </c:pt>
                <c:pt idx="2">
                  <c:v>0.94594594594594594</c:v>
                </c:pt>
                <c:pt idx="3">
                  <c:v>0.41618667848176044</c:v>
                </c:pt>
                <c:pt idx="4">
                  <c:v>0.10637276620883178</c:v>
                </c:pt>
                <c:pt idx="5">
                  <c:v>6.0515433466253141E-2</c:v>
                </c:pt>
                <c:pt idx="6">
                  <c:v>2.4774774774774775E-2</c:v>
                </c:pt>
                <c:pt idx="7">
                  <c:v>1.9236449564318418E-2</c:v>
                </c:pt>
                <c:pt idx="8">
                  <c:v>2.4073253581450304E-2</c:v>
                </c:pt>
                <c:pt idx="9">
                  <c:v>2.1156402303943288E-2</c:v>
                </c:pt>
                <c:pt idx="10">
                  <c:v>0.27363018756461377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88A-4785-9B92-1AA03C885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B5-4261-80FA-9D5126F4C4D3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B5-4261-80FA-9D5126F4C4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B5-4261-80FA-9D5126F4C4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0B5-4261-80FA-9D5126F4C4D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0B5-4261-80FA-9D5126F4C4D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B5-4261-80FA-9D5126F4C4D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B5-4261-80FA-9D5126F4C4D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B5-4261-80FA-9D5126F4C4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314826</c:v>
                </c:pt>
                <c:pt idx="1">
                  <c:v>30131</c:v>
                </c:pt>
                <c:pt idx="2">
                  <c:v>18760</c:v>
                </c:pt>
                <c:pt idx="3">
                  <c:v>11371</c:v>
                </c:pt>
                <c:pt idx="4">
                  <c:v>284695</c:v>
                </c:pt>
                <c:pt idx="5">
                  <c:v>129219</c:v>
                </c:pt>
                <c:pt idx="6">
                  <c:v>24458</c:v>
                </c:pt>
                <c:pt idx="7">
                  <c:v>27595</c:v>
                </c:pt>
                <c:pt idx="8">
                  <c:v>7617</c:v>
                </c:pt>
                <c:pt idx="9">
                  <c:v>6223</c:v>
                </c:pt>
                <c:pt idx="10">
                  <c:v>3407</c:v>
                </c:pt>
                <c:pt idx="11">
                  <c:v>2700</c:v>
                </c:pt>
                <c:pt idx="12">
                  <c:v>83476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B5-4261-80FA-9D5126F4C4D3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3.7759047502892606E-2</c:v>
                </c:pt>
                <c:pt idx="1">
                  <c:v>-8.1819843978547024E-2</c:v>
                </c:pt>
                <c:pt idx="2">
                  <c:v>-0.11459316594298663</c:v>
                </c:pt>
                <c:pt idx="3">
                  <c:v>-2.2101823185414537E-2</c:v>
                </c:pt>
                <c:pt idx="4">
                  <c:v>5.2262940991665285E-2</c:v>
                </c:pt>
                <c:pt idx="5">
                  <c:v>0.10493642419215532</c:v>
                </c:pt>
                <c:pt idx="6">
                  <c:v>2.8770926221923121E-2</c:v>
                </c:pt>
                <c:pt idx="7">
                  <c:v>1.6128438340022866E-2</c:v>
                </c:pt>
                <c:pt idx="8">
                  <c:v>-0.27807790730736426</c:v>
                </c:pt>
                <c:pt idx="9">
                  <c:v>-1.4441591784338792E-3</c:v>
                </c:pt>
                <c:pt idx="10">
                  <c:v>-7.2672836145890041E-2</c:v>
                </c:pt>
                <c:pt idx="11">
                  <c:v>-6.3800277392510374E-2</c:v>
                </c:pt>
                <c:pt idx="12">
                  <c:v>5.2183119895129471E-2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0B5-4261-80FA-9D5126F4C4D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0B5-4261-80FA-9D5126F4C4D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0B5-4261-80FA-9D5126F4C4D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0B5-4261-80FA-9D5126F4C4D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0B5-4261-80FA-9D5126F4C4D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0B5-4261-80FA-9D5126F4C4D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0B5-4261-80FA-9D5126F4C4D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0B5-4261-80FA-9D5126F4C4D3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9.5706834886572265E-2</c:v>
                </c:pt>
                <c:pt idx="2">
                  <c:v>5.9588471091968263E-2</c:v>
                </c:pt>
                <c:pt idx="3">
                  <c:v>3.6118363794604001E-2</c:v>
                </c:pt>
                <c:pt idx="4">
                  <c:v>0.90429316511342772</c:v>
                </c:pt>
                <c:pt idx="5">
                  <c:v>0.41044577004440547</c:v>
                </c:pt>
                <c:pt idx="6">
                  <c:v>7.7687357460946682E-2</c:v>
                </c:pt>
                <c:pt idx="7">
                  <c:v>8.765159167286056E-2</c:v>
                </c:pt>
                <c:pt idx="8">
                  <c:v>2.4194316860742124E-2</c:v>
                </c:pt>
                <c:pt idx="9">
                  <c:v>1.9766474179387979E-2</c:v>
                </c:pt>
                <c:pt idx="10">
                  <c:v>1.0821850800124513E-2</c:v>
                </c:pt>
                <c:pt idx="11">
                  <c:v>8.5761658821063066E-3</c:v>
                </c:pt>
                <c:pt idx="12">
                  <c:v>0.26514963821285409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0B5-4261-80FA-9D5126F4C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8F-456F-932C-27D09B65BB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156332</c:v>
                </c:pt>
                <c:pt idx="1">
                  <c:v>144826</c:v>
                </c:pt>
                <c:pt idx="2">
                  <c:v>154862</c:v>
                </c:pt>
                <c:pt idx="3">
                  <c:v>142052</c:v>
                </c:pt>
                <c:pt idx="4">
                  <c:v>129253</c:v>
                </c:pt>
                <c:pt idx="5">
                  <c:v>145760</c:v>
                </c:pt>
                <c:pt idx="6">
                  <c:v>181443</c:v>
                </c:pt>
                <c:pt idx="7">
                  <c:v>181850</c:v>
                </c:pt>
                <c:pt idx="8">
                  <c:v>164115</c:v>
                </c:pt>
                <c:pt idx="9">
                  <c:v>161488</c:v>
                </c:pt>
                <c:pt idx="10">
                  <c:v>145313</c:v>
                </c:pt>
                <c:pt idx="11">
                  <c:v>149462</c:v>
                </c:pt>
                <c:pt idx="12">
                  <c:v>1856756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8F-456F-932C-27D09B65BB70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8F-456F-932C-27D09B65BB70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114870</c:v>
                </c:pt>
                <c:pt idx="1">
                  <c:v>141290</c:v>
                </c:pt>
                <c:pt idx="2">
                  <c:v>148905</c:v>
                </c:pt>
                <c:pt idx="3">
                  <c:v>152510</c:v>
                </c:pt>
                <c:pt idx="4">
                  <c:v>125910</c:v>
                </c:pt>
                <c:pt idx="5">
                  <c:v>132220</c:v>
                </c:pt>
                <c:pt idx="6">
                  <c:v>159520</c:v>
                </c:pt>
                <c:pt idx="7">
                  <c:v>178525</c:v>
                </c:pt>
                <c:pt idx="8">
                  <c:v>136089</c:v>
                </c:pt>
                <c:pt idx="9">
                  <c:v>154114</c:v>
                </c:pt>
                <c:pt idx="10">
                  <c:v>153023</c:v>
                </c:pt>
                <c:pt idx="11">
                  <c:v>156141</c:v>
                </c:pt>
                <c:pt idx="12">
                  <c:v>1753117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8F-456F-932C-27D09B65BB70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8F-456F-932C-27D09B65BB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8F-456F-932C-27D09B65BB70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8F-456F-932C-27D09B65BB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88F-456F-932C-27D09B65BB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9">
                  <c:v>177711</c:v>
                </c:pt>
                <c:pt idx="10">
                  <c:v>162641</c:v>
                </c:pt>
                <c:pt idx="12">
                  <c:v>1828241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8F-456F-932C-27D09B65B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8F-456F-932C-27D09B65BB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8F-456F-932C-27D09B65BB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8F-456F-932C-27D09B65BB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8F-456F-932C-27D09B65BB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8F-456F-932C-27D09B65BB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8F-456F-932C-27D09B65BB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8F-456F-932C-27D09B65BB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8F-456F-932C-27D09B65BB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8F-456F-932C-27D09B65BB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8F-456F-932C-27D09B65BB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8F-456F-932C-27D09B65BB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8F-456F-932C-27D09B65BB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8F-456F-932C-27D09B65BB70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5.7881893606637425E-2</c:v>
                </c:pt>
                <c:pt idx="1">
                  <c:v>6.6411295995497888E-2</c:v>
                </c:pt>
                <c:pt idx="2">
                  <c:v>0.21032750762998353</c:v>
                </c:pt>
                <c:pt idx="3">
                  <c:v>6.7849621983636643E-2</c:v>
                </c:pt>
                <c:pt idx="4">
                  <c:v>0.1386462182540531</c:v>
                </c:pt>
                <c:pt idx="5">
                  <c:v>0.10418233313889336</c:v>
                </c:pt>
                <c:pt idx="6">
                  <c:v>4.4078326754030117E-2</c:v>
                </c:pt>
                <c:pt idx="7">
                  <c:v>-1.2976016362976517E-2</c:v>
                </c:pt>
                <c:pt idx="8">
                  <c:v>-3.2736773004263697E-2</c:v>
                </c:pt>
                <c:pt idx="9">
                  <c:v>4.1023267802329233E-2</c:v>
                </c:pt>
                <c:pt idx="10">
                  <c:v>-1.0633314881166034E-2</c:v>
                </c:pt>
                <c:pt idx="12">
                  <c:v>5.7878827506315789E-2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88F-456F-932C-27D09B65BB70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0.10922907658061054</c:v>
                </c:pt>
                <c:pt idx="1">
                  <c:v>0.15144380152735004</c:v>
                </c:pt>
                <c:pt idx="2">
                  <c:v>0.14211362374242875</c:v>
                </c:pt>
                <c:pt idx="3">
                  <c:v>8.8770309464139885E-2</c:v>
                </c:pt>
                <c:pt idx="4">
                  <c:v>0.23729429877836483</c:v>
                </c:pt>
                <c:pt idx="5">
                  <c:v>7.7888309549945189E-2</c:v>
                </c:pt>
                <c:pt idx="6">
                  <c:v>-4.2305296980318929E-2</c:v>
                </c:pt>
                <c:pt idx="7">
                  <c:v>-1.28457519934011E-2</c:v>
                </c:pt>
                <c:pt idx="8">
                  <c:v>-0.11115985741705514</c:v>
                </c:pt>
                <c:pt idx="9">
                  <c:v>0.10045947686515411</c:v>
                </c:pt>
                <c:pt idx="10">
                  <c:v>0.11924604130394401</c:v>
                </c:pt>
                <c:pt idx="12">
                  <c:v>7.084134308443657E-2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88F-456F-932C-27D09B65B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D8-4BA0-A587-63A33EF063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913</c:v>
                </c:pt>
                <c:pt idx="1">
                  <c:v>793</c:v>
                </c:pt>
                <c:pt idx="2">
                  <c:v>1749</c:v>
                </c:pt>
                <c:pt idx="3">
                  <c:v>1554</c:v>
                </c:pt>
                <c:pt idx="4">
                  <c:v>834</c:v>
                </c:pt>
                <c:pt idx="5">
                  <c:v>1360</c:v>
                </c:pt>
                <c:pt idx="6">
                  <c:v>2538</c:v>
                </c:pt>
                <c:pt idx="7">
                  <c:v>2653</c:v>
                </c:pt>
                <c:pt idx="8">
                  <c:v>4013</c:v>
                </c:pt>
                <c:pt idx="9">
                  <c:v>2009</c:v>
                </c:pt>
                <c:pt idx="10">
                  <c:v>995</c:v>
                </c:pt>
                <c:pt idx="11">
                  <c:v>1276</c:v>
                </c:pt>
                <c:pt idx="12">
                  <c:v>20687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D8-4BA0-A587-63A33EF06331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D8-4BA0-A587-63A33EF06331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515</c:v>
                </c:pt>
                <c:pt idx="1">
                  <c:v>515</c:v>
                </c:pt>
                <c:pt idx="2">
                  <c:v>541</c:v>
                </c:pt>
                <c:pt idx="3">
                  <c:v>688</c:v>
                </c:pt>
                <c:pt idx="4">
                  <c:v>629</c:v>
                </c:pt>
                <c:pt idx="5">
                  <c:v>736</c:v>
                </c:pt>
                <c:pt idx="6">
                  <c:v>1359</c:v>
                </c:pt>
                <c:pt idx="7">
                  <c:v>1359</c:v>
                </c:pt>
                <c:pt idx="8">
                  <c:v>914</c:v>
                </c:pt>
                <c:pt idx="9">
                  <c:v>587</c:v>
                </c:pt>
                <c:pt idx="10">
                  <c:v>454</c:v>
                </c:pt>
                <c:pt idx="11">
                  <c:v>821</c:v>
                </c:pt>
                <c:pt idx="12">
                  <c:v>9118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D8-4BA0-A587-63A33EF06331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D8-4BA0-A587-63A33EF063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722</c:v>
                </c:pt>
                <c:pt idx="1">
                  <c:v>509</c:v>
                </c:pt>
                <c:pt idx="2">
                  <c:v>747</c:v>
                </c:pt>
                <c:pt idx="3">
                  <c:v>838</c:v>
                </c:pt>
                <c:pt idx="4">
                  <c:v>849</c:v>
                </c:pt>
                <c:pt idx="5">
                  <c:v>1281</c:v>
                </c:pt>
                <c:pt idx="6">
                  <c:v>1503</c:v>
                </c:pt>
                <c:pt idx="7">
                  <c:v>1534</c:v>
                </c:pt>
                <c:pt idx="8">
                  <c:v>1027</c:v>
                </c:pt>
                <c:pt idx="9">
                  <c:v>688</c:v>
                </c:pt>
                <c:pt idx="10">
                  <c:v>605</c:v>
                </c:pt>
                <c:pt idx="11">
                  <c:v>977</c:v>
                </c:pt>
                <c:pt idx="12">
                  <c:v>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D8-4BA0-A587-63A33EF06331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D8-4BA0-A587-63A33EF063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D8-4BA0-A587-63A33EF063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461</c:v>
                </c:pt>
                <c:pt idx="1">
                  <c:v>473</c:v>
                </c:pt>
                <c:pt idx="2">
                  <c:v>813</c:v>
                </c:pt>
                <c:pt idx="3">
                  <c:v>563</c:v>
                </c:pt>
                <c:pt idx="4">
                  <c:v>742</c:v>
                </c:pt>
                <c:pt idx="5">
                  <c:v>858</c:v>
                </c:pt>
                <c:pt idx="6">
                  <c:v>1216</c:v>
                </c:pt>
                <c:pt idx="7">
                  <c:v>1718</c:v>
                </c:pt>
                <c:pt idx="8">
                  <c:v>1147</c:v>
                </c:pt>
                <c:pt idx="9">
                  <c:v>932</c:v>
                </c:pt>
                <c:pt idx="10">
                  <c:v>937</c:v>
                </c:pt>
                <c:pt idx="12">
                  <c:v>9860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D8-4BA0-A587-63A33EF06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D8-4BA0-A587-63A33EF063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D8-4BA0-A587-63A33EF063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D8-4BA0-A587-63A33EF063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D8-4BA0-A587-63A33EF063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D8-4BA0-A587-63A33EF063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D8-4BA0-A587-63A33EF063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D8-4BA0-A587-63A33EF063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D8-4BA0-A587-63A33EF063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D8-4BA0-A587-63A33EF063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D8-4BA0-A587-63A33EF063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D8-4BA0-A587-63A33EF063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D8-4BA0-A587-63A33EF063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D8-4BA0-A587-63A33EF06331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-0.36149584487534625</c:v>
                </c:pt>
                <c:pt idx="1">
                  <c:v>-7.0726915520628708E-2</c:v>
                </c:pt>
                <c:pt idx="2">
                  <c:v>8.8353413654618462E-2</c:v>
                </c:pt>
                <c:pt idx="3">
                  <c:v>-0.32816229116945106</c:v>
                </c:pt>
                <c:pt idx="4">
                  <c:v>-0.12603062426383982</c:v>
                </c:pt>
                <c:pt idx="5">
                  <c:v>-0.33021077283372369</c:v>
                </c:pt>
                <c:pt idx="6">
                  <c:v>-0.19095143047238861</c:v>
                </c:pt>
                <c:pt idx="7">
                  <c:v>0.11994784876140807</c:v>
                </c:pt>
                <c:pt idx="8">
                  <c:v>0.11684518013631928</c:v>
                </c:pt>
                <c:pt idx="9">
                  <c:v>0.35465116279069764</c:v>
                </c:pt>
                <c:pt idx="10">
                  <c:v>0.54876033057851248</c:v>
                </c:pt>
                <c:pt idx="12">
                  <c:v>-4.2997185285839068E-2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D8-4BA0-A587-63A33EF06331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-0.49507119386637455</c:v>
                </c:pt>
                <c:pt idx="1">
                  <c:v>-0.40353089533417408</c:v>
                </c:pt>
                <c:pt idx="2">
                  <c:v>-0.53516295025728988</c:v>
                </c:pt>
                <c:pt idx="3">
                  <c:v>-0.63770913770913773</c:v>
                </c:pt>
                <c:pt idx="4">
                  <c:v>-0.11031175059952036</c:v>
                </c:pt>
                <c:pt idx="5">
                  <c:v>-0.36911764705882355</c:v>
                </c:pt>
                <c:pt idx="6">
                  <c:v>-0.52088258471237192</c:v>
                </c:pt>
                <c:pt idx="7">
                  <c:v>-0.35243120995099886</c:v>
                </c:pt>
                <c:pt idx="8">
                  <c:v>-0.71417891851482684</c:v>
                </c:pt>
                <c:pt idx="9">
                  <c:v>-0.53608760577401693</c:v>
                </c:pt>
                <c:pt idx="10">
                  <c:v>-5.8291457286432147E-2</c:v>
                </c:pt>
                <c:pt idx="12">
                  <c:v>-0.49204059553861212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7D8-4BA0-A587-63A33EF06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08-4529-80B6-72E40D47B90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7797</c:v>
                </c:pt>
                <c:pt idx="1">
                  <c:v>5918</c:v>
                </c:pt>
                <c:pt idx="2">
                  <c:v>15264</c:v>
                </c:pt>
                <c:pt idx="3">
                  <c:v>22387</c:v>
                </c:pt>
                <c:pt idx="4">
                  <c:v>19293</c:v>
                </c:pt>
                <c:pt idx="5">
                  <c:v>16210</c:v>
                </c:pt>
                <c:pt idx="6">
                  <c:v>23168</c:v>
                </c:pt>
                <c:pt idx="7">
                  <c:v>27089</c:v>
                </c:pt>
                <c:pt idx="8">
                  <c:v>26178</c:v>
                </c:pt>
                <c:pt idx="9">
                  <c:v>14688</c:v>
                </c:pt>
                <c:pt idx="10">
                  <c:v>6884</c:v>
                </c:pt>
                <c:pt idx="11">
                  <c:v>8030</c:v>
                </c:pt>
                <c:pt idx="12">
                  <c:v>192906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08-4529-80B6-72E40D47B907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08-4529-80B6-72E40D47B907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4259</c:v>
                </c:pt>
                <c:pt idx="1">
                  <c:v>4072</c:v>
                </c:pt>
                <c:pt idx="2">
                  <c:v>4758</c:v>
                </c:pt>
                <c:pt idx="3">
                  <c:v>8585</c:v>
                </c:pt>
                <c:pt idx="4">
                  <c:v>7510</c:v>
                </c:pt>
                <c:pt idx="5">
                  <c:v>7211</c:v>
                </c:pt>
                <c:pt idx="6">
                  <c:v>16871</c:v>
                </c:pt>
                <c:pt idx="7">
                  <c:v>22263</c:v>
                </c:pt>
                <c:pt idx="8">
                  <c:v>12307</c:v>
                </c:pt>
                <c:pt idx="9">
                  <c:v>5869</c:v>
                </c:pt>
                <c:pt idx="10">
                  <c:v>3929</c:v>
                </c:pt>
                <c:pt idx="11">
                  <c:v>7585</c:v>
                </c:pt>
                <c:pt idx="12">
                  <c:v>105219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8-4529-80B6-72E40D47B907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08-4529-80B6-72E40D47B90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7684</c:v>
                </c:pt>
                <c:pt idx="1">
                  <c:v>4631</c:v>
                </c:pt>
                <c:pt idx="2">
                  <c:v>6445</c:v>
                </c:pt>
                <c:pt idx="3">
                  <c:v>11356</c:v>
                </c:pt>
                <c:pt idx="4">
                  <c:v>8116</c:v>
                </c:pt>
                <c:pt idx="5">
                  <c:v>11716</c:v>
                </c:pt>
                <c:pt idx="6">
                  <c:v>16350</c:v>
                </c:pt>
                <c:pt idx="7">
                  <c:v>17040</c:v>
                </c:pt>
                <c:pt idx="8">
                  <c:v>12268</c:v>
                </c:pt>
                <c:pt idx="9">
                  <c:v>7638</c:v>
                </c:pt>
                <c:pt idx="10">
                  <c:v>4428</c:v>
                </c:pt>
                <c:pt idx="11">
                  <c:v>6411</c:v>
                </c:pt>
                <c:pt idx="12">
                  <c:v>114083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08-4529-80B6-72E40D47B907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08-4529-80B6-72E40D47B9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08-4529-80B6-72E40D47B90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4643</c:v>
                </c:pt>
                <c:pt idx="1">
                  <c:v>3359</c:v>
                </c:pt>
                <c:pt idx="2">
                  <c:v>7332</c:v>
                </c:pt>
                <c:pt idx="3">
                  <c:v>5241</c:v>
                </c:pt>
                <c:pt idx="4">
                  <c:v>6651</c:v>
                </c:pt>
                <c:pt idx="5">
                  <c:v>9313</c:v>
                </c:pt>
                <c:pt idx="6">
                  <c:v>15147</c:v>
                </c:pt>
                <c:pt idx="7">
                  <c:v>17997</c:v>
                </c:pt>
                <c:pt idx="8">
                  <c:v>11247</c:v>
                </c:pt>
                <c:pt idx="9">
                  <c:v>11565</c:v>
                </c:pt>
                <c:pt idx="10">
                  <c:v>5701</c:v>
                </c:pt>
                <c:pt idx="12">
                  <c:v>98196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08-4529-80B6-72E40D47B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08-4529-80B6-72E40D47B9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08-4529-80B6-72E40D47B9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08-4529-80B6-72E40D47B9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08-4529-80B6-72E40D47B9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08-4529-80B6-72E40D47B9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08-4529-80B6-72E40D47B9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08-4529-80B6-72E40D47B9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08-4529-80B6-72E40D47B9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08-4529-80B6-72E40D47B9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08-4529-80B6-72E40D47B9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08-4529-80B6-72E40D47B9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08-4529-80B6-72E40D47B9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08-4529-80B6-72E40D47B907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-0.39575741801145237</c:v>
                </c:pt>
                <c:pt idx="1">
                  <c:v>-0.27467069747354778</c:v>
                </c:pt>
                <c:pt idx="2">
                  <c:v>0.1376260667183864</c:v>
                </c:pt>
                <c:pt idx="3">
                  <c:v>-0.53848185980979224</c:v>
                </c:pt>
                <c:pt idx="4">
                  <c:v>-0.18050763923114832</c:v>
                </c:pt>
                <c:pt idx="5">
                  <c:v>-0.20510413110276549</c:v>
                </c:pt>
                <c:pt idx="6">
                  <c:v>-7.357798165137619E-2</c:v>
                </c:pt>
                <c:pt idx="7">
                  <c:v>5.6161971830985813E-2</c:v>
                </c:pt>
                <c:pt idx="8">
                  <c:v>-8.3224649494620162E-2</c:v>
                </c:pt>
                <c:pt idx="9">
                  <c:v>0.51413982717989004</c:v>
                </c:pt>
                <c:pt idx="10">
                  <c:v>0.28748870822041561</c:v>
                </c:pt>
                <c:pt idx="12">
                  <c:v>-8.8008024370309856E-2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08-4529-80B6-72E40D47B907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-0.40451455688085158</c:v>
                </c:pt>
                <c:pt idx="1">
                  <c:v>-0.43240959783710708</c:v>
                </c:pt>
                <c:pt idx="2">
                  <c:v>-0.51965408805031443</c:v>
                </c:pt>
                <c:pt idx="3">
                  <c:v>-0.76589091883682492</c:v>
                </c:pt>
                <c:pt idx="4">
                  <c:v>-0.6552635670968745</c:v>
                </c:pt>
                <c:pt idx="5">
                  <c:v>-0.42547809993830965</c:v>
                </c:pt>
                <c:pt idx="6">
                  <c:v>-0.34621029005524862</c:v>
                </c:pt>
                <c:pt idx="7">
                  <c:v>-0.33563439034294362</c:v>
                </c:pt>
                <c:pt idx="8">
                  <c:v>-0.57036442814577126</c:v>
                </c:pt>
                <c:pt idx="9">
                  <c:v>-0.21262254901960786</c:v>
                </c:pt>
                <c:pt idx="10">
                  <c:v>-0.17184776292852988</c:v>
                </c:pt>
                <c:pt idx="12">
                  <c:v>-0.46885479997403667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08-4529-80B6-72E40D47B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5D-4FCD-877C-4DA798F3CB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3266</c:v>
                </c:pt>
                <c:pt idx="1">
                  <c:v>2395</c:v>
                </c:pt>
                <c:pt idx="2">
                  <c:v>4694</c:v>
                </c:pt>
                <c:pt idx="3">
                  <c:v>7128</c:v>
                </c:pt>
                <c:pt idx="4">
                  <c:v>9372</c:v>
                </c:pt>
                <c:pt idx="5">
                  <c:v>9490</c:v>
                </c:pt>
                <c:pt idx="6">
                  <c:v>12475</c:v>
                </c:pt>
                <c:pt idx="7">
                  <c:v>14209</c:v>
                </c:pt>
                <c:pt idx="8">
                  <c:v>17149</c:v>
                </c:pt>
                <c:pt idx="9">
                  <c:v>7804</c:v>
                </c:pt>
                <c:pt idx="10">
                  <c:v>4350</c:v>
                </c:pt>
                <c:pt idx="11">
                  <c:v>5746</c:v>
                </c:pt>
                <c:pt idx="12">
                  <c:v>98078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D-4FCD-877C-4DA798F3CB58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5D-4FCD-877C-4DA798F3CB58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2953</c:v>
                </c:pt>
                <c:pt idx="1">
                  <c:v>2193</c:v>
                </c:pt>
                <c:pt idx="2">
                  <c:v>2613</c:v>
                </c:pt>
                <c:pt idx="3">
                  <c:v>2610</c:v>
                </c:pt>
                <c:pt idx="4">
                  <c:v>2461</c:v>
                </c:pt>
                <c:pt idx="5">
                  <c:v>4006</c:v>
                </c:pt>
                <c:pt idx="6">
                  <c:v>8443</c:v>
                </c:pt>
                <c:pt idx="7">
                  <c:v>8711</c:v>
                </c:pt>
                <c:pt idx="8">
                  <c:v>5083</c:v>
                </c:pt>
                <c:pt idx="9">
                  <c:v>2717</c:v>
                </c:pt>
                <c:pt idx="10">
                  <c:v>2080</c:v>
                </c:pt>
                <c:pt idx="11">
                  <c:v>3803</c:v>
                </c:pt>
                <c:pt idx="12">
                  <c:v>47673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5D-4FCD-877C-4DA798F3CB58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5D-4FCD-877C-4DA798F3CB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3641</c:v>
                </c:pt>
                <c:pt idx="1">
                  <c:v>2303</c:v>
                </c:pt>
                <c:pt idx="2">
                  <c:v>3123</c:v>
                </c:pt>
                <c:pt idx="3">
                  <c:v>3426</c:v>
                </c:pt>
                <c:pt idx="4">
                  <c:v>3361</c:v>
                </c:pt>
                <c:pt idx="5">
                  <c:v>5560</c:v>
                </c:pt>
                <c:pt idx="6">
                  <c:v>8165</c:v>
                </c:pt>
                <c:pt idx="7">
                  <c:v>8609</c:v>
                </c:pt>
                <c:pt idx="8">
                  <c:v>5659</c:v>
                </c:pt>
                <c:pt idx="9">
                  <c:v>3348</c:v>
                </c:pt>
                <c:pt idx="10">
                  <c:v>2681</c:v>
                </c:pt>
                <c:pt idx="11">
                  <c:v>4117</c:v>
                </c:pt>
                <c:pt idx="12">
                  <c:v>53993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5D-4FCD-877C-4DA798F3CB58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5D-4FCD-877C-4DA798F3CB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A5D-4FCD-877C-4DA798F3CB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2676</c:v>
                </c:pt>
                <c:pt idx="1">
                  <c:v>1677</c:v>
                </c:pt>
                <c:pt idx="2">
                  <c:v>3345</c:v>
                </c:pt>
                <c:pt idx="3">
                  <c:v>2702</c:v>
                </c:pt>
                <c:pt idx="4">
                  <c:v>3660</c:v>
                </c:pt>
                <c:pt idx="5">
                  <c:v>4118</c:v>
                </c:pt>
                <c:pt idx="6">
                  <c:v>7349</c:v>
                </c:pt>
                <c:pt idx="7">
                  <c:v>10060</c:v>
                </c:pt>
                <c:pt idx="8">
                  <c:v>6716</c:v>
                </c:pt>
                <c:pt idx="9">
                  <c:v>4738</c:v>
                </c:pt>
                <c:pt idx="10">
                  <c:v>4224</c:v>
                </c:pt>
                <c:pt idx="12">
                  <c:v>51265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5D-4FCD-877C-4DA798F3C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5D-4FCD-877C-4DA798F3CB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5D-4FCD-877C-4DA798F3CB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5D-4FCD-877C-4DA798F3CB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5D-4FCD-877C-4DA798F3CB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5D-4FCD-877C-4DA798F3CB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5D-4FCD-877C-4DA798F3CB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5D-4FCD-877C-4DA798F3CB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5D-4FCD-877C-4DA798F3CB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5D-4FCD-877C-4DA798F3CB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5D-4FCD-877C-4DA798F3CB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5D-4FCD-877C-4DA798F3CB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5D-4FCD-877C-4DA798F3CB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5D-4FCD-877C-4DA798F3CB58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-0.26503707772589946</c:v>
                </c:pt>
                <c:pt idx="1">
                  <c:v>-0.27181936604429002</c:v>
                </c:pt>
                <c:pt idx="2">
                  <c:v>7.1085494716618625E-2</c:v>
                </c:pt>
                <c:pt idx="3">
                  <c:v>-0.21132516053706951</c:v>
                </c:pt>
                <c:pt idx="4">
                  <c:v>8.8961618565903011E-2</c:v>
                </c:pt>
                <c:pt idx="5">
                  <c:v>-0.25935251798561154</c:v>
                </c:pt>
                <c:pt idx="6">
                  <c:v>-9.9938763012859755E-2</c:v>
                </c:pt>
                <c:pt idx="7">
                  <c:v>0.16854454640492511</c:v>
                </c:pt>
                <c:pt idx="8">
                  <c:v>0.18678211698179892</c:v>
                </c:pt>
                <c:pt idx="9">
                  <c:v>0.41517323775388282</c:v>
                </c:pt>
                <c:pt idx="10">
                  <c:v>0.57553151809026493</c:v>
                </c:pt>
                <c:pt idx="12">
                  <c:v>2.7849065682893581E-2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A5D-4FCD-877C-4DA798F3CB58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-0.1806491120636865</c:v>
                </c:pt>
                <c:pt idx="1">
                  <c:v>-0.29979123173277666</c:v>
                </c:pt>
                <c:pt idx="2">
                  <c:v>-0.28738815509160631</c:v>
                </c:pt>
                <c:pt idx="3">
                  <c:v>-0.6209315375982043</c:v>
                </c:pt>
                <c:pt idx="4">
                  <c:v>-0.60947503201024333</c:v>
                </c:pt>
                <c:pt idx="5">
                  <c:v>-0.56606954689146471</c:v>
                </c:pt>
                <c:pt idx="6">
                  <c:v>-0.4109018036072144</c:v>
                </c:pt>
                <c:pt idx="7">
                  <c:v>-0.29199802941797448</c:v>
                </c:pt>
                <c:pt idx="8">
                  <c:v>-0.60837366610297972</c:v>
                </c:pt>
                <c:pt idx="9">
                  <c:v>-0.39287544848795486</c:v>
                </c:pt>
                <c:pt idx="10">
                  <c:v>-2.8965517241379302E-2</c:v>
                </c:pt>
                <c:pt idx="12">
                  <c:v>-0.44477537581770132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A5D-4FCD-877C-4DA798F3C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4B-4BBB-AE1C-B70E321794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4531</c:v>
                </c:pt>
                <c:pt idx="1">
                  <c:v>3523</c:v>
                </c:pt>
                <c:pt idx="2">
                  <c:v>10570</c:v>
                </c:pt>
                <c:pt idx="3">
                  <c:v>15259</c:v>
                </c:pt>
                <c:pt idx="4">
                  <c:v>9921</c:v>
                </c:pt>
                <c:pt idx="5">
                  <c:v>6720</c:v>
                </c:pt>
                <c:pt idx="6">
                  <c:v>10693</c:v>
                </c:pt>
                <c:pt idx="7">
                  <c:v>12880</c:v>
                </c:pt>
                <c:pt idx="8">
                  <c:v>9029</c:v>
                </c:pt>
                <c:pt idx="9">
                  <c:v>6884</c:v>
                </c:pt>
                <c:pt idx="10">
                  <c:v>2534</c:v>
                </c:pt>
                <c:pt idx="11">
                  <c:v>2284</c:v>
                </c:pt>
                <c:pt idx="12">
                  <c:v>94828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4B-4BBB-AE1C-B70E3217943B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4B-4BBB-AE1C-B70E3217943B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1306</c:v>
                </c:pt>
                <c:pt idx="1">
                  <c:v>1879</c:v>
                </c:pt>
                <c:pt idx="2">
                  <c:v>2145</c:v>
                </c:pt>
                <c:pt idx="3">
                  <c:v>5975</c:v>
                </c:pt>
                <c:pt idx="4">
                  <c:v>5049</c:v>
                </c:pt>
                <c:pt idx="5">
                  <c:v>3205</c:v>
                </c:pt>
                <c:pt idx="6">
                  <c:v>8428</c:v>
                </c:pt>
                <c:pt idx="7">
                  <c:v>13552</c:v>
                </c:pt>
                <c:pt idx="8">
                  <c:v>7224</c:v>
                </c:pt>
                <c:pt idx="9">
                  <c:v>3152</c:v>
                </c:pt>
                <c:pt idx="10">
                  <c:v>1849</c:v>
                </c:pt>
                <c:pt idx="11">
                  <c:v>3782</c:v>
                </c:pt>
                <c:pt idx="12">
                  <c:v>57546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4B-4BBB-AE1C-B70E3217943B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4B-4BBB-AE1C-B70E321794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4043</c:v>
                </c:pt>
                <c:pt idx="1">
                  <c:v>2328</c:v>
                </c:pt>
                <c:pt idx="2">
                  <c:v>3322</c:v>
                </c:pt>
                <c:pt idx="3">
                  <c:v>7930</c:v>
                </c:pt>
                <c:pt idx="4">
                  <c:v>4755</c:v>
                </c:pt>
                <c:pt idx="5">
                  <c:v>6156</c:v>
                </c:pt>
                <c:pt idx="6">
                  <c:v>8185</c:v>
                </c:pt>
                <c:pt idx="7">
                  <c:v>8431</c:v>
                </c:pt>
                <c:pt idx="8">
                  <c:v>6609</c:v>
                </c:pt>
                <c:pt idx="9">
                  <c:v>4290</c:v>
                </c:pt>
                <c:pt idx="10">
                  <c:v>1747</c:v>
                </c:pt>
                <c:pt idx="11">
                  <c:v>2294</c:v>
                </c:pt>
                <c:pt idx="12">
                  <c:v>60090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4B-4BBB-AE1C-B70E3217943B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4B-4BBB-AE1C-B70E321794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4B-4BBB-AE1C-B70E321794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1967</c:v>
                </c:pt>
                <c:pt idx="1">
                  <c:v>1682</c:v>
                </c:pt>
                <c:pt idx="2">
                  <c:v>3987</c:v>
                </c:pt>
                <c:pt idx="3">
                  <c:v>2539</c:v>
                </c:pt>
                <c:pt idx="4">
                  <c:v>2991</c:v>
                </c:pt>
                <c:pt idx="5">
                  <c:v>5195</c:v>
                </c:pt>
                <c:pt idx="6">
                  <c:v>7798</c:v>
                </c:pt>
                <c:pt idx="7">
                  <c:v>7937</c:v>
                </c:pt>
                <c:pt idx="8">
                  <c:v>4531</c:v>
                </c:pt>
                <c:pt idx="9">
                  <c:v>6827</c:v>
                </c:pt>
                <c:pt idx="10">
                  <c:v>1477</c:v>
                </c:pt>
                <c:pt idx="12">
                  <c:v>46931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4B-4BBB-AE1C-B70E32179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4B-4BBB-AE1C-B70E321794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4B-4BBB-AE1C-B70E321794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4B-4BBB-AE1C-B70E321794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4B-4BBB-AE1C-B70E321794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4B-4BBB-AE1C-B70E321794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4B-4BBB-AE1C-B70E321794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4B-4BBB-AE1C-B70E321794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4B-4BBB-AE1C-B70E321794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4B-4BBB-AE1C-B70E321794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4B-4BBB-AE1C-B70E321794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4B-4BBB-AE1C-B70E321794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4B-4BBB-AE1C-B70E321794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4B-4BBB-AE1C-B70E3217943B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-0.51348008904278997</c:v>
                </c:pt>
                <c:pt idx="1">
                  <c:v>-0.27749140893470792</c:v>
                </c:pt>
                <c:pt idx="2">
                  <c:v>0.20018061408789878</c:v>
                </c:pt>
                <c:pt idx="3">
                  <c:v>-0.67982345523329135</c:v>
                </c:pt>
                <c:pt idx="4">
                  <c:v>-0.3709779179810726</c:v>
                </c:pt>
                <c:pt idx="5">
                  <c:v>-0.15610786224821316</c:v>
                </c:pt>
                <c:pt idx="6">
                  <c:v>-4.7281612706169818E-2</c:v>
                </c:pt>
                <c:pt idx="7">
                  <c:v>-5.8593286680109102E-2</c:v>
                </c:pt>
                <c:pt idx="8">
                  <c:v>-0.31441973067029805</c:v>
                </c:pt>
                <c:pt idx="9">
                  <c:v>0.59137529137529143</c:v>
                </c:pt>
                <c:pt idx="10">
                  <c:v>-0.15455065827132231</c:v>
                </c:pt>
                <c:pt idx="12">
                  <c:v>-0.18798878815142916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4B-4BBB-AE1C-B70E3217943B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-0.56587949679982341</c:v>
                </c:pt>
                <c:pt idx="1">
                  <c:v>-0.5225659948907182</c:v>
                </c:pt>
                <c:pt idx="2">
                  <c:v>-0.62280037842951752</c:v>
                </c:pt>
                <c:pt idx="3">
                  <c:v>-0.83360639622517851</c:v>
                </c:pt>
                <c:pt idx="4">
                  <c:v>-0.6985182945267614</c:v>
                </c:pt>
                <c:pt idx="5">
                  <c:v>-0.22693452380952384</c:v>
                </c:pt>
                <c:pt idx="6">
                  <c:v>-0.27073786589357529</c:v>
                </c:pt>
                <c:pt idx="7">
                  <c:v>-0.38377329192546583</c:v>
                </c:pt>
                <c:pt idx="8">
                  <c:v>-0.49817255510023262</c:v>
                </c:pt>
                <c:pt idx="9">
                  <c:v>-8.2800697269029833E-3</c:v>
                </c:pt>
                <c:pt idx="10">
                  <c:v>-0.41712707182320441</c:v>
                </c:pt>
                <c:pt idx="12">
                  <c:v>-0.49287906293222683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4B-4BBB-AE1C-B70E32179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97-4602-AA55-7EB7216978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148535</c:v>
                </c:pt>
                <c:pt idx="1">
                  <c:v>138908</c:v>
                </c:pt>
                <c:pt idx="2">
                  <c:v>139598</c:v>
                </c:pt>
                <c:pt idx="3">
                  <c:v>119665</c:v>
                </c:pt>
                <c:pt idx="4">
                  <c:v>109960</c:v>
                </c:pt>
                <c:pt idx="5">
                  <c:v>129550</c:v>
                </c:pt>
                <c:pt idx="6">
                  <c:v>158275</c:v>
                </c:pt>
                <c:pt idx="7">
                  <c:v>154761</c:v>
                </c:pt>
                <c:pt idx="8">
                  <c:v>137937</c:v>
                </c:pt>
                <c:pt idx="9">
                  <c:v>146800</c:v>
                </c:pt>
                <c:pt idx="10">
                  <c:v>138429</c:v>
                </c:pt>
                <c:pt idx="11">
                  <c:v>141432</c:v>
                </c:pt>
                <c:pt idx="12">
                  <c:v>1663850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97-4602-AA55-7EB721697886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97-4602-AA55-7EB721697886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110611</c:v>
                </c:pt>
                <c:pt idx="1">
                  <c:v>137218</c:v>
                </c:pt>
                <c:pt idx="2">
                  <c:v>144147</c:v>
                </c:pt>
                <c:pt idx="3">
                  <c:v>143925</c:v>
                </c:pt>
                <c:pt idx="4">
                  <c:v>118400</c:v>
                </c:pt>
                <c:pt idx="5">
                  <c:v>125009</c:v>
                </c:pt>
                <c:pt idx="6">
                  <c:v>142649</c:v>
                </c:pt>
                <c:pt idx="7">
                  <c:v>156262</c:v>
                </c:pt>
                <c:pt idx="8">
                  <c:v>123782</c:v>
                </c:pt>
                <c:pt idx="9">
                  <c:v>148245</c:v>
                </c:pt>
                <c:pt idx="10">
                  <c:v>149094</c:v>
                </c:pt>
                <c:pt idx="11">
                  <c:v>148556</c:v>
                </c:pt>
                <c:pt idx="12">
                  <c:v>1647898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97-4602-AA55-7EB721697886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97-4602-AA55-7EB7216978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156236</c:v>
                </c:pt>
                <c:pt idx="1">
                  <c:v>151743</c:v>
                </c:pt>
                <c:pt idx="2">
                  <c:v>139689</c:v>
                </c:pt>
                <c:pt idx="3">
                  <c:v>133479</c:v>
                </c:pt>
                <c:pt idx="4">
                  <c:v>132335</c:v>
                </c:pt>
                <c:pt idx="5">
                  <c:v>130573</c:v>
                </c:pt>
                <c:pt idx="6">
                  <c:v>150081</c:v>
                </c:pt>
                <c:pt idx="7">
                  <c:v>164834</c:v>
                </c:pt>
                <c:pt idx="8">
                  <c:v>138541</c:v>
                </c:pt>
                <c:pt idx="9">
                  <c:v>163070</c:v>
                </c:pt>
                <c:pt idx="10">
                  <c:v>159961</c:v>
                </c:pt>
                <c:pt idx="11">
                  <c:v>152113</c:v>
                </c:pt>
                <c:pt idx="12">
                  <c:v>1772655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97-4602-AA55-7EB721697886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97-4602-AA55-7EB7216978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697-4602-AA55-7EB7216978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168765</c:v>
                </c:pt>
                <c:pt idx="1">
                  <c:v>163400</c:v>
                </c:pt>
                <c:pt idx="2">
                  <c:v>169538</c:v>
                </c:pt>
                <c:pt idx="3">
                  <c:v>149421</c:v>
                </c:pt>
                <c:pt idx="4">
                  <c:v>153273</c:v>
                </c:pt>
                <c:pt idx="5">
                  <c:v>147800</c:v>
                </c:pt>
                <c:pt idx="6">
                  <c:v>158620</c:v>
                </c:pt>
                <c:pt idx="7">
                  <c:v>161517</c:v>
                </c:pt>
                <c:pt idx="8">
                  <c:v>134625</c:v>
                </c:pt>
                <c:pt idx="9">
                  <c:v>166146</c:v>
                </c:pt>
                <c:pt idx="10">
                  <c:v>156940</c:v>
                </c:pt>
                <c:pt idx="12">
                  <c:v>1730045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97-4602-AA55-7EB721697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97-4602-AA55-7EB7216978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97-4602-AA55-7EB7216978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97-4602-AA55-7EB7216978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97-4602-AA55-7EB7216978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97-4602-AA55-7EB7216978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97-4602-AA55-7EB7216978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97-4602-AA55-7EB7216978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97-4602-AA55-7EB7216978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97-4602-AA55-7EB7216978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97-4602-AA55-7EB7216978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97-4602-AA55-7EB7216978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97-4602-AA55-7EB7216978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97-4602-AA55-7EB721697886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8.0192785273560441E-2</c:v>
                </c:pt>
                <c:pt idx="1">
                  <c:v>7.6820677065828402E-2</c:v>
                </c:pt>
                <c:pt idx="2">
                  <c:v>0.21368182176119799</c:v>
                </c:pt>
                <c:pt idx="3">
                  <c:v>0.11943451778931524</c:v>
                </c:pt>
                <c:pt idx="4">
                  <c:v>0.15821966977745872</c:v>
                </c:pt>
                <c:pt idx="5">
                  <c:v>0.13193386075222291</c:v>
                </c:pt>
                <c:pt idx="6">
                  <c:v>5.6895942857523529E-2</c:v>
                </c:pt>
                <c:pt idx="7">
                  <c:v>-2.012327553781379E-2</c:v>
                </c:pt>
                <c:pt idx="8">
                  <c:v>-2.8266000678499492E-2</c:v>
                </c:pt>
                <c:pt idx="9">
                  <c:v>1.8863064941436303E-2</c:v>
                </c:pt>
                <c:pt idx="10">
                  <c:v>-1.8885853426772736E-2</c:v>
                </c:pt>
                <c:pt idx="12">
                  <c:v>6.7571837076731089E-2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97-4602-AA55-7EB721697886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0.13619685595987474</c:v>
                </c:pt>
                <c:pt idx="1">
                  <c:v>0.17631813862412526</c:v>
                </c:pt>
                <c:pt idx="2">
                  <c:v>0.21447298671900739</c:v>
                </c:pt>
                <c:pt idx="3">
                  <c:v>0.24866084485856343</c:v>
                </c:pt>
                <c:pt idx="4">
                  <c:v>0.39389778101127693</c:v>
                </c:pt>
                <c:pt idx="5">
                  <c:v>0.14087225009648785</c:v>
                </c:pt>
                <c:pt idx="6">
                  <c:v>2.1797504343705754E-3</c:v>
                </c:pt>
                <c:pt idx="7">
                  <c:v>4.3654409056545163E-2</c:v>
                </c:pt>
                <c:pt idx="8">
                  <c:v>-2.4010961525913976E-2</c:v>
                </c:pt>
                <c:pt idx="9">
                  <c:v>0.13178474114441419</c:v>
                </c:pt>
                <c:pt idx="10">
                  <c:v>0.13372198022090753</c:v>
                </c:pt>
                <c:pt idx="12">
                  <c:v>0.13637975904120947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97-4602-AA55-7EB721697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2B-43A0-BF34-1AD2DE02AB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69125</c:v>
                </c:pt>
                <c:pt idx="1">
                  <c:v>65257</c:v>
                </c:pt>
                <c:pt idx="2">
                  <c:v>63093</c:v>
                </c:pt>
                <c:pt idx="3">
                  <c:v>53985</c:v>
                </c:pt>
                <c:pt idx="4">
                  <c:v>56905</c:v>
                </c:pt>
                <c:pt idx="5">
                  <c:v>78804</c:v>
                </c:pt>
                <c:pt idx="6">
                  <c:v>85109</c:v>
                </c:pt>
                <c:pt idx="7">
                  <c:v>87508</c:v>
                </c:pt>
                <c:pt idx="8">
                  <c:v>76931</c:v>
                </c:pt>
                <c:pt idx="9">
                  <c:v>77126</c:v>
                </c:pt>
                <c:pt idx="10">
                  <c:v>66892</c:v>
                </c:pt>
                <c:pt idx="11">
                  <c:v>66981</c:v>
                </c:pt>
                <c:pt idx="12">
                  <c:v>847716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2B-43A0-BF34-1AD2DE02AB3B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2B-43A0-BF34-1AD2DE02AB3B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36008</c:v>
                </c:pt>
                <c:pt idx="1">
                  <c:v>53181</c:v>
                </c:pt>
                <c:pt idx="2">
                  <c:v>65273</c:v>
                </c:pt>
                <c:pt idx="3">
                  <c:v>69119</c:v>
                </c:pt>
                <c:pt idx="4">
                  <c:v>59127</c:v>
                </c:pt>
                <c:pt idx="5">
                  <c:v>59135</c:v>
                </c:pt>
                <c:pt idx="6">
                  <c:v>64510</c:v>
                </c:pt>
                <c:pt idx="7">
                  <c:v>78894</c:v>
                </c:pt>
                <c:pt idx="8">
                  <c:v>60744</c:v>
                </c:pt>
                <c:pt idx="9">
                  <c:v>74615</c:v>
                </c:pt>
                <c:pt idx="10">
                  <c:v>58033</c:v>
                </c:pt>
                <c:pt idx="11">
                  <c:v>61422</c:v>
                </c:pt>
                <c:pt idx="12">
                  <c:v>740061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2B-43A0-BF34-1AD2DE02AB3B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2B-43A0-BF34-1AD2DE02AB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59113</c:v>
                </c:pt>
                <c:pt idx="1">
                  <c:v>57709</c:v>
                </c:pt>
                <c:pt idx="2">
                  <c:v>46927</c:v>
                </c:pt>
                <c:pt idx="3">
                  <c:v>48951</c:v>
                </c:pt>
                <c:pt idx="4">
                  <c:v>59272</c:v>
                </c:pt>
                <c:pt idx="5">
                  <c:v>59708</c:v>
                </c:pt>
                <c:pt idx="6">
                  <c:v>67918</c:v>
                </c:pt>
                <c:pt idx="7">
                  <c:v>76684</c:v>
                </c:pt>
                <c:pt idx="8">
                  <c:v>69941</c:v>
                </c:pt>
                <c:pt idx="9">
                  <c:v>76376</c:v>
                </c:pt>
                <c:pt idx="10">
                  <c:v>64734</c:v>
                </c:pt>
                <c:pt idx="11">
                  <c:v>58399</c:v>
                </c:pt>
                <c:pt idx="12">
                  <c:v>745732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2B-43A0-BF34-1AD2DE02AB3B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2B-43A0-BF34-1AD2DE02AB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D2B-43A0-BF34-1AD2DE02AB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66871</c:v>
                </c:pt>
                <c:pt idx="1">
                  <c:v>68185</c:v>
                </c:pt>
                <c:pt idx="2">
                  <c:v>62209</c:v>
                </c:pt>
                <c:pt idx="3">
                  <c:v>65140</c:v>
                </c:pt>
                <c:pt idx="4">
                  <c:v>74566</c:v>
                </c:pt>
                <c:pt idx="5">
                  <c:v>77243</c:v>
                </c:pt>
                <c:pt idx="6">
                  <c:v>76495</c:v>
                </c:pt>
                <c:pt idx="7">
                  <c:v>82370</c:v>
                </c:pt>
                <c:pt idx="8">
                  <c:v>69701</c:v>
                </c:pt>
                <c:pt idx="9">
                  <c:v>81903</c:v>
                </c:pt>
                <c:pt idx="10">
                  <c:v>69290</c:v>
                </c:pt>
                <c:pt idx="12">
                  <c:v>793973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2B-43A0-BF34-1AD2DE02A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2B-43A0-BF34-1AD2DE02AB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2B-43A0-BF34-1AD2DE02AB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2B-43A0-BF34-1AD2DE02AB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2B-43A0-BF34-1AD2DE02AB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2B-43A0-BF34-1AD2DE02AB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2B-43A0-BF34-1AD2DE02AB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2B-43A0-BF34-1AD2DE02AB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2B-43A0-BF34-1AD2DE02AB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2B-43A0-BF34-1AD2DE02AB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2B-43A0-BF34-1AD2DE02AB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2B-43A0-BF34-1AD2DE02AB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2B-43A0-BF34-1AD2DE02AB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2B-43A0-BF34-1AD2DE02AB3B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0.13124016713751629</c:v>
                </c:pt>
                <c:pt idx="1">
                  <c:v>0.18153147689268567</c:v>
                </c:pt>
                <c:pt idx="2">
                  <c:v>0.3256547403413812</c:v>
                </c:pt>
                <c:pt idx="3">
                  <c:v>0.33071847357561635</c:v>
                </c:pt>
                <c:pt idx="4">
                  <c:v>0.2580307733837226</c:v>
                </c:pt>
                <c:pt idx="5">
                  <c:v>0.293679238962953</c:v>
                </c:pt>
                <c:pt idx="6">
                  <c:v>0.12628463735681272</c:v>
                </c:pt>
                <c:pt idx="7">
                  <c:v>7.4148453393145797E-2</c:v>
                </c:pt>
                <c:pt idx="8">
                  <c:v>-3.4314636622295724E-3</c:v>
                </c:pt>
                <c:pt idx="9">
                  <c:v>7.2365664606682811E-2</c:v>
                </c:pt>
                <c:pt idx="10">
                  <c:v>7.0380325640312602E-2</c:v>
                </c:pt>
                <c:pt idx="12">
                  <c:v>0.15515041471892088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2B-43A0-BF34-1AD2DE02AB3B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-3.2607594936708839E-2</c:v>
                </c:pt>
                <c:pt idx="1">
                  <c:v>4.4868749712674516E-2</c:v>
                </c:pt>
                <c:pt idx="2">
                  <c:v>-1.4011063033934068E-2</c:v>
                </c:pt>
                <c:pt idx="3">
                  <c:v>0.20663147170510321</c:v>
                </c:pt>
                <c:pt idx="4">
                  <c:v>0.31035937088129328</c:v>
                </c:pt>
                <c:pt idx="5">
                  <c:v>-1.9808639155372787E-2</c:v>
                </c:pt>
                <c:pt idx="6">
                  <c:v>-0.10121138774982674</c:v>
                </c:pt>
                <c:pt idx="7">
                  <c:v>-5.8714631805092066E-2</c:v>
                </c:pt>
                <c:pt idx="8">
                  <c:v>-9.3980320027037267E-2</c:v>
                </c:pt>
                <c:pt idx="9">
                  <c:v>6.1937608588543469E-2</c:v>
                </c:pt>
                <c:pt idx="10">
                  <c:v>3.5848830951384247E-2</c:v>
                </c:pt>
                <c:pt idx="12">
                  <c:v>1.6955817274747487E-2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2B-43A0-BF34-1AD2DE02A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BF-4E97-9681-3B835861D1D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10089</c:v>
                </c:pt>
                <c:pt idx="1">
                  <c:v>9957</c:v>
                </c:pt>
                <c:pt idx="2">
                  <c:v>10517</c:v>
                </c:pt>
                <c:pt idx="3">
                  <c:v>9564</c:v>
                </c:pt>
                <c:pt idx="4">
                  <c:v>5606</c:v>
                </c:pt>
                <c:pt idx="5">
                  <c:v>5401</c:v>
                </c:pt>
                <c:pt idx="6">
                  <c:v>11181</c:v>
                </c:pt>
                <c:pt idx="7">
                  <c:v>8979</c:v>
                </c:pt>
                <c:pt idx="8">
                  <c:v>9866</c:v>
                </c:pt>
                <c:pt idx="9">
                  <c:v>11416</c:v>
                </c:pt>
                <c:pt idx="10">
                  <c:v>10620</c:v>
                </c:pt>
                <c:pt idx="11">
                  <c:v>10575</c:v>
                </c:pt>
                <c:pt idx="12">
                  <c:v>113771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BF-4E97-9681-3B835861D1DE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BF-4E97-9681-3B835861D1DE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10166</c:v>
                </c:pt>
                <c:pt idx="1">
                  <c:v>9417</c:v>
                </c:pt>
                <c:pt idx="2">
                  <c:v>11533</c:v>
                </c:pt>
                <c:pt idx="3">
                  <c:v>11437</c:v>
                </c:pt>
                <c:pt idx="4">
                  <c:v>6863</c:v>
                </c:pt>
                <c:pt idx="5">
                  <c:v>9733</c:v>
                </c:pt>
                <c:pt idx="6">
                  <c:v>9290</c:v>
                </c:pt>
                <c:pt idx="7">
                  <c:v>9424</c:v>
                </c:pt>
                <c:pt idx="8">
                  <c:v>9609</c:v>
                </c:pt>
                <c:pt idx="9">
                  <c:v>12307</c:v>
                </c:pt>
                <c:pt idx="10">
                  <c:v>19260</c:v>
                </c:pt>
                <c:pt idx="11">
                  <c:v>13422</c:v>
                </c:pt>
                <c:pt idx="12">
                  <c:v>132461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BF-4E97-9681-3B835861D1DE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BF-4E97-9681-3B835861D1D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13510</c:v>
                </c:pt>
                <c:pt idx="1">
                  <c:v>15201</c:v>
                </c:pt>
                <c:pt idx="2">
                  <c:v>17535</c:v>
                </c:pt>
                <c:pt idx="3">
                  <c:v>12234</c:v>
                </c:pt>
                <c:pt idx="4">
                  <c:v>12664</c:v>
                </c:pt>
                <c:pt idx="5">
                  <c:v>14038</c:v>
                </c:pt>
                <c:pt idx="6">
                  <c:v>13679</c:v>
                </c:pt>
                <c:pt idx="7">
                  <c:v>15009</c:v>
                </c:pt>
                <c:pt idx="8">
                  <c:v>12732</c:v>
                </c:pt>
                <c:pt idx="9">
                  <c:v>18958</c:v>
                </c:pt>
                <c:pt idx="10">
                  <c:v>19377</c:v>
                </c:pt>
                <c:pt idx="11">
                  <c:v>16292</c:v>
                </c:pt>
                <c:pt idx="12">
                  <c:v>181229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BF-4E97-9681-3B835861D1DE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BF-4E97-9681-3B835861D1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BF-4E97-9681-3B835861D1D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15426</c:v>
                </c:pt>
                <c:pt idx="1">
                  <c:v>18617</c:v>
                </c:pt>
                <c:pt idx="2">
                  <c:v>27146</c:v>
                </c:pt>
                <c:pt idx="3">
                  <c:v>15780</c:v>
                </c:pt>
                <c:pt idx="4">
                  <c:v>15299</c:v>
                </c:pt>
                <c:pt idx="5">
                  <c:v>12045</c:v>
                </c:pt>
                <c:pt idx="6">
                  <c:v>11369</c:v>
                </c:pt>
                <c:pt idx="7">
                  <c:v>11599</c:v>
                </c:pt>
                <c:pt idx="8">
                  <c:v>10309</c:v>
                </c:pt>
                <c:pt idx="9">
                  <c:v>17259</c:v>
                </c:pt>
                <c:pt idx="10">
                  <c:v>20409</c:v>
                </c:pt>
                <c:pt idx="12">
                  <c:v>175258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BF-4E97-9681-3B835861D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BF-4E97-9681-3B835861D1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BF-4E97-9681-3B835861D1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BF-4E97-9681-3B835861D1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BF-4E97-9681-3B835861D1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BF-4E97-9681-3B835861D1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BF-4E97-9681-3B835861D1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BF-4E97-9681-3B835861D1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BF-4E97-9681-3B835861D1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BF-4E97-9681-3B835861D1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BF-4E97-9681-3B835861D1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BF-4E97-9681-3B835861D1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BF-4E97-9681-3B835861D1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BF-4E97-9681-3B835861D1DE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0.14182087342709115</c:v>
                </c:pt>
                <c:pt idx="1">
                  <c:v>0.22472205775935783</c:v>
                </c:pt>
                <c:pt idx="2">
                  <c:v>0.54810379241516971</c:v>
                </c:pt>
                <c:pt idx="3">
                  <c:v>0.28984796468857277</c:v>
                </c:pt>
                <c:pt idx="4">
                  <c:v>0.20807012002526837</c:v>
                </c:pt>
                <c:pt idx="5">
                  <c:v>-0.14197179085339795</c:v>
                </c:pt>
                <c:pt idx="6">
                  <c:v>-0.16887199356678118</c:v>
                </c:pt>
                <c:pt idx="7">
                  <c:v>-0.22719701512425883</c:v>
                </c:pt>
                <c:pt idx="8">
                  <c:v>-0.19030788564247569</c:v>
                </c:pt>
                <c:pt idx="9">
                  <c:v>-8.9619158139044197E-2</c:v>
                </c:pt>
                <c:pt idx="10">
                  <c:v>5.3259018423904569E-2</c:v>
                </c:pt>
                <c:pt idx="12">
                  <c:v>6.2575407579863906E-2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BF-4E97-9681-3B835861D1DE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0.52899197145405896</c:v>
                </c:pt>
                <c:pt idx="1">
                  <c:v>0.86973988149040871</c:v>
                </c:pt>
                <c:pt idx="2">
                  <c:v>1.5811543215745933</c:v>
                </c:pt>
                <c:pt idx="3">
                  <c:v>0.64993726474278546</c:v>
                </c:pt>
                <c:pt idx="4">
                  <c:v>1.7290403139493402</c:v>
                </c:pt>
                <c:pt idx="5">
                  <c:v>1.230142566191446</c:v>
                </c:pt>
                <c:pt idx="6">
                  <c:v>1.6814238440211016E-2</c:v>
                </c:pt>
                <c:pt idx="7">
                  <c:v>0.2917919590154805</c:v>
                </c:pt>
                <c:pt idx="8">
                  <c:v>4.4901682546117927E-2</c:v>
                </c:pt>
                <c:pt idx="9">
                  <c:v>0.51182550805886473</c:v>
                </c:pt>
                <c:pt idx="10">
                  <c:v>0.92175141242937864</c:v>
                </c:pt>
                <c:pt idx="12">
                  <c:v>0.69830225977751081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BF-4E97-9681-3B835861D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70-4C24-A0E5-D69AA2116C6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9852</c:v>
                </c:pt>
                <c:pt idx="1">
                  <c:v>10742</c:v>
                </c:pt>
                <c:pt idx="2">
                  <c:v>9689</c:v>
                </c:pt>
                <c:pt idx="3">
                  <c:v>14039</c:v>
                </c:pt>
                <c:pt idx="4">
                  <c:v>11763</c:v>
                </c:pt>
                <c:pt idx="5">
                  <c:v>8211</c:v>
                </c:pt>
                <c:pt idx="6">
                  <c:v>15169</c:v>
                </c:pt>
                <c:pt idx="7">
                  <c:v>16620</c:v>
                </c:pt>
                <c:pt idx="8">
                  <c:v>10681</c:v>
                </c:pt>
                <c:pt idx="9">
                  <c:v>12991</c:v>
                </c:pt>
                <c:pt idx="10">
                  <c:v>5968</c:v>
                </c:pt>
                <c:pt idx="11">
                  <c:v>6997</c:v>
                </c:pt>
                <c:pt idx="12">
                  <c:v>132722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0-4C24-A0E5-D69AA2116C65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70-4C24-A0E5-D69AA2116C65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8832</c:v>
                </c:pt>
                <c:pt idx="1">
                  <c:v>17087</c:v>
                </c:pt>
                <c:pt idx="2">
                  <c:v>13393</c:v>
                </c:pt>
                <c:pt idx="3">
                  <c:v>16101</c:v>
                </c:pt>
                <c:pt idx="4">
                  <c:v>15637</c:v>
                </c:pt>
                <c:pt idx="5">
                  <c:v>13362</c:v>
                </c:pt>
                <c:pt idx="6">
                  <c:v>15174</c:v>
                </c:pt>
                <c:pt idx="7">
                  <c:v>18095</c:v>
                </c:pt>
                <c:pt idx="8">
                  <c:v>11521</c:v>
                </c:pt>
                <c:pt idx="9">
                  <c:v>17416</c:v>
                </c:pt>
                <c:pt idx="10">
                  <c:v>12685</c:v>
                </c:pt>
                <c:pt idx="11">
                  <c:v>11919</c:v>
                </c:pt>
                <c:pt idx="12">
                  <c:v>171222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70-4C24-A0E5-D69AA2116C65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70-4C24-A0E5-D69AA2116C6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11164</c:v>
                </c:pt>
                <c:pt idx="1">
                  <c:v>13725</c:v>
                </c:pt>
                <c:pt idx="2">
                  <c:v>12285</c:v>
                </c:pt>
                <c:pt idx="3">
                  <c:v>17559</c:v>
                </c:pt>
                <c:pt idx="4">
                  <c:v>15901</c:v>
                </c:pt>
                <c:pt idx="5">
                  <c:v>11816</c:v>
                </c:pt>
                <c:pt idx="6">
                  <c:v>13315</c:v>
                </c:pt>
                <c:pt idx="7">
                  <c:v>16431</c:v>
                </c:pt>
                <c:pt idx="8">
                  <c:v>13438</c:v>
                </c:pt>
                <c:pt idx="9">
                  <c:v>15664</c:v>
                </c:pt>
                <c:pt idx="10">
                  <c:v>10572</c:v>
                </c:pt>
                <c:pt idx="11">
                  <c:v>10446</c:v>
                </c:pt>
                <c:pt idx="12">
                  <c:v>162316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70-4C24-A0E5-D69AA2116C65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70-4C24-A0E5-D69AA2116C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70-4C24-A0E5-D69AA2116C6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11995</c:v>
                </c:pt>
                <c:pt idx="1">
                  <c:v>12570</c:v>
                </c:pt>
                <c:pt idx="2">
                  <c:v>17270</c:v>
                </c:pt>
                <c:pt idx="3">
                  <c:v>18946</c:v>
                </c:pt>
                <c:pt idx="4">
                  <c:v>17473</c:v>
                </c:pt>
                <c:pt idx="5">
                  <c:v>11749</c:v>
                </c:pt>
                <c:pt idx="6">
                  <c:v>14161</c:v>
                </c:pt>
                <c:pt idx="7">
                  <c:v>16901</c:v>
                </c:pt>
                <c:pt idx="8">
                  <c:v>10957</c:v>
                </c:pt>
                <c:pt idx="9">
                  <c:v>17244</c:v>
                </c:pt>
                <c:pt idx="10">
                  <c:v>7982</c:v>
                </c:pt>
                <c:pt idx="12">
                  <c:v>157248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70-4C24-A0E5-D69AA2116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70-4C24-A0E5-D69AA2116C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70-4C24-A0E5-D69AA2116C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70-4C24-A0E5-D69AA2116C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70-4C24-A0E5-D69AA2116C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70-4C24-A0E5-D69AA2116C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70-4C24-A0E5-D69AA2116C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70-4C24-A0E5-D69AA2116C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70-4C24-A0E5-D69AA2116C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70-4C24-A0E5-D69AA2116C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70-4C24-A0E5-D69AA2116C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70-4C24-A0E5-D69AA2116C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70-4C24-A0E5-D69AA2116C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70-4C24-A0E5-D69AA2116C65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7.4435686134002088E-2</c:v>
                </c:pt>
                <c:pt idx="1">
                  <c:v>-8.4153005464480901E-2</c:v>
                </c:pt>
                <c:pt idx="2">
                  <c:v>0.40577940577940574</c:v>
                </c:pt>
                <c:pt idx="3">
                  <c:v>7.8990830912922139E-2</c:v>
                </c:pt>
                <c:pt idx="4">
                  <c:v>9.8861706810892347E-2</c:v>
                </c:pt>
                <c:pt idx="5">
                  <c:v>-5.6702775897088387E-3</c:v>
                </c:pt>
                <c:pt idx="6">
                  <c:v>6.353736387532849E-2</c:v>
                </c:pt>
                <c:pt idx="7">
                  <c:v>2.8604467165723291E-2</c:v>
                </c:pt>
                <c:pt idx="8">
                  <c:v>-0.18462568834648008</c:v>
                </c:pt>
                <c:pt idx="9">
                  <c:v>0.1008682328907049</c:v>
                </c:pt>
                <c:pt idx="10">
                  <c:v>-0.24498675747256904</c:v>
                </c:pt>
                <c:pt idx="12">
                  <c:v>3.5411865411207E-2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70-4C24-A0E5-D69AA2116C65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0.21751928542427934</c:v>
                </c:pt>
                <c:pt idx="1">
                  <c:v>0.17017315211320061</c:v>
                </c:pt>
                <c:pt idx="2">
                  <c:v>0.78243368768706789</c:v>
                </c:pt>
                <c:pt idx="3">
                  <c:v>0.34952631953842861</c:v>
                </c:pt>
                <c:pt idx="4">
                  <c:v>0.4854203859559636</c:v>
                </c:pt>
                <c:pt idx="5">
                  <c:v>0.4308853976373157</c:v>
                </c:pt>
                <c:pt idx="6">
                  <c:v>-6.6451315182279647E-2</c:v>
                </c:pt>
                <c:pt idx="7">
                  <c:v>1.6907340553550032E-2</c:v>
                </c:pt>
                <c:pt idx="8">
                  <c:v>2.5840277127609834E-2</c:v>
                </c:pt>
                <c:pt idx="9">
                  <c:v>0.3273804941882843</c:v>
                </c:pt>
                <c:pt idx="10">
                  <c:v>0.33746648793565681</c:v>
                </c:pt>
                <c:pt idx="12">
                  <c:v>0.25072976734937358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70-4C24-A0E5-D69AA2116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D6-46B4-ADEB-AF54AA0F52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3270</c:v>
                </c:pt>
                <c:pt idx="1">
                  <c:v>2823</c:v>
                </c:pt>
                <c:pt idx="2">
                  <c:v>3406</c:v>
                </c:pt>
                <c:pt idx="3">
                  <c:v>3441</c:v>
                </c:pt>
                <c:pt idx="4">
                  <c:v>2407</c:v>
                </c:pt>
                <c:pt idx="5">
                  <c:v>1924</c:v>
                </c:pt>
                <c:pt idx="6">
                  <c:v>5655</c:v>
                </c:pt>
                <c:pt idx="7">
                  <c:v>3842</c:v>
                </c:pt>
                <c:pt idx="8">
                  <c:v>3446</c:v>
                </c:pt>
                <c:pt idx="9">
                  <c:v>2405</c:v>
                </c:pt>
                <c:pt idx="10">
                  <c:v>2799</c:v>
                </c:pt>
                <c:pt idx="11">
                  <c:v>3777</c:v>
                </c:pt>
                <c:pt idx="12">
                  <c:v>39195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D6-46B4-ADEB-AF54AA0F523B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D6-46B4-ADEB-AF54AA0F523B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3577</c:v>
                </c:pt>
                <c:pt idx="1">
                  <c:v>2176</c:v>
                </c:pt>
                <c:pt idx="2">
                  <c:v>2516</c:v>
                </c:pt>
                <c:pt idx="3">
                  <c:v>3467</c:v>
                </c:pt>
                <c:pt idx="4">
                  <c:v>1313</c:v>
                </c:pt>
                <c:pt idx="5">
                  <c:v>1664</c:v>
                </c:pt>
                <c:pt idx="6">
                  <c:v>4163</c:v>
                </c:pt>
                <c:pt idx="7">
                  <c:v>2347</c:v>
                </c:pt>
                <c:pt idx="8">
                  <c:v>2357</c:v>
                </c:pt>
                <c:pt idx="9">
                  <c:v>2416</c:v>
                </c:pt>
                <c:pt idx="10">
                  <c:v>3088</c:v>
                </c:pt>
                <c:pt idx="11">
                  <c:v>3054</c:v>
                </c:pt>
                <c:pt idx="12">
                  <c:v>32138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D6-46B4-ADEB-AF54AA0F523B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D6-46B4-ADEB-AF54AA0F52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3157</c:v>
                </c:pt>
                <c:pt idx="1">
                  <c:v>3342</c:v>
                </c:pt>
                <c:pt idx="2">
                  <c:v>2951</c:v>
                </c:pt>
                <c:pt idx="3">
                  <c:v>2782</c:v>
                </c:pt>
                <c:pt idx="4">
                  <c:v>3918</c:v>
                </c:pt>
                <c:pt idx="5">
                  <c:v>2826</c:v>
                </c:pt>
                <c:pt idx="6">
                  <c:v>4579</c:v>
                </c:pt>
                <c:pt idx="7">
                  <c:v>3754</c:v>
                </c:pt>
                <c:pt idx="8">
                  <c:v>2600</c:v>
                </c:pt>
                <c:pt idx="9">
                  <c:v>3994</c:v>
                </c:pt>
                <c:pt idx="10">
                  <c:v>3416</c:v>
                </c:pt>
                <c:pt idx="11">
                  <c:v>3610</c:v>
                </c:pt>
                <c:pt idx="12">
                  <c:v>40929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D6-46B4-ADEB-AF54AA0F523B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D6-46B4-ADEB-AF54AA0F52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D6-46B4-ADEB-AF54AA0F52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3301</c:v>
                </c:pt>
                <c:pt idx="1">
                  <c:v>3536</c:v>
                </c:pt>
                <c:pt idx="2">
                  <c:v>4561</c:v>
                </c:pt>
                <c:pt idx="3">
                  <c:v>3507</c:v>
                </c:pt>
                <c:pt idx="4">
                  <c:v>4860</c:v>
                </c:pt>
                <c:pt idx="5">
                  <c:v>4328</c:v>
                </c:pt>
                <c:pt idx="6">
                  <c:v>4658</c:v>
                </c:pt>
                <c:pt idx="7">
                  <c:v>3150</c:v>
                </c:pt>
                <c:pt idx="8">
                  <c:v>1713</c:v>
                </c:pt>
                <c:pt idx="9">
                  <c:v>2226</c:v>
                </c:pt>
                <c:pt idx="10">
                  <c:v>2752</c:v>
                </c:pt>
                <c:pt idx="12">
                  <c:v>38592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D6-46B4-ADEB-AF54AA0F5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D6-46B4-ADEB-AF54AA0F52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D6-46B4-ADEB-AF54AA0F52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D6-46B4-ADEB-AF54AA0F52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D6-46B4-ADEB-AF54AA0F52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D6-46B4-ADEB-AF54AA0F52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D6-46B4-ADEB-AF54AA0F52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D6-46B4-ADEB-AF54AA0F52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D6-46B4-ADEB-AF54AA0F52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D6-46B4-ADEB-AF54AA0F52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D6-46B4-ADEB-AF54AA0F52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D6-46B4-ADEB-AF54AA0F52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D6-46B4-ADEB-AF54AA0F52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D6-46B4-ADEB-AF54AA0F523B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4.5612923661704219E-2</c:v>
                </c:pt>
                <c:pt idx="1">
                  <c:v>5.8049072411729519E-2</c:v>
                </c:pt>
                <c:pt idx="2">
                  <c:v>0.54557777024737386</c:v>
                </c:pt>
                <c:pt idx="3">
                  <c:v>0.26060388209920915</c:v>
                </c:pt>
                <c:pt idx="4">
                  <c:v>0.24042879019908114</c:v>
                </c:pt>
                <c:pt idx="5">
                  <c:v>0.53149327671620661</c:v>
                </c:pt>
                <c:pt idx="6">
                  <c:v>1.7252675256606231E-2</c:v>
                </c:pt>
                <c:pt idx="7">
                  <c:v>-0.16089504528502929</c:v>
                </c:pt>
                <c:pt idx="8">
                  <c:v>-0.34115384615384614</c:v>
                </c:pt>
                <c:pt idx="9">
                  <c:v>-0.44266399599399098</c:v>
                </c:pt>
                <c:pt idx="10">
                  <c:v>-0.19437939110070257</c:v>
                </c:pt>
                <c:pt idx="12">
                  <c:v>3.4111310592459532E-2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D6-46B4-ADEB-AF54AA0F523B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9.4801223241589572E-3</c:v>
                </c:pt>
                <c:pt idx="1">
                  <c:v>0.25256818986893381</c:v>
                </c:pt>
                <c:pt idx="2">
                  <c:v>0.33910745742806814</c:v>
                </c:pt>
                <c:pt idx="3">
                  <c:v>1.9180470793374038E-2</c:v>
                </c:pt>
                <c:pt idx="4">
                  <c:v>1.0191109264644784</c:v>
                </c:pt>
                <c:pt idx="5">
                  <c:v>1.2494802494802495</c:v>
                </c:pt>
                <c:pt idx="6">
                  <c:v>-0.17630415561450041</c:v>
                </c:pt>
                <c:pt idx="7">
                  <c:v>-0.18011452368558045</c:v>
                </c:pt>
                <c:pt idx="8">
                  <c:v>-0.50290191526407435</c:v>
                </c:pt>
                <c:pt idx="9">
                  <c:v>-7.4428274428274377E-2</c:v>
                </c:pt>
                <c:pt idx="10">
                  <c:v>-1.6791711325473413E-2</c:v>
                </c:pt>
                <c:pt idx="12">
                  <c:v>8.9615449771302647E-2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2D6-46B4-ADEB-AF54AA0F5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FD-4DB2-9F25-6BF7644485A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2485</c:v>
                </c:pt>
                <c:pt idx="1">
                  <c:v>2739</c:v>
                </c:pt>
                <c:pt idx="2">
                  <c:v>2705</c:v>
                </c:pt>
                <c:pt idx="3">
                  <c:v>3376</c:v>
                </c:pt>
                <c:pt idx="4">
                  <c:v>6870</c:v>
                </c:pt>
                <c:pt idx="5">
                  <c:v>1634</c:v>
                </c:pt>
                <c:pt idx="6">
                  <c:v>3570</c:v>
                </c:pt>
                <c:pt idx="7">
                  <c:v>3944</c:v>
                </c:pt>
                <c:pt idx="8">
                  <c:v>3118</c:v>
                </c:pt>
                <c:pt idx="9">
                  <c:v>2824</c:v>
                </c:pt>
                <c:pt idx="10">
                  <c:v>2361</c:v>
                </c:pt>
                <c:pt idx="11">
                  <c:v>3220</c:v>
                </c:pt>
                <c:pt idx="12">
                  <c:v>38846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FD-4DB2-9F25-6BF7644485A5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FD-4DB2-9F25-6BF7644485A5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5030</c:v>
                </c:pt>
                <c:pt idx="1">
                  <c:v>4398</c:v>
                </c:pt>
                <c:pt idx="2">
                  <c:v>3695</c:v>
                </c:pt>
                <c:pt idx="3">
                  <c:v>5717</c:v>
                </c:pt>
                <c:pt idx="4">
                  <c:v>5879</c:v>
                </c:pt>
                <c:pt idx="5">
                  <c:v>4085</c:v>
                </c:pt>
                <c:pt idx="6">
                  <c:v>6948</c:v>
                </c:pt>
                <c:pt idx="7">
                  <c:v>7259</c:v>
                </c:pt>
                <c:pt idx="8">
                  <c:v>5770</c:v>
                </c:pt>
                <c:pt idx="9">
                  <c:v>4458</c:v>
                </c:pt>
                <c:pt idx="10">
                  <c:v>3763</c:v>
                </c:pt>
                <c:pt idx="11">
                  <c:v>3879</c:v>
                </c:pt>
                <c:pt idx="12">
                  <c:v>60881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FD-4DB2-9F25-6BF7644485A5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FD-4DB2-9F25-6BF7644485A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5017</c:v>
                </c:pt>
                <c:pt idx="1">
                  <c:v>4633</c:v>
                </c:pt>
                <c:pt idx="2">
                  <c:v>4750</c:v>
                </c:pt>
                <c:pt idx="3">
                  <c:v>7114</c:v>
                </c:pt>
                <c:pt idx="4">
                  <c:v>5786</c:v>
                </c:pt>
                <c:pt idx="5">
                  <c:v>5430</c:v>
                </c:pt>
                <c:pt idx="6">
                  <c:v>8333</c:v>
                </c:pt>
                <c:pt idx="7">
                  <c:v>11019</c:v>
                </c:pt>
                <c:pt idx="8">
                  <c:v>7531</c:v>
                </c:pt>
                <c:pt idx="9">
                  <c:v>7404</c:v>
                </c:pt>
                <c:pt idx="10">
                  <c:v>5727</c:v>
                </c:pt>
                <c:pt idx="11">
                  <c:v>5808</c:v>
                </c:pt>
                <c:pt idx="12">
                  <c:v>78552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FD-4DB2-9F25-6BF7644485A5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FD-4DB2-9F25-6BF7644485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FD-4DB2-9F25-6BF7644485A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5560</c:v>
                </c:pt>
                <c:pt idx="1">
                  <c:v>6436</c:v>
                </c:pt>
                <c:pt idx="2">
                  <c:v>4950</c:v>
                </c:pt>
                <c:pt idx="3">
                  <c:v>4758</c:v>
                </c:pt>
                <c:pt idx="4">
                  <c:v>5717</c:v>
                </c:pt>
                <c:pt idx="5">
                  <c:v>5221</c:v>
                </c:pt>
                <c:pt idx="6">
                  <c:v>5284</c:v>
                </c:pt>
                <c:pt idx="7">
                  <c:v>4873</c:v>
                </c:pt>
                <c:pt idx="8">
                  <c:v>3763</c:v>
                </c:pt>
                <c:pt idx="9">
                  <c:v>5114</c:v>
                </c:pt>
                <c:pt idx="10">
                  <c:v>3398</c:v>
                </c:pt>
                <c:pt idx="12">
                  <c:v>55074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FD-4DB2-9F25-6BF764448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FD-4DB2-9F25-6BF7644485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FD-4DB2-9F25-6BF7644485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FD-4DB2-9F25-6BF7644485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FD-4DB2-9F25-6BF7644485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FD-4DB2-9F25-6BF7644485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FD-4DB2-9F25-6BF7644485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FD-4DB2-9F25-6BF7644485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FD-4DB2-9F25-6BF7644485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FD-4DB2-9F25-6BF7644485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FD-4DB2-9F25-6BF7644485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FD-4DB2-9F25-6BF7644485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FD-4DB2-9F25-6BF7644485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FD-4DB2-9F25-6BF7644485A5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0.10823201116204895</c:v>
                </c:pt>
                <c:pt idx="1">
                  <c:v>0.38916468810705807</c:v>
                </c:pt>
                <c:pt idx="2">
                  <c:v>4.2105263157894646E-2</c:v>
                </c:pt>
                <c:pt idx="3">
                  <c:v>-0.3311779589541749</c:v>
                </c:pt>
                <c:pt idx="4">
                  <c:v>-1.1925337020394E-2</c:v>
                </c:pt>
                <c:pt idx="5">
                  <c:v>-3.8489871086556215E-2</c:v>
                </c:pt>
                <c:pt idx="6">
                  <c:v>-0.36589463578543147</c:v>
                </c:pt>
                <c:pt idx="7">
                  <c:v>-0.5577638624194573</c:v>
                </c:pt>
                <c:pt idx="8">
                  <c:v>-0.50033196122692869</c:v>
                </c:pt>
                <c:pt idx="9">
                  <c:v>-0.3092922744462453</c:v>
                </c:pt>
                <c:pt idx="10">
                  <c:v>-0.40667015889645541</c:v>
                </c:pt>
                <c:pt idx="12">
                  <c:v>-0.24290663147476077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FD-4DB2-9F25-6BF7644485A5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1.2374245472837022</c:v>
                </c:pt>
                <c:pt idx="1">
                  <c:v>1.3497626871120847</c:v>
                </c:pt>
                <c:pt idx="2">
                  <c:v>0.82994454713493537</c:v>
                </c:pt>
                <c:pt idx="3">
                  <c:v>0.40936018957345977</c:v>
                </c:pt>
                <c:pt idx="4">
                  <c:v>-0.16783114992721981</c:v>
                </c:pt>
                <c:pt idx="5">
                  <c:v>2.1952264381884943</c:v>
                </c:pt>
                <c:pt idx="6">
                  <c:v>0.48011204481792724</c:v>
                </c:pt>
                <c:pt idx="7">
                  <c:v>0.23554766734279919</c:v>
                </c:pt>
                <c:pt idx="8">
                  <c:v>0.20686337395766508</c:v>
                </c:pt>
                <c:pt idx="9">
                  <c:v>0.81090651558073645</c:v>
                </c:pt>
                <c:pt idx="10">
                  <c:v>0.43922066920796277</c:v>
                </c:pt>
                <c:pt idx="12">
                  <c:v>0.54589344860495137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FD-4DB2-9F25-6BF764448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B9-47AD-AA4D-516425E9888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3323</c:v>
                </c:pt>
                <c:pt idx="1">
                  <c:v>3497</c:v>
                </c:pt>
                <c:pt idx="2">
                  <c:v>3601</c:v>
                </c:pt>
                <c:pt idx="3">
                  <c:v>992</c:v>
                </c:pt>
                <c:pt idx="4">
                  <c:v>24</c:v>
                </c:pt>
                <c:pt idx="5">
                  <c:v>59</c:v>
                </c:pt>
                <c:pt idx="6">
                  <c:v>255</c:v>
                </c:pt>
                <c:pt idx="7">
                  <c:v>331</c:v>
                </c:pt>
                <c:pt idx="8">
                  <c:v>45</c:v>
                </c:pt>
                <c:pt idx="9">
                  <c:v>1656</c:v>
                </c:pt>
                <c:pt idx="10">
                  <c:v>2411</c:v>
                </c:pt>
                <c:pt idx="11">
                  <c:v>2487</c:v>
                </c:pt>
                <c:pt idx="12">
                  <c:v>18681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B9-47AD-AA4D-516425E98889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B9-47AD-AA4D-516425E98889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3368</c:v>
                </c:pt>
                <c:pt idx="1">
                  <c:v>3577</c:v>
                </c:pt>
                <c:pt idx="2">
                  <c:v>4011</c:v>
                </c:pt>
                <c:pt idx="3">
                  <c:v>2697</c:v>
                </c:pt>
                <c:pt idx="4">
                  <c:v>98</c:v>
                </c:pt>
                <c:pt idx="5">
                  <c:v>86</c:v>
                </c:pt>
                <c:pt idx="6">
                  <c:v>683</c:v>
                </c:pt>
                <c:pt idx="7">
                  <c:v>164</c:v>
                </c:pt>
                <c:pt idx="8">
                  <c:v>126</c:v>
                </c:pt>
                <c:pt idx="9">
                  <c:v>539</c:v>
                </c:pt>
                <c:pt idx="10">
                  <c:v>5248</c:v>
                </c:pt>
                <c:pt idx="11">
                  <c:v>4094</c:v>
                </c:pt>
                <c:pt idx="12">
                  <c:v>24691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B9-47AD-AA4D-516425E98889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B9-47AD-AA4D-516425E9888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6826</c:v>
                </c:pt>
                <c:pt idx="1">
                  <c:v>5937</c:v>
                </c:pt>
                <c:pt idx="2">
                  <c:v>3783</c:v>
                </c:pt>
                <c:pt idx="3">
                  <c:v>1857</c:v>
                </c:pt>
                <c:pt idx="4">
                  <c:v>46</c:v>
                </c:pt>
                <c:pt idx="5">
                  <c:v>6</c:v>
                </c:pt>
                <c:pt idx="6">
                  <c:v>35</c:v>
                </c:pt>
                <c:pt idx="7">
                  <c:v>110</c:v>
                </c:pt>
                <c:pt idx="8">
                  <c:v>46</c:v>
                </c:pt>
                <c:pt idx="9">
                  <c:v>545</c:v>
                </c:pt>
                <c:pt idx="10">
                  <c:v>4889</c:v>
                </c:pt>
                <c:pt idx="11">
                  <c:v>4075</c:v>
                </c:pt>
                <c:pt idx="12">
                  <c:v>28155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B9-47AD-AA4D-516425E98889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B9-47AD-AA4D-516425E988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B9-47AD-AA4D-516425E9888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5393</c:v>
                </c:pt>
                <c:pt idx="1">
                  <c:v>5083</c:v>
                </c:pt>
                <c:pt idx="2">
                  <c:v>4024</c:v>
                </c:pt>
                <c:pt idx="3">
                  <c:v>1498</c:v>
                </c:pt>
                <c:pt idx="4">
                  <c:v>193</c:v>
                </c:pt>
                <c:pt idx="5">
                  <c:v>28</c:v>
                </c:pt>
                <c:pt idx="6">
                  <c:v>144</c:v>
                </c:pt>
                <c:pt idx="7">
                  <c:v>161</c:v>
                </c:pt>
                <c:pt idx="8">
                  <c:v>94</c:v>
                </c:pt>
                <c:pt idx="9">
                  <c:v>1114</c:v>
                </c:pt>
                <c:pt idx="10">
                  <c:v>3947</c:v>
                </c:pt>
                <c:pt idx="12">
                  <c:v>21679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B9-47AD-AA4D-516425E98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B9-47AD-AA4D-516425E988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B9-47AD-AA4D-516425E988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B9-47AD-AA4D-516425E988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B9-47AD-AA4D-516425E988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B9-47AD-AA4D-516425E988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B9-47AD-AA4D-516425E988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B9-47AD-AA4D-516425E988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B9-47AD-AA4D-516425E988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B9-47AD-AA4D-516425E988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B9-47AD-AA4D-516425E988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B9-47AD-AA4D-516425E988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B9-47AD-AA4D-516425E988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B9-47AD-AA4D-516425E98889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-0.20993261060650459</c:v>
                </c:pt>
                <c:pt idx="1">
                  <c:v>-0.14384369210038739</c:v>
                </c:pt>
                <c:pt idx="2">
                  <c:v>6.3706053396775042E-2</c:v>
                </c:pt>
                <c:pt idx="3">
                  <c:v>-0.19332256327409802</c:v>
                </c:pt>
                <c:pt idx="4">
                  <c:v>3.1956521739130439</c:v>
                </c:pt>
                <c:pt idx="5">
                  <c:v>3.666666666666667</c:v>
                </c:pt>
                <c:pt idx="6">
                  <c:v>3.1142857142857139</c:v>
                </c:pt>
                <c:pt idx="7">
                  <c:v>0.46363636363636362</c:v>
                </c:pt>
                <c:pt idx="8">
                  <c:v>1.0434782608695654</c:v>
                </c:pt>
                <c:pt idx="9">
                  <c:v>1.0440366972477064</c:v>
                </c:pt>
                <c:pt idx="10">
                  <c:v>-0.19267743914911029</c:v>
                </c:pt>
                <c:pt idx="12">
                  <c:v>-9.9709302325581395E-2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B9-47AD-AA4D-516425E98889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0.62293108636773997</c:v>
                </c:pt>
                <c:pt idx="1">
                  <c:v>0.45353159851301106</c:v>
                </c:pt>
                <c:pt idx="2">
                  <c:v>0.11746737017495135</c:v>
                </c:pt>
                <c:pt idx="3">
                  <c:v>0.51008064516129026</c:v>
                </c:pt>
                <c:pt idx="4">
                  <c:v>7.0416666666666661</c:v>
                </c:pt>
                <c:pt idx="5">
                  <c:v>-0.52542372881355925</c:v>
                </c:pt>
                <c:pt idx="6">
                  <c:v>-0.43529411764705883</c:v>
                </c:pt>
                <c:pt idx="7">
                  <c:v>-0.51359516616314194</c:v>
                </c:pt>
                <c:pt idx="8">
                  <c:v>1.088888888888889</c:v>
                </c:pt>
                <c:pt idx="9">
                  <c:v>-0.32729468599033817</c:v>
                </c:pt>
                <c:pt idx="10">
                  <c:v>0.63708004977187893</c:v>
                </c:pt>
                <c:pt idx="12">
                  <c:v>0.33870569346671608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B9-47AD-AA4D-516425E98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9D-4A16-917E-28ECE539BB7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715</c:v>
                </c:pt>
                <c:pt idx="1">
                  <c:v>763</c:v>
                </c:pt>
                <c:pt idx="2">
                  <c:v>2256</c:v>
                </c:pt>
                <c:pt idx="3">
                  <c:v>3418</c:v>
                </c:pt>
                <c:pt idx="4">
                  <c:v>2497</c:v>
                </c:pt>
                <c:pt idx="5">
                  <c:v>1015</c:v>
                </c:pt>
                <c:pt idx="6">
                  <c:v>4188</c:v>
                </c:pt>
                <c:pt idx="7">
                  <c:v>4492</c:v>
                </c:pt>
                <c:pt idx="8">
                  <c:v>1823</c:v>
                </c:pt>
                <c:pt idx="9">
                  <c:v>1849</c:v>
                </c:pt>
                <c:pt idx="10">
                  <c:v>934</c:v>
                </c:pt>
                <c:pt idx="11">
                  <c:v>940</c:v>
                </c:pt>
                <c:pt idx="12">
                  <c:v>24890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9D-4A16-917E-28ECE539BB7E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9D-4A16-917E-28ECE539BB7E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229</c:v>
                </c:pt>
                <c:pt idx="1">
                  <c:v>871</c:v>
                </c:pt>
                <c:pt idx="2">
                  <c:v>936</c:v>
                </c:pt>
                <c:pt idx="3">
                  <c:v>2366</c:v>
                </c:pt>
                <c:pt idx="4">
                  <c:v>2228</c:v>
                </c:pt>
                <c:pt idx="5">
                  <c:v>1245</c:v>
                </c:pt>
                <c:pt idx="6">
                  <c:v>2676</c:v>
                </c:pt>
                <c:pt idx="7">
                  <c:v>4161</c:v>
                </c:pt>
                <c:pt idx="8">
                  <c:v>2532</c:v>
                </c:pt>
                <c:pt idx="9">
                  <c:v>1064</c:v>
                </c:pt>
                <c:pt idx="10">
                  <c:v>634</c:v>
                </c:pt>
                <c:pt idx="11">
                  <c:v>1001</c:v>
                </c:pt>
                <c:pt idx="12">
                  <c:v>19943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9D-4A16-917E-28ECE539BB7E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9D-4A16-917E-28ECE539BB7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927</c:v>
                </c:pt>
                <c:pt idx="1">
                  <c:v>637</c:v>
                </c:pt>
                <c:pt idx="2">
                  <c:v>1036</c:v>
                </c:pt>
                <c:pt idx="3">
                  <c:v>3146</c:v>
                </c:pt>
                <c:pt idx="4">
                  <c:v>1623</c:v>
                </c:pt>
                <c:pt idx="5">
                  <c:v>2218</c:v>
                </c:pt>
                <c:pt idx="6">
                  <c:v>2798</c:v>
                </c:pt>
                <c:pt idx="7">
                  <c:v>2724</c:v>
                </c:pt>
                <c:pt idx="8">
                  <c:v>2355</c:v>
                </c:pt>
                <c:pt idx="9">
                  <c:v>1689</c:v>
                </c:pt>
                <c:pt idx="10">
                  <c:v>679</c:v>
                </c:pt>
                <c:pt idx="11">
                  <c:v>906</c:v>
                </c:pt>
                <c:pt idx="12">
                  <c:v>20738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9D-4A16-917E-28ECE539BB7E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9D-4A16-917E-28ECE539BB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C9D-4A16-917E-28ECE539BB7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571</c:v>
                </c:pt>
                <c:pt idx="1">
                  <c:v>870</c:v>
                </c:pt>
                <c:pt idx="2">
                  <c:v>1527</c:v>
                </c:pt>
                <c:pt idx="3">
                  <c:v>820</c:v>
                </c:pt>
                <c:pt idx="4">
                  <c:v>1464</c:v>
                </c:pt>
                <c:pt idx="5">
                  <c:v>1876</c:v>
                </c:pt>
                <c:pt idx="6">
                  <c:v>2896</c:v>
                </c:pt>
                <c:pt idx="7">
                  <c:v>3290</c:v>
                </c:pt>
                <c:pt idx="8">
                  <c:v>1691</c:v>
                </c:pt>
                <c:pt idx="9">
                  <c:v>2557</c:v>
                </c:pt>
                <c:pt idx="10">
                  <c:v>367</c:v>
                </c:pt>
                <c:pt idx="12">
                  <c:v>17929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9D-4A16-917E-28ECE539B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9D-4A16-917E-28ECE539BB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9D-4A16-917E-28ECE539BB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9D-4A16-917E-28ECE539BB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9D-4A16-917E-28ECE539BB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9D-4A16-917E-28ECE539BB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9D-4A16-917E-28ECE539BB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9D-4A16-917E-28ECE539BB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9D-4A16-917E-28ECE539BB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9D-4A16-917E-28ECE539BB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9D-4A16-917E-28ECE539BB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9D-4A16-917E-28ECE539BB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9D-4A16-917E-28ECE539BB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9D-4A16-917E-28ECE539BB7E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-0.38403451995685001</c:v>
                </c:pt>
                <c:pt idx="1">
                  <c:v>0.36577708006279441</c:v>
                </c:pt>
                <c:pt idx="2">
                  <c:v>0.47393822393822393</c:v>
                </c:pt>
                <c:pt idx="3">
                  <c:v>-0.73935155753337578</c:v>
                </c:pt>
                <c:pt idx="4">
                  <c:v>-9.7966728280961202E-2</c:v>
                </c:pt>
                <c:pt idx="5">
                  <c:v>-0.15419296663660953</c:v>
                </c:pt>
                <c:pt idx="6">
                  <c:v>3.5025017869906971E-2</c:v>
                </c:pt>
                <c:pt idx="7">
                  <c:v>0.20778267254038174</c:v>
                </c:pt>
                <c:pt idx="8">
                  <c:v>-0.28195329087048837</c:v>
                </c:pt>
                <c:pt idx="9">
                  <c:v>0.51391355831853169</c:v>
                </c:pt>
                <c:pt idx="10">
                  <c:v>-0.459499263622975</c:v>
                </c:pt>
                <c:pt idx="12">
                  <c:v>-9.5956030657523228E-2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9D-4A16-917E-28ECE539BB7E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-0.20139860139860144</c:v>
                </c:pt>
                <c:pt idx="1">
                  <c:v>0.14023591087811282</c:v>
                </c:pt>
                <c:pt idx="2">
                  <c:v>-0.32313829787234039</c:v>
                </c:pt>
                <c:pt idx="3">
                  <c:v>-0.76009362200117025</c:v>
                </c:pt>
                <c:pt idx="4">
                  <c:v>-0.41369643572286741</c:v>
                </c:pt>
                <c:pt idx="5">
                  <c:v>0.84827586206896544</c:v>
                </c:pt>
                <c:pt idx="6">
                  <c:v>-0.30850047755491883</c:v>
                </c:pt>
                <c:pt idx="7">
                  <c:v>-0.26758682101513798</c:v>
                </c:pt>
                <c:pt idx="8">
                  <c:v>-7.240811848601203E-2</c:v>
                </c:pt>
                <c:pt idx="9">
                  <c:v>0.38290968090859923</c:v>
                </c:pt>
                <c:pt idx="10">
                  <c:v>-0.60706638115631684</c:v>
                </c:pt>
                <c:pt idx="12">
                  <c:v>-0.25139874739039669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C9D-4A16-917E-28ECE539B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48-4A47-96D0-B0680FD96F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12100</c:v>
                </c:pt>
                <c:pt idx="1">
                  <c:v>8468</c:v>
                </c:pt>
                <c:pt idx="2">
                  <c:v>7726</c:v>
                </c:pt>
                <c:pt idx="3">
                  <c:v>4480</c:v>
                </c:pt>
                <c:pt idx="4">
                  <c:v>68</c:v>
                </c:pt>
                <c:pt idx="5">
                  <c:v>80</c:v>
                </c:pt>
                <c:pt idx="6">
                  <c:v>641</c:v>
                </c:pt>
                <c:pt idx="7">
                  <c:v>180</c:v>
                </c:pt>
                <c:pt idx="8">
                  <c:v>136</c:v>
                </c:pt>
                <c:pt idx="9">
                  <c:v>1637</c:v>
                </c:pt>
                <c:pt idx="10">
                  <c:v>6286</c:v>
                </c:pt>
                <c:pt idx="11">
                  <c:v>6080</c:v>
                </c:pt>
                <c:pt idx="12">
                  <c:v>47882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48-4A47-96D0-B0680FD96F16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48-4A47-96D0-B0680FD96F16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1650</c:v>
                </c:pt>
                <c:pt idx="1">
                  <c:v>1120</c:v>
                </c:pt>
                <c:pt idx="2">
                  <c:v>2215</c:v>
                </c:pt>
                <c:pt idx="3">
                  <c:v>1354</c:v>
                </c:pt>
                <c:pt idx="4">
                  <c:v>12</c:v>
                </c:pt>
                <c:pt idx="5">
                  <c:v>46</c:v>
                </c:pt>
                <c:pt idx="6">
                  <c:v>101</c:v>
                </c:pt>
                <c:pt idx="7">
                  <c:v>101</c:v>
                </c:pt>
                <c:pt idx="8">
                  <c:v>15</c:v>
                </c:pt>
                <c:pt idx="9">
                  <c:v>612</c:v>
                </c:pt>
                <c:pt idx="10">
                  <c:v>2952</c:v>
                </c:pt>
                <c:pt idx="11">
                  <c:v>4086</c:v>
                </c:pt>
                <c:pt idx="12">
                  <c:v>14264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48-4A47-96D0-B0680FD96F16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48-4A47-96D0-B0680FD96F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4002</c:v>
                </c:pt>
                <c:pt idx="1">
                  <c:v>3629</c:v>
                </c:pt>
                <c:pt idx="2">
                  <c:v>2337</c:v>
                </c:pt>
                <c:pt idx="3">
                  <c:v>2417</c:v>
                </c:pt>
                <c:pt idx="4">
                  <c:v>133</c:v>
                </c:pt>
                <c:pt idx="5">
                  <c:v>42</c:v>
                </c:pt>
                <c:pt idx="6">
                  <c:v>112</c:v>
                </c:pt>
                <c:pt idx="7">
                  <c:v>188</c:v>
                </c:pt>
                <c:pt idx="8">
                  <c:v>53</c:v>
                </c:pt>
                <c:pt idx="9">
                  <c:v>560</c:v>
                </c:pt>
                <c:pt idx="10">
                  <c:v>3991</c:v>
                </c:pt>
                <c:pt idx="11">
                  <c:v>3911</c:v>
                </c:pt>
                <c:pt idx="12">
                  <c:v>21375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48-4A47-96D0-B0680FD96F16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48-4A47-96D0-B0680FD96F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48-4A47-96D0-B0680FD96F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3362</c:v>
                </c:pt>
                <c:pt idx="1">
                  <c:v>3238</c:v>
                </c:pt>
                <c:pt idx="2">
                  <c:v>2853</c:v>
                </c:pt>
                <c:pt idx="3">
                  <c:v>920</c:v>
                </c:pt>
                <c:pt idx="4">
                  <c:v>71</c:v>
                </c:pt>
                <c:pt idx="5">
                  <c:v>24</c:v>
                </c:pt>
                <c:pt idx="6">
                  <c:v>146</c:v>
                </c:pt>
                <c:pt idx="7">
                  <c:v>3</c:v>
                </c:pt>
                <c:pt idx="8">
                  <c:v>102</c:v>
                </c:pt>
                <c:pt idx="9">
                  <c:v>1129</c:v>
                </c:pt>
                <c:pt idx="10">
                  <c:v>3568</c:v>
                </c:pt>
                <c:pt idx="12">
                  <c:v>15416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48-4A47-96D0-B0680FD96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48-4A47-96D0-B0680FD96F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48-4A47-96D0-B0680FD96F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48-4A47-96D0-B0680FD96F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48-4A47-96D0-B0680FD96F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48-4A47-96D0-B0680FD96F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48-4A47-96D0-B0680FD96F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48-4A47-96D0-B0680FD96F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48-4A47-96D0-B0680FD96F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48-4A47-96D0-B0680FD96F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48-4A47-96D0-B0680FD96F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48-4A47-96D0-B0680FD96F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48-4A47-96D0-B0680FD96F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48-4A47-96D0-B0680FD96F16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-0.15992003998001003</c:v>
                </c:pt>
                <c:pt idx="1">
                  <c:v>-0.10774317993937721</c:v>
                </c:pt>
                <c:pt idx="2">
                  <c:v>0.22079589216944795</c:v>
                </c:pt>
                <c:pt idx="3">
                  <c:v>-0.61936284650393048</c:v>
                </c:pt>
                <c:pt idx="4">
                  <c:v>-0.46616541353383456</c:v>
                </c:pt>
                <c:pt idx="5">
                  <c:v>-0.4285714285714286</c:v>
                </c:pt>
                <c:pt idx="6">
                  <c:v>0.3035714285714286</c:v>
                </c:pt>
                <c:pt idx="7">
                  <c:v>-0.98404255319148937</c:v>
                </c:pt>
                <c:pt idx="8">
                  <c:v>0.92452830188679247</c:v>
                </c:pt>
                <c:pt idx="9">
                  <c:v>1.0160714285714287</c:v>
                </c:pt>
                <c:pt idx="10">
                  <c:v>-0.10598847406664991</c:v>
                </c:pt>
                <c:pt idx="12">
                  <c:v>-0.11726981218506638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48-4A47-96D0-B0680FD96F16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-0.72214876033057851</c:v>
                </c:pt>
                <c:pt idx="1">
                  <c:v>-0.61761927255550308</c:v>
                </c:pt>
                <c:pt idx="2">
                  <c:v>-0.63072741392699971</c:v>
                </c:pt>
                <c:pt idx="3">
                  <c:v>-0.79464285714285721</c:v>
                </c:pt>
                <c:pt idx="4">
                  <c:v>4.4117647058823595E-2</c:v>
                </c:pt>
                <c:pt idx="5">
                  <c:v>-0.7</c:v>
                </c:pt>
                <c:pt idx="6">
                  <c:v>-0.77223088923556937</c:v>
                </c:pt>
                <c:pt idx="7">
                  <c:v>-0.98333333333333328</c:v>
                </c:pt>
                <c:pt idx="8">
                  <c:v>-0.25</c:v>
                </c:pt>
                <c:pt idx="9">
                  <c:v>-0.3103237629810629</c:v>
                </c:pt>
                <c:pt idx="10">
                  <c:v>-0.43238943684377984</c:v>
                </c:pt>
                <c:pt idx="12">
                  <c:v>-0.63121381752069272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48-4A47-96D0-B0680FD96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3D-474F-91D1-15198A288F8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156332</c:v>
                </c:pt>
                <c:pt idx="1">
                  <c:v>144826</c:v>
                </c:pt>
                <c:pt idx="2">
                  <c:v>154862</c:v>
                </c:pt>
                <c:pt idx="3">
                  <c:v>142052</c:v>
                </c:pt>
                <c:pt idx="4">
                  <c:v>129253</c:v>
                </c:pt>
                <c:pt idx="5">
                  <c:v>145760</c:v>
                </c:pt>
                <c:pt idx="6">
                  <c:v>181443</c:v>
                </c:pt>
                <c:pt idx="7">
                  <c:v>181850</c:v>
                </c:pt>
                <c:pt idx="8">
                  <c:v>164115</c:v>
                </c:pt>
                <c:pt idx="9">
                  <c:v>161488</c:v>
                </c:pt>
                <c:pt idx="10">
                  <c:v>145313</c:v>
                </c:pt>
                <c:pt idx="11">
                  <c:v>149462</c:v>
                </c:pt>
                <c:pt idx="12">
                  <c:v>1856756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3D-474F-91D1-15198A288F8C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3D-474F-91D1-15198A288F8C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114870</c:v>
                </c:pt>
                <c:pt idx="1">
                  <c:v>141290</c:v>
                </c:pt>
                <c:pt idx="2">
                  <c:v>148905</c:v>
                </c:pt>
                <c:pt idx="3">
                  <c:v>152510</c:v>
                </c:pt>
                <c:pt idx="4">
                  <c:v>125910</c:v>
                </c:pt>
                <c:pt idx="5">
                  <c:v>132220</c:v>
                </c:pt>
                <c:pt idx="6">
                  <c:v>159520</c:v>
                </c:pt>
                <c:pt idx="7">
                  <c:v>178525</c:v>
                </c:pt>
                <c:pt idx="8">
                  <c:v>136089</c:v>
                </c:pt>
                <c:pt idx="9">
                  <c:v>154114</c:v>
                </c:pt>
                <c:pt idx="10">
                  <c:v>153023</c:v>
                </c:pt>
                <c:pt idx="11">
                  <c:v>156141</c:v>
                </c:pt>
                <c:pt idx="12">
                  <c:v>1753117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3D-474F-91D1-15198A288F8C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3D-474F-91D1-15198A288F8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3D-474F-91D1-15198A288F8C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3D-474F-91D1-15198A288F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3D-474F-91D1-15198A288F8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9">
                  <c:v>177711</c:v>
                </c:pt>
                <c:pt idx="10">
                  <c:v>162641</c:v>
                </c:pt>
                <c:pt idx="12">
                  <c:v>1828241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3D-474F-91D1-15198A288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3D-474F-91D1-15198A288F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3D-474F-91D1-15198A288F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3D-474F-91D1-15198A288F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3D-474F-91D1-15198A288F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3D-474F-91D1-15198A288F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3D-474F-91D1-15198A288F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3D-474F-91D1-15198A288F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3D-474F-91D1-15198A288F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3D-474F-91D1-15198A288F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3D-474F-91D1-15198A288F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3D-474F-91D1-15198A288F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3D-474F-91D1-15198A288F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3D-474F-91D1-15198A288F8C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5.7881893606637425E-2</c:v>
                </c:pt>
                <c:pt idx="1">
                  <c:v>6.6411295995497888E-2</c:v>
                </c:pt>
                <c:pt idx="2">
                  <c:v>0.21032750762998353</c:v>
                </c:pt>
                <c:pt idx="3">
                  <c:v>6.7849621983636643E-2</c:v>
                </c:pt>
                <c:pt idx="4">
                  <c:v>0.1386462182540531</c:v>
                </c:pt>
                <c:pt idx="5">
                  <c:v>0.10418233313889336</c:v>
                </c:pt>
                <c:pt idx="6">
                  <c:v>4.4078326754030117E-2</c:v>
                </c:pt>
                <c:pt idx="7">
                  <c:v>-1.2976016362976517E-2</c:v>
                </c:pt>
                <c:pt idx="8">
                  <c:v>-3.2736773004263697E-2</c:v>
                </c:pt>
                <c:pt idx="9">
                  <c:v>4.1023267802329233E-2</c:v>
                </c:pt>
                <c:pt idx="10">
                  <c:v>-1.0633314881166034E-2</c:v>
                </c:pt>
                <c:pt idx="12">
                  <c:v>5.7878827506315789E-2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3D-474F-91D1-15198A288F8C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0.10922907658061054</c:v>
                </c:pt>
                <c:pt idx="1">
                  <c:v>0.15144380152735004</c:v>
                </c:pt>
                <c:pt idx="2">
                  <c:v>0.14211362374242875</c:v>
                </c:pt>
                <c:pt idx="3">
                  <c:v>8.8770309464139885E-2</c:v>
                </c:pt>
                <c:pt idx="4">
                  <c:v>0.23729429877836483</c:v>
                </c:pt>
                <c:pt idx="5">
                  <c:v>7.7888309549945189E-2</c:v>
                </c:pt>
                <c:pt idx="6">
                  <c:v>-4.2305296980318929E-2</c:v>
                </c:pt>
                <c:pt idx="7">
                  <c:v>-1.28457519934011E-2</c:v>
                </c:pt>
                <c:pt idx="8">
                  <c:v>-0.11115985741705514</c:v>
                </c:pt>
                <c:pt idx="9">
                  <c:v>0.10045947686515411</c:v>
                </c:pt>
                <c:pt idx="10">
                  <c:v>0.11924604130394401</c:v>
                </c:pt>
                <c:pt idx="12">
                  <c:v>7.084134308443657E-2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53D-474F-91D1-15198A288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D7-422D-BB7C-C8FFF5D31C2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115438</c:v>
                </c:pt>
                <c:pt idx="1">
                  <c:v>102097</c:v>
                </c:pt>
                <c:pt idx="2">
                  <c:v>112123</c:v>
                </c:pt>
                <c:pt idx="3">
                  <c:v>108972</c:v>
                </c:pt>
                <c:pt idx="4">
                  <c:v>104051</c:v>
                </c:pt>
                <c:pt idx="5">
                  <c:v>108461</c:v>
                </c:pt>
                <c:pt idx="6">
                  <c:v>126681</c:v>
                </c:pt>
                <c:pt idx="7">
                  <c:v>134701</c:v>
                </c:pt>
                <c:pt idx="8">
                  <c:v>126374</c:v>
                </c:pt>
                <c:pt idx="9">
                  <c:v>125216</c:v>
                </c:pt>
                <c:pt idx="10">
                  <c:v>104690</c:v>
                </c:pt>
                <c:pt idx="11">
                  <c:v>109384</c:v>
                </c:pt>
                <c:pt idx="12">
                  <c:v>1378188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D7-422D-BB7C-C8FFF5D31C2D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D7-422D-BB7C-C8FFF5D31C2D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90631</c:v>
                </c:pt>
                <c:pt idx="1">
                  <c:v>114673</c:v>
                </c:pt>
                <c:pt idx="2">
                  <c:v>121331</c:v>
                </c:pt>
                <c:pt idx="3">
                  <c:v>129658</c:v>
                </c:pt>
                <c:pt idx="4">
                  <c:v>112218</c:v>
                </c:pt>
                <c:pt idx="5">
                  <c:v>116273</c:v>
                </c:pt>
                <c:pt idx="6">
                  <c:v>136571</c:v>
                </c:pt>
                <c:pt idx="7">
                  <c:v>151061</c:v>
                </c:pt>
                <c:pt idx="8">
                  <c:v>116897</c:v>
                </c:pt>
                <c:pt idx="9">
                  <c:v>130908</c:v>
                </c:pt>
                <c:pt idx="10">
                  <c:v>124620</c:v>
                </c:pt>
                <c:pt idx="11">
                  <c:v>127755</c:v>
                </c:pt>
                <c:pt idx="12">
                  <c:v>1472596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D7-422D-BB7C-C8FFF5D31C2D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D7-422D-BB7C-C8FFF5D31C2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134558</c:v>
                </c:pt>
                <c:pt idx="1">
                  <c:v>128079</c:v>
                </c:pt>
                <c:pt idx="2">
                  <c:v>117104</c:v>
                </c:pt>
                <c:pt idx="3">
                  <c:v>120355</c:v>
                </c:pt>
                <c:pt idx="4">
                  <c:v>122105</c:v>
                </c:pt>
                <c:pt idx="5">
                  <c:v>123362</c:v>
                </c:pt>
                <c:pt idx="6">
                  <c:v>139919</c:v>
                </c:pt>
                <c:pt idx="7">
                  <c:v>150474</c:v>
                </c:pt>
                <c:pt idx="8">
                  <c:v>126900</c:v>
                </c:pt>
                <c:pt idx="9">
                  <c:v>143241</c:v>
                </c:pt>
                <c:pt idx="10">
                  <c:v>135531</c:v>
                </c:pt>
                <c:pt idx="11">
                  <c:v>128235</c:v>
                </c:pt>
                <c:pt idx="12">
                  <c:v>1569863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D7-422D-BB7C-C8FFF5D31C2D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7D7-422D-BB7C-C8FFF5D31C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7D7-422D-BB7C-C8FFF5D31C2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142289</c:v>
                </c:pt>
                <c:pt idx="1">
                  <c:v>141936</c:v>
                </c:pt>
                <c:pt idx="2">
                  <c:v>145867</c:v>
                </c:pt>
                <c:pt idx="3">
                  <c:v>131033</c:v>
                </c:pt>
                <c:pt idx="4">
                  <c:v>138860</c:v>
                </c:pt>
                <c:pt idx="5">
                  <c:v>137217</c:v>
                </c:pt>
                <c:pt idx="6">
                  <c:v>146858</c:v>
                </c:pt>
                <c:pt idx="7">
                  <c:v>148337</c:v>
                </c:pt>
                <c:pt idx="8">
                  <c:v>122477</c:v>
                </c:pt>
                <c:pt idx="9">
                  <c:v>149661</c:v>
                </c:pt>
                <c:pt idx="10">
                  <c:v>131764</c:v>
                </c:pt>
                <c:pt idx="12">
                  <c:v>1536299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D7-422D-BB7C-C8FFF5D31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D7-422D-BB7C-C8FFF5D31C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D7-422D-BB7C-C8FFF5D31C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D7-422D-BB7C-C8FFF5D31C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D7-422D-BB7C-C8FFF5D31C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D7-422D-BB7C-C8FFF5D31C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D7-422D-BB7C-C8FFF5D31C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D7-422D-BB7C-C8FFF5D31C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D7-422D-BB7C-C8FFF5D31C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D7-422D-BB7C-C8FFF5D31C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D7-422D-BB7C-C8FFF5D31C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D7-422D-BB7C-C8FFF5D31C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D7-422D-BB7C-C8FFF5D31C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D7-422D-BB7C-C8FFF5D31C2D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5.7454777865307172E-2</c:v>
                </c:pt>
                <c:pt idx="1">
                  <c:v>0.10819103834352228</c:v>
                </c:pt>
                <c:pt idx="2">
                  <c:v>0.24561927858997135</c:v>
                </c:pt>
                <c:pt idx="3">
                  <c:v>8.8720867433841555E-2</c:v>
                </c:pt>
                <c:pt idx="4">
                  <c:v>0.1372179681421728</c:v>
                </c:pt>
                <c:pt idx="5">
                  <c:v>0.1123117329485579</c:v>
                </c:pt>
                <c:pt idx="6">
                  <c:v>4.9592978794874121E-2</c:v>
                </c:pt>
                <c:pt idx="7">
                  <c:v>-1.4201789013384425E-2</c:v>
                </c:pt>
                <c:pt idx="8">
                  <c:v>-3.4854215918045717E-2</c:v>
                </c:pt>
                <c:pt idx="9">
                  <c:v>4.4819569815904625E-2</c:v>
                </c:pt>
                <c:pt idx="10">
                  <c:v>-2.7794379145730463E-2</c:v>
                </c:pt>
                <c:pt idx="12">
                  <c:v>6.5669506974059821E-2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7D7-422D-BB7C-C8FFF5D31C2D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0.23260104991423969</c:v>
                </c:pt>
                <c:pt idx="1">
                  <c:v>0.39020735183208122</c:v>
                </c:pt>
                <c:pt idx="2">
                  <c:v>0.30095520098463302</c:v>
                </c:pt>
                <c:pt idx="3">
                  <c:v>0.20244650001835329</c:v>
                </c:pt>
                <c:pt idx="4">
                  <c:v>0.33453787085179387</c:v>
                </c:pt>
                <c:pt idx="5">
                  <c:v>0.26512755737085225</c:v>
                </c:pt>
                <c:pt idx="6">
                  <c:v>0.15927408214333649</c:v>
                </c:pt>
                <c:pt idx="7">
                  <c:v>0.10123161669178393</c:v>
                </c:pt>
                <c:pt idx="8">
                  <c:v>-3.0837039264405619E-2</c:v>
                </c:pt>
                <c:pt idx="9">
                  <c:v>0.19522265525172511</c:v>
                </c:pt>
                <c:pt idx="10">
                  <c:v>0.25861113764447419</c:v>
                </c:pt>
                <c:pt idx="12">
                  <c:v>0.21082452451284839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7D7-422D-BB7C-C8FFF5D31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AC-437D-9156-9E9B9002ED4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100949</c:v>
                </c:pt>
                <c:pt idx="1">
                  <c:v>90864</c:v>
                </c:pt>
                <c:pt idx="2">
                  <c:v>97358</c:v>
                </c:pt>
                <c:pt idx="3">
                  <c:v>94013</c:v>
                </c:pt>
                <c:pt idx="4">
                  <c:v>87047</c:v>
                </c:pt>
                <c:pt idx="5">
                  <c:v>82588</c:v>
                </c:pt>
                <c:pt idx="6">
                  <c:v>98910</c:v>
                </c:pt>
                <c:pt idx="7">
                  <c:v>106113</c:v>
                </c:pt>
                <c:pt idx="8">
                  <c:v>97407</c:v>
                </c:pt>
                <c:pt idx="9">
                  <c:v>97469</c:v>
                </c:pt>
                <c:pt idx="10">
                  <c:v>78135</c:v>
                </c:pt>
                <c:pt idx="11">
                  <c:v>82644</c:v>
                </c:pt>
                <c:pt idx="12">
                  <c:v>1113497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C-437D-9156-9E9B9002ED4D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AC-437D-9156-9E9B9002ED4D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73133</c:v>
                </c:pt>
                <c:pt idx="1">
                  <c:v>90824</c:v>
                </c:pt>
                <c:pt idx="2">
                  <c:v>93707</c:v>
                </c:pt>
                <c:pt idx="3">
                  <c:v>104823</c:v>
                </c:pt>
                <c:pt idx="4">
                  <c:v>85028</c:v>
                </c:pt>
                <c:pt idx="5">
                  <c:v>88450</c:v>
                </c:pt>
                <c:pt idx="6">
                  <c:v>106881</c:v>
                </c:pt>
                <c:pt idx="7">
                  <c:v>121705</c:v>
                </c:pt>
                <c:pt idx="8">
                  <c:v>91809</c:v>
                </c:pt>
                <c:pt idx="9">
                  <c:v>104534</c:v>
                </c:pt>
                <c:pt idx="10">
                  <c:v>99553</c:v>
                </c:pt>
                <c:pt idx="11">
                  <c:v>101660</c:v>
                </c:pt>
                <c:pt idx="12">
                  <c:v>1162107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AC-437D-9156-9E9B9002ED4D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AC-437D-9156-9E9B9002ED4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113052</c:v>
                </c:pt>
                <c:pt idx="1">
                  <c:v>109569</c:v>
                </c:pt>
                <c:pt idx="2">
                  <c:v>96770</c:v>
                </c:pt>
                <c:pt idx="3">
                  <c:v>98829</c:v>
                </c:pt>
                <c:pt idx="4">
                  <c:v>95544</c:v>
                </c:pt>
                <c:pt idx="5">
                  <c:v>98589</c:v>
                </c:pt>
                <c:pt idx="6">
                  <c:v>111016</c:v>
                </c:pt>
                <c:pt idx="7">
                  <c:v>120661</c:v>
                </c:pt>
                <c:pt idx="8">
                  <c:v>98874</c:v>
                </c:pt>
                <c:pt idx="9">
                  <c:v>116543</c:v>
                </c:pt>
                <c:pt idx="10">
                  <c:v>110808</c:v>
                </c:pt>
                <c:pt idx="11">
                  <c:v>103266</c:v>
                </c:pt>
                <c:pt idx="12">
                  <c:v>1273521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AC-437D-9156-9E9B9002ED4D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AC-437D-9156-9E9B9002ED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CAC-437D-9156-9E9B9002ED4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113741</c:v>
                </c:pt>
                <c:pt idx="1">
                  <c:v>113810</c:v>
                </c:pt>
                <c:pt idx="2">
                  <c:v>116605</c:v>
                </c:pt>
                <c:pt idx="3">
                  <c:v>107032</c:v>
                </c:pt>
                <c:pt idx="4">
                  <c:v>108036</c:v>
                </c:pt>
                <c:pt idx="5">
                  <c:v>106021</c:v>
                </c:pt>
                <c:pt idx="6">
                  <c:v>115402</c:v>
                </c:pt>
                <c:pt idx="7">
                  <c:v>117130</c:v>
                </c:pt>
                <c:pt idx="8">
                  <c:v>96825</c:v>
                </c:pt>
                <c:pt idx="9">
                  <c:v>123226</c:v>
                </c:pt>
                <c:pt idx="10">
                  <c:v>105403</c:v>
                </c:pt>
                <c:pt idx="12">
                  <c:v>1223231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AC-437D-9156-9E9B9002E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AC-437D-9156-9E9B9002ED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AC-437D-9156-9E9B9002ED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AC-437D-9156-9E9B9002ED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AC-437D-9156-9E9B9002ED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AC-437D-9156-9E9B9002ED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AC-437D-9156-9E9B9002ED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AC-437D-9156-9E9B9002ED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AC-437D-9156-9E9B9002ED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AC-437D-9156-9E9B9002ED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AC-437D-9156-9E9B9002ED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AC-437D-9156-9E9B9002ED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AC-437D-9156-9E9B9002ED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AC-437D-9156-9E9B9002ED4D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6.0945405654035945E-3</c:v>
                </c:pt>
                <c:pt idx="1">
                  <c:v>3.8706203396946304E-2</c:v>
                </c:pt>
                <c:pt idx="2">
                  <c:v>0.20497054872377807</c:v>
                </c:pt>
                <c:pt idx="3">
                  <c:v>8.3001952868085205E-2</c:v>
                </c:pt>
                <c:pt idx="4">
                  <c:v>0.13074604370761111</c:v>
                </c:pt>
                <c:pt idx="5">
                  <c:v>7.5383663491870312E-2</c:v>
                </c:pt>
                <c:pt idx="6">
                  <c:v>3.9507818692801067E-2</c:v>
                </c:pt>
                <c:pt idx="7">
                  <c:v>-2.926380520632188E-2</c:v>
                </c:pt>
                <c:pt idx="8">
                  <c:v>-2.0723344863159188E-2</c:v>
                </c:pt>
                <c:pt idx="9">
                  <c:v>5.734364140274395E-2</c:v>
                </c:pt>
                <c:pt idx="10">
                  <c:v>-4.8778066565590916E-2</c:v>
                </c:pt>
                <c:pt idx="12">
                  <c:v>4.5268766209074052E-2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AC-437D-9156-9E9B9002ED4D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0.1267174513863436</c:v>
                </c:pt>
                <c:pt idx="1">
                  <c:v>0.25253125550272926</c:v>
                </c:pt>
                <c:pt idx="2">
                  <c:v>0.19769305039133922</c:v>
                </c:pt>
                <c:pt idx="3">
                  <c:v>0.13848084839330732</c:v>
                </c:pt>
                <c:pt idx="4">
                  <c:v>0.24112261192229489</c:v>
                </c:pt>
                <c:pt idx="5">
                  <c:v>0.28373371434106653</c:v>
                </c:pt>
                <c:pt idx="6">
                  <c:v>0.16673743807501773</c:v>
                </c:pt>
                <c:pt idx="7">
                  <c:v>0.10382328272690433</c:v>
                </c:pt>
                <c:pt idx="8">
                  <c:v>-5.9749299331670613E-3</c:v>
                </c:pt>
                <c:pt idx="9">
                  <c:v>0.26425837958735587</c:v>
                </c:pt>
                <c:pt idx="10">
                  <c:v>0.34898572982658216</c:v>
                </c:pt>
                <c:pt idx="12">
                  <c:v>0.1866202067608087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CAC-437D-9156-9E9B9002E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27-4364-AC01-DE6ED8BDF34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14489</c:v>
                </c:pt>
                <c:pt idx="1">
                  <c:v>11233</c:v>
                </c:pt>
                <c:pt idx="2">
                  <c:v>14765</c:v>
                </c:pt>
                <c:pt idx="3">
                  <c:v>14959</c:v>
                </c:pt>
                <c:pt idx="4">
                  <c:v>17004</c:v>
                </c:pt>
                <c:pt idx="5">
                  <c:v>25873</c:v>
                </c:pt>
                <c:pt idx="6">
                  <c:v>27771</c:v>
                </c:pt>
                <c:pt idx="7">
                  <c:v>28588</c:v>
                </c:pt>
                <c:pt idx="8">
                  <c:v>28967</c:v>
                </c:pt>
                <c:pt idx="9">
                  <c:v>27747</c:v>
                </c:pt>
                <c:pt idx="10">
                  <c:v>26555</c:v>
                </c:pt>
                <c:pt idx="11">
                  <c:v>26740</c:v>
                </c:pt>
                <c:pt idx="12">
                  <c:v>264691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27-4364-AC01-DE6ED8BDF348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27-4364-AC01-DE6ED8BDF348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17498</c:v>
                </c:pt>
                <c:pt idx="1">
                  <c:v>23849</c:v>
                </c:pt>
                <c:pt idx="2">
                  <c:v>27624</c:v>
                </c:pt>
                <c:pt idx="3">
                  <c:v>24835</c:v>
                </c:pt>
                <c:pt idx="4">
                  <c:v>27190</c:v>
                </c:pt>
                <c:pt idx="5">
                  <c:v>27823</c:v>
                </c:pt>
                <c:pt idx="6">
                  <c:v>29690</c:v>
                </c:pt>
                <c:pt idx="7">
                  <c:v>29356</c:v>
                </c:pt>
                <c:pt idx="8">
                  <c:v>25088</c:v>
                </c:pt>
                <c:pt idx="9">
                  <c:v>26374</c:v>
                </c:pt>
                <c:pt idx="10">
                  <c:v>25067</c:v>
                </c:pt>
                <c:pt idx="11">
                  <c:v>26095</c:v>
                </c:pt>
                <c:pt idx="12">
                  <c:v>310489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27-4364-AC01-DE6ED8BDF348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27-4364-AC01-DE6ED8BDF34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21506</c:v>
                </c:pt>
                <c:pt idx="1">
                  <c:v>18510</c:v>
                </c:pt>
                <c:pt idx="2">
                  <c:v>20334</c:v>
                </c:pt>
                <c:pt idx="3">
                  <c:v>21526</c:v>
                </c:pt>
                <c:pt idx="4">
                  <c:v>26561</c:v>
                </c:pt>
                <c:pt idx="5">
                  <c:v>24773</c:v>
                </c:pt>
                <c:pt idx="6">
                  <c:v>28903</c:v>
                </c:pt>
                <c:pt idx="7">
                  <c:v>29813</c:v>
                </c:pt>
                <c:pt idx="8">
                  <c:v>28026</c:v>
                </c:pt>
                <c:pt idx="9">
                  <c:v>26698</c:v>
                </c:pt>
                <c:pt idx="10">
                  <c:v>24723</c:v>
                </c:pt>
                <c:pt idx="11">
                  <c:v>24969</c:v>
                </c:pt>
                <c:pt idx="12">
                  <c:v>296342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27-4364-AC01-DE6ED8BDF348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27-4364-AC01-DE6ED8BDF3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427-4364-AC01-DE6ED8BDF34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28548</c:v>
                </c:pt>
                <c:pt idx="1">
                  <c:v>28126</c:v>
                </c:pt>
                <c:pt idx="2">
                  <c:v>29262</c:v>
                </c:pt>
                <c:pt idx="3">
                  <c:v>24001</c:v>
                </c:pt>
                <c:pt idx="4">
                  <c:v>30824</c:v>
                </c:pt>
                <c:pt idx="5">
                  <c:v>31196</c:v>
                </c:pt>
                <c:pt idx="6">
                  <c:v>31456</c:v>
                </c:pt>
                <c:pt idx="7">
                  <c:v>31207</c:v>
                </c:pt>
                <c:pt idx="8">
                  <c:v>25652</c:v>
                </c:pt>
                <c:pt idx="9">
                  <c:v>26435</c:v>
                </c:pt>
                <c:pt idx="10">
                  <c:v>26361</c:v>
                </c:pt>
                <c:pt idx="12">
                  <c:v>313068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27-4364-AC01-DE6ED8BDF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27-4364-AC01-DE6ED8BDF3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27-4364-AC01-DE6ED8BDF3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27-4364-AC01-DE6ED8BDF3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27-4364-AC01-DE6ED8BDF3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27-4364-AC01-DE6ED8BDF3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27-4364-AC01-DE6ED8BDF3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27-4364-AC01-DE6ED8BDF3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27-4364-AC01-DE6ED8BDF3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27-4364-AC01-DE6ED8BDF3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27-4364-AC01-DE6ED8BDF3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27-4364-AC01-DE6ED8BDF3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27-4364-AC01-DE6ED8BDF3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27-4364-AC01-DE6ED8BDF348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0.32744350413838008</c:v>
                </c:pt>
                <c:pt idx="1">
                  <c:v>0.51950297136682866</c:v>
                </c:pt>
                <c:pt idx="2">
                  <c:v>0.43906757155503096</c:v>
                </c:pt>
                <c:pt idx="3">
                  <c:v>0.11497723682988004</c:v>
                </c:pt>
                <c:pt idx="4">
                  <c:v>0.16049847520801164</c:v>
                </c:pt>
                <c:pt idx="5">
                  <c:v>0.25927420982521299</c:v>
                </c:pt>
                <c:pt idx="6">
                  <c:v>8.8329931149015772E-2</c:v>
                </c:pt>
                <c:pt idx="7">
                  <c:v>4.6758125649884352E-2</c:v>
                </c:pt>
                <c:pt idx="8">
                  <c:v>-8.470705773210585E-2</c:v>
                </c:pt>
                <c:pt idx="9">
                  <c:v>-9.8509251629335104E-3</c:v>
                </c:pt>
                <c:pt idx="10">
                  <c:v>6.6254095376774735E-2</c:v>
                </c:pt>
                <c:pt idx="12">
                  <c:v>0.15364461460793821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27-4364-AC01-DE6ED8BDF348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0.97032231347919118</c:v>
                </c:pt>
                <c:pt idx="1">
                  <c:v>1.5038725184723583</c:v>
                </c:pt>
                <c:pt idx="2">
                  <c:v>0.98184896715204872</c:v>
                </c:pt>
                <c:pt idx="3">
                  <c:v>0.60445216926265122</c:v>
                </c:pt>
                <c:pt idx="4">
                  <c:v>0.81274994119030808</c:v>
                </c:pt>
                <c:pt idx="5">
                  <c:v>0.20573570904031224</c:v>
                </c:pt>
                <c:pt idx="6">
                  <c:v>0.13269237693997327</c:v>
                </c:pt>
                <c:pt idx="7">
                  <c:v>9.1611865118231384E-2</c:v>
                </c:pt>
                <c:pt idx="8">
                  <c:v>-0.11444057030413923</c:v>
                </c:pt>
                <c:pt idx="9">
                  <c:v>-4.728439110534477E-2</c:v>
                </c:pt>
                <c:pt idx="10">
                  <c:v>-7.30559216720017E-3</c:v>
                </c:pt>
                <c:pt idx="12">
                  <c:v>0.31568264054364126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27-4364-AC01-DE6ED8BDF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DD-4596-9533-A828C36829D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40894</c:v>
                </c:pt>
                <c:pt idx="1">
                  <c:v>42729</c:v>
                </c:pt>
                <c:pt idx="2">
                  <c:v>42739</c:v>
                </c:pt>
                <c:pt idx="3">
                  <c:v>33080</c:v>
                </c:pt>
                <c:pt idx="4">
                  <c:v>25202</c:v>
                </c:pt>
                <c:pt idx="5">
                  <c:v>37299</c:v>
                </c:pt>
                <c:pt idx="6">
                  <c:v>54762</c:v>
                </c:pt>
                <c:pt idx="7">
                  <c:v>47149</c:v>
                </c:pt>
                <c:pt idx="8">
                  <c:v>37741</c:v>
                </c:pt>
                <c:pt idx="9">
                  <c:v>36272</c:v>
                </c:pt>
                <c:pt idx="10">
                  <c:v>40623</c:v>
                </c:pt>
                <c:pt idx="11">
                  <c:v>40078</c:v>
                </c:pt>
                <c:pt idx="12">
                  <c:v>478568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DD-4596-9533-A828C36829DF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DD-4596-9533-A828C36829DF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24239</c:v>
                </c:pt>
                <c:pt idx="1">
                  <c:v>26617</c:v>
                </c:pt>
                <c:pt idx="2">
                  <c:v>27574</c:v>
                </c:pt>
                <c:pt idx="3">
                  <c:v>22852</c:v>
                </c:pt>
                <c:pt idx="4">
                  <c:v>13692</c:v>
                </c:pt>
                <c:pt idx="5">
                  <c:v>15947</c:v>
                </c:pt>
                <c:pt idx="6">
                  <c:v>22949</c:v>
                </c:pt>
                <c:pt idx="7">
                  <c:v>27464</c:v>
                </c:pt>
                <c:pt idx="8">
                  <c:v>19192</c:v>
                </c:pt>
                <c:pt idx="9">
                  <c:v>23206</c:v>
                </c:pt>
                <c:pt idx="10">
                  <c:v>28403</c:v>
                </c:pt>
                <c:pt idx="11">
                  <c:v>28386</c:v>
                </c:pt>
                <c:pt idx="12">
                  <c:v>280521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DD-4596-9533-A828C36829DF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DD-4596-9533-A828C36829D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29362</c:v>
                </c:pt>
                <c:pt idx="1">
                  <c:v>28295</c:v>
                </c:pt>
                <c:pt idx="2">
                  <c:v>29030</c:v>
                </c:pt>
                <c:pt idx="3">
                  <c:v>24480</c:v>
                </c:pt>
                <c:pt idx="4">
                  <c:v>18346</c:v>
                </c:pt>
                <c:pt idx="5">
                  <c:v>18927</c:v>
                </c:pt>
                <c:pt idx="6">
                  <c:v>26512</c:v>
                </c:pt>
                <c:pt idx="7">
                  <c:v>31400</c:v>
                </c:pt>
                <c:pt idx="8">
                  <c:v>23909</c:v>
                </c:pt>
                <c:pt idx="9">
                  <c:v>27467</c:v>
                </c:pt>
                <c:pt idx="10">
                  <c:v>28858</c:v>
                </c:pt>
                <c:pt idx="11">
                  <c:v>30289</c:v>
                </c:pt>
                <c:pt idx="12">
                  <c:v>316875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DD-4596-9533-A828C36829DF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DD-4596-9533-A828C36829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DD-4596-9533-A828C36829D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31119</c:v>
                </c:pt>
                <c:pt idx="1">
                  <c:v>24823</c:v>
                </c:pt>
                <c:pt idx="2">
                  <c:v>31003</c:v>
                </c:pt>
                <c:pt idx="3">
                  <c:v>23629</c:v>
                </c:pt>
                <c:pt idx="4">
                  <c:v>21064</c:v>
                </c:pt>
                <c:pt idx="5">
                  <c:v>19896</c:v>
                </c:pt>
                <c:pt idx="6">
                  <c:v>26909</c:v>
                </c:pt>
                <c:pt idx="7">
                  <c:v>31177</c:v>
                </c:pt>
                <c:pt idx="8">
                  <c:v>23395</c:v>
                </c:pt>
                <c:pt idx="9">
                  <c:v>28050</c:v>
                </c:pt>
                <c:pt idx="10">
                  <c:v>30877</c:v>
                </c:pt>
                <c:pt idx="12">
                  <c:v>291942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DD-4596-9533-A828C3682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DD-4596-9533-A828C36829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DD-4596-9533-A828C36829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DD-4596-9533-A828C36829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DD-4596-9533-A828C36829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DD-4596-9533-A828C36829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DD-4596-9533-A828C36829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DD-4596-9533-A828C36829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DD-4596-9533-A828C36829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DD-4596-9533-A828C36829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DD-4596-9533-A828C36829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DD-4596-9533-A828C36829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DD-4596-9533-A828C36829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DD-4596-9533-A828C36829DF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5.9839248007628854E-2</c:v>
                </c:pt>
                <c:pt idx="1">
                  <c:v>-0.12270719208340697</c:v>
                </c:pt>
                <c:pt idx="2">
                  <c:v>6.7964174991388182E-2</c:v>
                </c:pt>
                <c:pt idx="3">
                  <c:v>-3.4763071895424824E-2</c:v>
                </c:pt>
                <c:pt idx="4">
                  <c:v>0.14815218576256406</c:v>
                </c:pt>
                <c:pt idx="5">
                  <c:v>5.1196703122523335E-2</c:v>
                </c:pt>
                <c:pt idx="6">
                  <c:v>1.4974351237175609E-2</c:v>
                </c:pt>
                <c:pt idx="7">
                  <c:v>-7.1019108280254706E-3</c:v>
                </c:pt>
                <c:pt idx="8">
                  <c:v>-2.1498180601447148E-2</c:v>
                </c:pt>
                <c:pt idx="9">
                  <c:v>2.1225470564677718E-2</c:v>
                </c:pt>
                <c:pt idx="10">
                  <c:v>6.9963268417769786E-2</c:v>
                </c:pt>
                <c:pt idx="12">
                  <c:v>1.8688979922257154E-2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DD-4596-9533-A828C36829DF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-0.23903262092238475</c:v>
                </c:pt>
                <c:pt idx="1">
                  <c:v>-0.41905965503522202</c:v>
                </c:pt>
                <c:pt idx="2">
                  <c:v>-0.27459697232036318</c:v>
                </c:pt>
                <c:pt idx="3">
                  <c:v>-0.28570133010882703</c:v>
                </c:pt>
                <c:pt idx="4">
                  <c:v>-0.16419331799063563</c:v>
                </c:pt>
                <c:pt idx="5">
                  <c:v>-0.46658087348186283</c:v>
                </c:pt>
                <c:pt idx="6">
                  <c:v>-0.50861911544501659</c:v>
                </c:pt>
                <c:pt idx="7">
                  <c:v>-0.33875585908502837</c:v>
                </c:pt>
                <c:pt idx="8">
                  <c:v>-0.38011711401393711</c:v>
                </c:pt>
                <c:pt idx="9">
                  <c:v>-0.22667622408469346</c:v>
                </c:pt>
                <c:pt idx="10">
                  <c:v>-0.23991334958028698</c:v>
                </c:pt>
                <c:pt idx="12">
                  <c:v>-0.33421058633036105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7DD-4596-9533-A828C3682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80-4DA5-840F-1DB3B2D41A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7.9195542046605878</c:v>
                </c:pt>
                <c:pt idx="1">
                  <c:v>7.5339957342766475</c:v>
                </c:pt>
                <c:pt idx="2">
                  <c:v>7.0478314294816364</c:v>
                </c:pt>
                <c:pt idx="3">
                  <c:v>7.060589492519509</c:v>
                </c:pt>
                <c:pt idx="4">
                  <c:v>8.7339009392526528</c:v>
                </c:pt>
                <c:pt idx="5">
                  <c:v>7.5460757920894599</c:v>
                </c:pt>
                <c:pt idx="6">
                  <c:v>7.2991793386434951</c:v>
                </c:pt>
                <c:pt idx="7">
                  <c:v>7.3596665182726939</c:v>
                </c:pt>
                <c:pt idx="8">
                  <c:v>7.4095895977245023</c:v>
                </c:pt>
                <c:pt idx="9">
                  <c:v>7.0818751918607203</c:v>
                </c:pt>
                <c:pt idx="10">
                  <c:v>7.4287101886406628</c:v>
                </c:pt>
                <c:pt idx="11">
                  <c:v>7.1260608372270431</c:v>
                </c:pt>
                <c:pt idx="12">
                  <c:v>7.4203753436920517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80-4DA5-840F-1DB3B2D41A28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80-4DA5-840F-1DB3B2D41A28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7.3644056930375692</c:v>
                </c:pt>
                <c:pt idx="1">
                  <c:v>6.5212775777716239</c:v>
                </c:pt>
                <c:pt idx="2">
                  <c:v>6.6980792586928164</c:v>
                </c:pt>
                <c:pt idx="3">
                  <c:v>6.3827739181384446</c:v>
                </c:pt>
                <c:pt idx="4">
                  <c:v>6.2174707421855713</c:v>
                </c:pt>
                <c:pt idx="5">
                  <c:v>7.000953086942709</c:v>
                </c:pt>
                <c:pt idx="6">
                  <c:v>6.9023408766388297</c:v>
                </c:pt>
                <c:pt idx="7">
                  <c:v>7.2397501926274384</c:v>
                </c:pt>
                <c:pt idx="8">
                  <c:v>6.7605067064083455</c:v>
                </c:pt>
                <c:pt idx="9">
                  <c:v>6.9025843149549875</c:v>
                </c:pt>
                <c:pt idx="10">
                  <c:v>7.2594999762797094</c:v>
                </c:pt>
                <c:pt idx="11">
                  <c:v>6.7056474124973162</c:v>
                </c:pt>
                <c:pt idx="12">
                  <c:v>6.81836284648623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80-4DA5-840F-1DB3B2D41A28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80-4DA5-840F-1DB3B2D41A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80-4DA5-840F-1DB3B2D41A28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80-4DA5-840F-1DB3B2D41A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880-4DA5-840F-1DB3B2D41A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9">
                  <c:v>6.499798836911598</c:v>
                </c:pt>
                <c:pt idx="10">
                  <c:v>6.9614775499721784</c:v>
                </c:pt>
                <c:pt idx="12">
                  <c:v>6.9115416603659456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80-4DA5-840F-1DB3B2D41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80-4DA5-840F-1DB3B2D41A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80-4DA5-840F-1DB3B2D41A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80-4DA5-840F-1DB3B2D41A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80-4DA5-840F-1DB3B2D41A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80-4DA5-840F-1DB3B2D41A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80-4DA5-840F-1DB3B2D41A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80-4DA5-840F-1DB3B2D41A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80-4DA5-840F-1DB3B2D41A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80-4DA5-840F-1DB3B2D41A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80-4DA5-840F-1DB3B2D41A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80-4DA5-840F-1DB3B2D41A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80-4DA5-840F-1DB3B2D41A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80-4DA5-840F-1DB3B2D41A28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0.36740964097852657</c:v>
                </c:pt>
                <c:pt idx="1">
                  <c:v>0.19769625393772916</c:v>
                </c:pt>
                <c:pt idx="2">
                  <c:v>-0.27220910782744934</c:v>
                </c:pt>
                <c:pt idx="3">
                  <c:v>0.79779745692794357</c:v>
                </c:pt>
                <c:pt idx="4">
                  <c:v>0.30172239178513394</c:v>
                </c:pt>
                <c:pt idx="5">
                  <c:v>0.12379264811624147</c:v>
                </c:pt>
                <c:pt idx="6">
                  <c:v>0.12477329316483932</c:v>
                </c:pt>
                <c:pt idx="7">
                  <c:v>-4.3622046735430686E-2</c:v>
                </c:pt>
                <c:pt idx="8">
                  <c:v>6.4517329798760237E-2</c:v>
                </c:pt>
                <c:pt idx="9">
                  <c:v>-0.32660976867883651</c:v>
                </c:pt>
                <c:pt idx="10">
                  <c:v>0.17050799571101383</c:v>
                </c:pt>
                <c:pt idx="12">
                  <c:v>0.1196359178290427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80-4DA5-840F-1DB3B2D41A28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-0.26357186470473781</c:v>
                </c:pt>
                <c:pt idx="1">
                  <c:v>-0.5627570736855354</c:v>
                </c:pt>
                <c:pt idx="2">
                  <c:v>-0.58233939848295257</c:v>
                </c:pt>
                <c:pt idx="3">
                  <c:v>-9.540147180345393E-2</c:v>
                </c:pt>
                <c:pt idx="4">
                  <c:v>-1.9138233240025357</c:v>
                </c:pt>
                <c:pt idx="5">
                  <c:v>-0.66752406493215499</c:v>
                </c:pt>
                <c:pt idx="6">
                  <c:v>-0.31862255561212116</c:v>
                </c:pt>
                <c:pt idx="7">
                  <c:v>-0.2695760723625078</c:v>
                </c:pt>
                <c:pt idx="8">
                  <c:v>-0.5229877659805684</c:v>
                </c:pt>
                <c:pt idx="9">
                  <c:v>-0.58207635494912235</c:v>
                </c:pt>
                <c:pt idx="10">
                  <c:v>-0.46723263866848441</c:v>
                </c:pt>
                <c:pt idx="12">
                  <c:v>-0.53576041160788179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880-4DA5-840F-1DB3B2D41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26-47B9-A44F-F409471E3C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4.7893120393120396</c:v>
                </c:pt>
                <c:pt idx="1">
                  <c:v>3.8033419023136248</c:v>
                </c:pt>
                <c:pt idx="2">
                  <c:v>3.8112359550561798</c:v>
                </c:pt>
                <c:pt idx="3">
                  <c:v>4.5026146419951729</c:v>
                </c:pt>
                <c:pt idx="4">
                  <c:v>5.79195436805764</c:v>
                </c:pt>
                <c:pt idx="5">
                  <c:v>6.8252631578947369</c:v>
                </c:pt>
                <c:pt idx="6">
                  <c:v>3.4445435622955696</c:v>
                </c:pt>
                <c:pt idx="7">
                  <c:v>3.7913226032190344</c:v>
                </c:pt>
                <c:pt idx="8">
                  <c:v>4.485606579849212</c:v>
                </c:pt>
                <c:pt idx="9">
                  <c:v>3.807153965785381</c:v>
                </c:pt>
                <c:pt idx="10">
                  <c:v>3.5686884396060137</c:v>
                </c:pt>
                <c:pt idx="11">
                  <c:v>3.6236462093862816</c:v>
                </c:pt>
                <c:pt idx="12">
                  <c:v>4.2325295653509443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26-47B9-A44F-F409471E3C22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26-47B9-A44F-F409471E3C22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5.724462365591398</c:v>
                </c:pt>
                <c:pt idx="1">
                  <c:v>2.9379509379509381</c:v>
                </c:pt>
                <c:pt idx="2">
                  <c:v>3.2213947190250507</c:v>
                </c:pt>
                <c:pt idx="3">
                  <c:v>2.8110674525212835</c:v>
                </c:pt>
                <c:pt idx="4">
                  <c:v>2.6286314315715784</c:v>
                </c:pt>
                <c:pt idx="5">
                  <c:v>3.6400807672892479</c:v>
                </c:pt>
                <c:pt idx="6">
                  <c:v>4.1811648079306076</c:v>
                </c:pt>
                <c:pt idx="7">
                  <c:v>4.0331521739130434</c:v>
                </c:pt>
                <c:pt idx="8">
                  <c:v>3.5713871154962273</c:v>
                </c:pt>
                <c:pt idx="9">
                  <c:v>3.554815263476681</c:v>
                </c:pt>
                <c:pt idx="10">
                  <c:v>3.6112132352941178</c:v>
                </c:pt>
                <c:pt idx="11">
                  <c:v>4.1630076838638859</c:v>
                </c:pt>
                <c:pt idx="12">
                  <c:v>3.6206255806751315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26-47B9-A44F-F409471E3C22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26-47B9-A44F-F409471E3C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4.65979381443299</c:v>
                </c:pt>
                <c:pt idx="1">
                  <c:v>4.0410122164048863</c:v>
                </c:pt>
                <c:pt idx="2">
                  <c:v>3.6146943353897925</c:v>
                </c:pt>
                <c:pt idx="3">
                  <c:v>2.8504016064257027</c:v>
                </c:pt>
                <c:pt idx="4">
                  <c:v>3.2831715210355985</c:v>
                </c:pt>
                <c:pt idx="5">
                  <c:v>3.3483852529294085</c:v>
                </c:pt>
                <c:pt idx="6">
                  <c:v>3.8014415252266915</c:v>
                </c:pt>
                <c:pt idx="7">
                  <c:v>4.0018788163457026</c:v>
                </c:pt>
                <c:pt idx="8">
                  <c:v>3.6274393849793021</c:v>
                </c:pt>
                <c:pt idx="9">
                  <c:v>3.2132940681531341</c:v>
                </c:pt>
                <c:pt idx="10">
                  <c:v>3.4485981308411215</c:v>
                </c:pt>
                <c:pt idx="11">
                  <c:v>3.404673393520977</c:v>
                </c:pt>
                <c:pt idx="12">
                  <c:v>3.5630895121494159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26-47B9-A44F-F409471E3C22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26-47B9-A44F-F409471E3C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26-47B9-A44F-F409471E3C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4.4990310077519382</c:v>
                </c:pt>
                <c:pt idx="1">
                  <c:v>2.5011169024571855</c:v>
                </c:pt>
                <c:pt idx="2">
                  <c:v>3.1333333333333333</c:v>
                </c:pt>
                <c:pt idx="3">
                  <c:v>3.7895878524945772</c:v>
                </c:pt>
                <c:pt idx="4">
                  <c:v>3.0149592021758838</c:v>
                </c:pt>
                <c:pt idx="5">
                  <c:v>3.406364301389905</c:v>
                </c:pt>
                <c:pt idx="6">
                  <c:v>3.6836089494163424</c:v>
                </c:pt>
                <c:pt idx="7">
                  <c:v>3.593650159744409</c:v>
                </c:pt>
                <c:pt idx="8">
                  <c:v>3.963002114164905</c:v>
                </c:pt>
                <c:pt idx="9">
                  <c:v>3.3147033533963888</c:v>
                </c:pt>
                <c:pt idx="10">
                  <c:v>4.3719325153374236</c:v>
                </c:pt>
                <c:pt idx="12">
                  <c:v>3.5336284141206953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26-47B9-A44F-F409471E3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26-47B9-A44F-F409471E3C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26-47B9-A44F-F409471E3C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26-47B9-A44F-F409471E3C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26-47B9-A44F-F409471E3C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26-47B9-A44F-F409471E3C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26-47B9-A44F-F409471E3C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26-47B9-A44F-F409471E3C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26-47B9-A44F-F409471E3C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26-47B9-A44F-F409471E3C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26-47B9-A44F-F409471E3C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26-47B9-A44F-F409471E3C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26-47B9-A44F-F409471E3C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26-47B9-A44F-F409471E3C22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-0.16076280668105181</c:v>
                </c:pt>
                <c:pt idx="1">
                  <c:v>-1.5398953139477007</c:v>
                </c:pt>
                <c:pt idx="2">
                  <c:v>-0.48136100205645915</c:v>
                </c:pt>
                <c:pt idx="3">
                  <c:v>0.93918624606887446</c:v>
                </c:pt>
                <c:pt idx="4">
                  <c:v>-0.26821231885971475</c:v>
                </c:pt>
                <c:pt idx="5">
                  <c:v>5.7979048460496507E-2</c:v>
                </c:pt>
                <c:pt idx="6">
                  <c:v>-0.11783257581034912</c:v>
                </c:pt>
                <c:pt idx="7">
                  <c:v>-0.40822865660129359</c:v>
                </c:pt>
                <c:pt idx="8">
                  <c:v>0.33556272918560293</c:v>
                </c:pt>
                <c:pt idx="9">
                  <c:v>0.10140928524325465</c:v>
                </c:pt>
                <c:pt idx="10">
                  <c:v>0.92333438449630201</c:v>
                </c:pt>
                <c:pt idx="12">
                  <c:v>-3.9359805557420025E-2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26-47B9-A44F-F409471E3C22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-0.29028103156010143</c:v>
                </c:pt>
                <c:pt idx="1">
                  <c:v>-1.3022249998564392</c:v>
                </c:pt>
                <c:pt idx="2">
                  <c:v>-0.67790262172284654</c:v>
                </c:pt>
                <c:pt idx="3">
                  <c:v>-0.71302678950059573</c:v>
                </c:pt>
                <c:pt idx="4">
                  <c:v>-2.7769951658817562</c:v>
                </c:pt>
                <c:pt idx="5">
                  <c:v>-3.4188988565048319</c:v>
                </c:pt>
                <c:pt idx="6">
                  <c:v>0.23906538712077285</c:v>
                </c:pt>
                <c:pt idx="7">
                  <c:v>-0.19767244347462531</c:v>
                </c:pt>
                <c:pt idx="8">
                  <c:v>-0.52260446568430696</c:v>
                </c:pt>
                <c:pt idx="9">
                  <c:v>-0.49245061238899224</c:v>
                </c:pt>
                <c:pt idx="10">
                  <c:v>0.80324407573140988</c:v>
                </c:pt>
                <c:pt idx="12">
                  <c:v>-0.73001864198963418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26-47B9-A44F-F409471E3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40-4682-99AF-BC2A685C50D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3.5772179627601313</c:v>
                </c:pt>
                <c:pt idx="1">
                  <c:v>3.0201765447667088</c:v>
                </c:pt>
                <c:pt idx="2">
                  <c:v>2.6838193253287592</c:v>
                </c:pt>
                <c:pt idx="3">
                  <c:v>4.5868725868725866</c:v>
                </c:pt>
                <c:pt idx="4">
                  <c:v>11.237410071942445</c:v>
                </c:pt>
                <c:pt idx="5">
                  <c:v>6.9779411764705879</c:v>
                </c:pt>
                <c:pt idx="6">
                  <c:v>4.9152876280535853</c:v>
                </c:pt>
                <c:pt idx="7">
                  <c:v>5.3558235959291371</c:v>
                </c:pt>
                <c:pt idx="8">
                  <c:v>4.2733615748816343</c:v>
                </c:pt>
                <c:pt idx="9">
                  <c:v>3.8845196615231457</c:v>
                </c:pt>
                <c:pt idx="10">
                  <c:v>4.3718592964824117</c:v>
                </c:pt>
                <c:pt idx="11">
                  <c:v>4.5031347962382444</c:v>
                </c:pt>
                <c:pt idx="12">
                  <c:v>4.7410451007879342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40-4682-99AF-BC2A685C50DC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40-4682-99AF-BC2A685C50DC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5.7339805825242722</c:v>
                </c:pt>
                <c:pt idx="1">
                  <c:v>4.2582524271844662</c:v>
                </c:pt>
                <c:pt idx="2">
                  <c:v>4.8299445471349349</c:v>
                </c:pt>
                <c:pt idx="3">
                  <c:v>3.7936046511627906</c:v>
                </c:pt>
                <c:pt idx="4">
                  <c:v>3.9125596184419713</c:v>
                </c:pt>
                <c:pt idx="5">
                  <c:v>5.4429347826086953</c:v>
                </c:pt>
                <c:pt idx="6">
                  <c:v>6.2126563649742454</c:v>
                </c:pt>
                <c:pt idx="7">
                  <c:v>6.4098601913171454</c:v>
                </c:pt>
                <c:pt idx="8">
                  <c:v>5.5612691466083151</c:v>
                </c:pt>
                <c:pt idx="9">
                  <c:v>4.6286201022146507</c:v>
                </c:pt>
                <c:pt idx="10">
                  <c:v>4.5814977973568283</c:v>
                </c:pt>
                <c:pt idx="11">
                  <c:v>4.6321559074299632</c:v>
                </c:pt>
                <c:pt idx="12">
                  <c:v>5.2284492213204654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40-4682-99AF-BC2A685C50DC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40-4682-99AF-BC2A685C50D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5.0429362880886428</c:v>
                </c:pt>
                <c:pt idx="1">
                  <c:v>4.5245579567779961</c:v>
                </c:pt>
                <c:pt idx="2">
                  <c:v>4.1807228915662646</c:v>
                </c:pt>
                <c:pt idx="3">
                  <c:v>4.0883054892601436</c:v>
                </c:pt>
                <c:pt idx="4">
                  <c:v>3.9587750294464077</c:v>
                </c:pt>
                <c:pt idx="5">
                  <c:v>4.3403590944574555</c:v>
                </c:pt>
                <c:pt idx="6">
                  <c:v>5.4324683965402532</c:v>
                </c:pt>
                <c:pt idx="7">
                  <c:v>5.612125162972621</c:v>
                </c:pt>
                <c:pt idx="8">
                  <c:v>5.5102239532619279</c:v>
                </c:pt>
                <c:pt idx="9">
                  <c:v>4.8662790697674421</c:v>
                </c:pt>
                <c:pt idx="10">
                  <c:v>4.4314049586776862</c:v>
                </c:pt>
                <c:pt idx="11">
                  <c:v>4.2139201637666321</c:v>
                </c:pt>
                <c:pt idx="12">
                  <c:v>4.7866134751773046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40-4682-99AF-BC2A685C50DC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40-4682-99AF-BC2A685C50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840-4682-99AF-BC2A685C50D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5.8047722342733188</c:v>
                </c:pt>
                <c:pt idx="1">
                  <c:v>3.5454545454545454</c:v>
                </c:pt>
                <c:pt idx="2">
                  <c:v>4.1143911439114387</c:v>
                </c:pt>
                <c:pt idx="3">
                  <c:v>4.7992895204262878</c:v>
                </c:pt>
                <c:pt idx="4">
                  <c:v>4.9326145552560643</c:v>
                </c:pt>
                <c:pt idx="5">
                  <c:v>4.7995337995337994</c:v>
                </c:pt>
                <c:pt idx="6">
                  <c:v>6.0435855263157894</c:v>
                </c:pt>
                <c:pt idx="7">
                  <c:v>5.8556461001164148</c:v>
                </c:pt>
                <c:pt idx="8">
                  <c:v>5.8552746294681777</c:v>
                </c:pt>
                <c:pt idx="9">
                  <c:v>5.0836909871244638</c:v>
                </c:pt>
                <c:pt idx="10">
                  <c:v>4.5080042689434361</c:v>
                </c:pt>
                <c:pt idx="12">
                  <c:v>5.1992900608519266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40-4682-99AF-BC2A685C5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40-4682-99AF-BC2A685C50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40-4682-99AF-BC2A685C50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40-4682-99AF-BC2A685C50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40-4682-99AF-BC2A685C50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40-4682-99AF-BC2A685C50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40-4682-99AF-BC2A685C50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40-4682-99AF-BC2A685C50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40-4682-99AF-BC2A685C50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40-4682-99AF-BC2A685C50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40-4682-99AF-BC2A685C50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40-4682-99AF-BC2A685C50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40-4682-99AF-BC2A685C50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40-4682-99AF-BC2A685C50DC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0.76183594618467598</c:v>
                </c:pt>
                <c:pt idx="1">
                  <c:v>-0.97910341132345069</c:v>
                </c:pt>
                <c:pt idx="2">
                  <c:v>-6.6331747654825968E-2</c:v>
                </c:pt>
                <c:pt idx="3">
                  <c:v>0.71098403116614417</c:v>
                </c:pt>
                <c:pt idx="4">
                  <c:v>0.9738395258096566</c:v>
                </c:pt>
                <c:pt idx="5">
                  <c:v>0.45917470507634395</c:v>
                </c:pt>
                <c:pt idx="6">
                  <c:v>0.61111712977553623</c:v>
                </c:pt>
                <c:pt idx="7">
                  <c:v>0.24352093714379386</c:v>
                </c:pt>
                <c:pt idx="8">
                  <c:v>0.34505067620624974</c:v>
                </c:pt>
                <c:pt idx="9">
                  <c:v>0.2174119173570217</c:v>
                </c:pt>
                <c:pt idx="10">
                  <c:v>7.6599310265749843E-2</c:v>
                </c:pt>
                <c:pt idx="12">
                  <c:v>0.35836994049863158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840-4682-99AF-BC2A685C50DC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2.2275542715131875</c:v>
                </c:pt>
                <c:pt idx="1">
                  <c:v>0.52527800068783659</c:v>
                </c:pt>
                <c:pt idx="2">
                  <c:v>1.4305718185826795</c:v>
                </c:pt>
                <c:pt idx="3">
                  <c:v>0.21241693355370117</c:v>
                </c:pt>
                <c:pt idx="4">
                  <c:v>-6.3047955166863812</c:v>
                </c:pt>
                <c:pt idx="5">
                  <c:v>-2.1784073769367884</c:v>
                </c:pt>
                <c:pt idx="6">
                  <c:v>1.1282978982622041</c:v>
                </c:pt>
                <c:pt idx="7">
                  <c:v>0.49982250418727769</c:v>
                </c:pt>
                <c:pt idx="8">
                  <c:v>1.5819130545865434</c:v>
                </c:pt>
                <c:pt idx="9">
                  <c:v>1.1991713256013181</c:v>
                </c:pt>
                <c:pt idx="10">
                  <c:v>0.13614497246102442</c:v>
                </c:pt>
                <c:pt idx="12">
                  <c:v>0.4426057066197906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840-4682-99AF-BC2A685C5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B0-440C-A7F8-9836833747E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6.337062937062937</c:v>
                </c:pt>
                <c:pt idx="1">
                  <c:v>4.6173001310615991</c:v>
                </c:pt>
                <c:pt idx="2">
                  <c:v>4.6852836879432624</c:v>
                </c:pt>
                <c:pt idx="3">
                  <c:v>4.4643066120538331</c:v>
                </c:pt>
                <c:pt idx="4">
                  <c:v>3.9731678013616341</c:v>
                </c:pt>
                <c:pt idx="5">
                  <c:v>6.6206896551724137</c:v>
                </c:pt>
                <c:pt idx="6">
                  <c:v>2.5532473734479466</c:v>
                </c:pt>
                <c:pt idx="7">
                  <c:v>2.8673196794300981</c:v>
                </c:pt>
                <c:pt idx="8">
                  <c:v>4.9528250137136585</c:v>
                </c:pt>
                <c:pt idx="9">
                  <c:v>3.7230935640886966</c:v>
                </c:pt>
                <c:pt idx="10">
                  <c:v>2.7130620985010707</c:v>
                </c:pt>
                <c:pt idx="11">
                  <c:v>2.429787234042553</c:v>
                </c:pt>
                <c:pt idx="12">
                  <c:v>3.8098834873443148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B0-440C-A7F8-9836833747E9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B0-440C-A7F8-9836833747E9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5.7030567685589517</c:v>
                </c:pt>
                <c:pt idx="1">
                  <c:v>2.1572904707233067</c:v>
                </c:pt>
                <c:pt idx="2">
                  <c:v>2.2916666666666665</c:v>
                </c:pt>
                <c:pt idx="3">
                  <c:v>2.5253592561284868</c:v>
                </c:pt>
                <c:pt idx="4">
                  <c:v>2.2661579892280073</c:v>
                </c:pt>
                <c:pt idx="5">
                  <c:v>2.5742971887550201</c:v>
                </c:pt>
                <c:pt idx="6">
                  <c:v>3.1494768310911807</c:v>
                </c:pt>
                <c:pt idx="7">
                  <c:v>3.2569093967796201</c:v>
                </c:pt>
                <c:pt idx="8">
                  <c:v>2.8530805687203791</c:v>
                </c:pt>
                <c:pt idx="9">
                  <c:v>2.9624060150375939</c:v>
                </c:pt>
                <c:pt idx="10">
                  <c:v>2.9164037854889591</c:v>
                </c:pt>
                <c:pt idx="11">
                  <c:v>3.7782217782217784</c:v>
                </c:pt>
                <c:pt idx="12">
                  <c:v>2.8855237426665998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B0-440C-A7F8-9836833747E9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B0-440C-A7F8-9836833747E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4.361380798274002</c:v>
                </c:pt>
                <c:pt idx="1">
                  <c:v>3.6546310832025117</c:v>
                </c:pt>
                <c:pt idx="2">
                  <c:v>3.2065637065637067</c:v>
                </c:pt>
                <c:pt idx="3">
                  <c:v>2.5206611570247932</c:v>
                </c:pt>
                <c:pt idx="4">
                  <c:v>2.9297597042513863</c:v>
                </c:pt>
                <c:pt idx="5">
                  <c:v>2.775473399458972</c:v>
                </c:pt>
                <c:pt idx="6">
                  <c:v>2.9253037884203001</c:v>
                </c:pt>
                <c:pt idx="7">
                  <c:v>3.095080763582966</c:v>
                </c:pt>
                <c:pt idx="8">
                  <c:v>2.8063694267515924</c:v>
                </c:pt>
                <c:pt idx="9">
                  <c:v>2.5399644760213143</c:v>
                </c:pt>
                <c:pt idx="10">
                  <c:v>2.5729013254786453</c:v>
                </c:pt>
                <c:pt idx="11">
                  <c:v>2.5320088300220749</c:v>
                </c:pt>
                <c:pt idx="12">
                  <c:v>2.8975793229819655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B0-440C-A7F8-9836833747E9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B0-440C-A7F8-9836833747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DB0-440C-A7F8-9836833747E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3.444833625218914</c:v>
                </c:pt>
                <c:pt idx="1">
                  <c:v>1.9333333333333333</c:v>
                </c:pt>
                <c:pt idx="2">
                  <c:v>2.6110019646365421</c:v>
                </c:pt>
                <c:pt idx="3">
                  <c:v>3.096341463414634</c:v>
                </c:pt>
                <c:pt idx="4">
                  <c:v>2.043032786885246</c:v>
                </c:pt>
                <c:pt idx="5">
                  <c:v>2.7691897654584223</c:v>
                </c:pt>
                <c:pt idx="6">
                  <c:v>2.6926795580110499</c:v>
                </c:pt>
                <c:pt idx="7">
                  <c:v>2.4124620060790272</c:v>
                </c:pt>
                <c:pt idx="8">
                  <c:v>2.6794795978710821</c:v>
                </c:pt>
                <c:pt idx="9">
                  <c:v>2.6699256941728589</c:v>
                </c:pt>
                <c:pt idx="10">
                  <c:v>4.0245231607629428</c:v>
                </c:pt>
                <c:pt idx="12">
                  <c:v>2.6176027664677339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B0-440C-A7F8-98368337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B0-440C-A7F8-9836833747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B0-440C-A7F8-9836833747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B0-440C-A7F8-9836833747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B0-440C-A7F8-9836833747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B0-440C-A7F8-9836833747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B0-440C-A7F8-9836833747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B0-440C-A7F8-9836833747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B0-440C-A7F8-9836833747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B0-440C-A7F8-9836833747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B0-440C-A7F8-9836833747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B0-440C-A7F8-9836833747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B0-440C-A7F8-9836833747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B0-440C-A7F8-9836833747E9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-0.91654717305508804</c:v>
                </c:pt>
                <c:pt idx="1">
                  <c:v>-1.7212977498691784</c:v>
                </c:pt>
                <c:pt idx="2">
                  <c:v>-0.5955617419271646</c:v>
                </c:pt>
                <c:pt idx="3">
                  <c:v>0.5756803063898408</c:v>
                </c:pt>
                <c:pt idx="4">
                  <c:v>-0.88672691736614029</c:v>
                </c:pt>
                <c:pt idx="5">
                  <c:v>-6.2836340005496538E-3</c:v>
                </c:pt>
                <c:pt idx="6">
                  <c:v>-0.23262423040925029</c:v>
                </c:pt>
                <c:pt idx="7">
                  <c:v>-0.68261875750393886</c:v>
                </c:pt>
                <c:pt idx="8">
                  <c:v>-0.12688982888051026</c:v>
                </c:pt>
                <c:pt idx="9">
                  <c:v>0.1299612181515446</c:v>
                </c:pt>
                <c:pt idx="10">
                  <c:v>1.4516218352842976</c:v>
                </c:pt>
                <c:pt idx="12">
                  <c:v>-0.29667718512565067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B0-440C-A7F8-9836833747E9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-2.892229311844023</c:v>
                </c:pt>
                <c:pt idx="1">
                  <c:v>-2.6839667977282655</c:v>
                </c:pt>
                <c:pt idx="2">
                  <c:v>-2.0742817233067203</c:v>
                </c:pt>
                <c:pt idx="3">
                  <c:v>-1.367965148639199</c:v>
                </c:pt>
                <c:pt idx="4">
                  <c:v>-1.930135014476388</c:v>
                </c:pt>
                <c:pt idx="5">
                  <c:v>-3.8514998897139914</c:v>
                </c:pt>
                <c:pt idx="6">
                  <c:v>0.13943218456310325</c:v>
                </c:pt>
                <c:pt idx="7">
                  <c:v>-0.45485767335107097</c:v>
                </c:pt>
                <c:pt idx="8">
                  <c:v>-2.2733454158425763</c:v>
                </c:pt>
                <c:pt idx="9">
                  <c:v>-1.0531678699158378</c:v>
                </c:pt>
                <c:pt idx="10">
                  <c:v>1.3114610622618721</c:v>
                </c:pt>
                <c:pt idx="12">
                  <c:v>-1.2464473379163996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B0-440C-A7F8-98368337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14-492A-B2FB-1D1A7D8CBA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18112</c:v>
                </c:pt>
                <c:pt idx="1">
                  <c:v>17667</c:v>
                </c:pt>
                <c:pt idx="2">
                  <c:v>17968</c:v>
                </c:pt>
                <c:pt idx="3">
                  <c:v>15147</c:v>
                </c:pt>
                <c:pt idx="4">
                  <c:v>11468</c:v>
                </c:pt>
                <c:pt idx="5">
                  <c:v>16941</c:v>
                </c:pt>
                <c:pt idx="6">
                  <c:v>18132</c:v>
                </c:pt>
                <c:pt idx="7">
                  <c:v>17564</c:v>
                </c:pt>
                <c:pt idx="8">
                  <c:v>16313</c:v>
                </c:pt>
                <c:pt idx="9">
                  <c:v>18945</c:v>
                </c:pt>
                <c:pt idx="10">
                  <c:v>17632</c:v>
                </c:pt>
                <c:pt idx="11">
                  <c:v>18758</c:v>
                </c:pt>
                <c:pt idx="12">
                  <c:v>204647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14-492A-B2FB-1D1A7D8CBABB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14-492A-B2FB-1D1A7D8CBABB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14854</c:v>
                </c:pt>
                <c:pt idx="1">
                  <c:v>20280</c:v>
                </c:pt>
                <c:pt idx="2">
                  <c:v>20754</c:v>
                </c:pt>
                <c:pt idx="3">
                  <c:v>20840</c:v>
                </c:pt>
                <c:pt idx="4">
                  <c:v>17394</c:v>
                </c:pt>
                <c:pt idx="5">
                  <c:v>16905</c:v>
                </c:pt>
                <c:pt idx="6">
                  <c:v>19076</c:v>
                </c:pt>
                <c:pt idx="7">
                  <c:v>19139</c:v>
                </c:pt>
                <c:pt idx="8">
                  <c:v>16684</c:v>
                </c:pt>
                <c:pt idx="9">
                  <c:v>20676</c:v>
                </c:pt>
                <c:pt idx="10">
                  <c:v>19991</c:v>
                </c:pt>
                <c:pt idx="11">
                  <c:v>21463</c:v>
                </c:pt>
                <c:pt idx="12">
                  <c:v>228056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14-492A-B2FB-1D1A7D8CBABB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14-492A-B2FB-1D1A7D8CBA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20841</c:v>
                </c:pt>
                <c:pt idx="1">
                  <c:v>21940</c:v>
                </c:pt>
                <c:pt idx="2">
                  <c:v>19906</c:v>
                </c:pt>
                <c:pt idx="3">
                  <c:v>19500</c:v>
                </c:pt>
                <c:pt idx="4">
                  <c:v>19075</c:v>
                </c:pt>
                <c:pt idx="5">
                  <c:v>17566</c:v>
                </c:pt>
                <c:pt idx="6">
                  <c:v>19975</c:v>
                </c:pt>
                <c:pt idx="7">
                  <c:v>21237</c:v>
                </c:pt>
                <c:pt idx="8">
                  <c:v>18724</c:v>
                </c:pt>
                <c:pt idx="9">
                  <c:v>22630</c:v>
                </c:pt>
                <c:pt idx="10">
                  <c:v>22923</c:v>
                </c:pt>
                <c:pt idx="11">
                  <c:v>22259</c:v>
                </c:pt>
                <c:pt idx="12">
                  <c:v>246576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14-492A-B2FB-1D1A7D8CBABB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14-492A-B2FB-1D1A7D8CBA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A14-492A-B2FB-1D1A7D8CBA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21618</c:v>
                </c:pt>
                <c:pt idx="1">
                  <c:v>22578</c:v>
                </c:pt>
                <c:pt idx="2">
                  <c:v>25016</c:v>
                </c:pt>
                <c:pt idx="3">
                  <c:v>20822</c:v>
                </c:pt>
                <c:pt idx="4">
                  <c:v>21243</c:v>
                </c:pt>
                <c:pt idx="5">
                  <c:v>20107</c:v>
                </c:pt>
                <c:pt idx="6">
                  <c:v>20781</c:v>
                </c:pt>
                <c:pt idx="7">
                  <c:v>20311</c:v>
                </c:pt>
                <c:pt idx="8">
                  <c:v>18344</c:v>
                </c:pt>
                <c:pt idx="9">
                  <c:v>23852</c:v>
                </c:pt>
                <c:pt idx="10">
                  <c:v>22059</c:v>
                </c:pt>
                <c:pt idx="12">
                  <c:v>236731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14-492A-B2FB-1D1A7D8C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14-492A-B2FB-1D1A7D8CBA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14-492A-B2FB-1D1A7D8CBA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14-492A-B2FB-1D1A7D8CBA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14-492A-B2FB-1D1A7D8CBA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14-492A-B2FB-1D1A7D8CBA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14-492A-B2FB-1D1A7D8CBA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14-492A-B2FB-1D1A7D8CBA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14-492A-B2FB-1D1A7D8CBA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14-492A-B2FB-1D1A7D8CBA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14-492A-B2FB-1D1A7D8CBA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14-492A-B2FB-1D1A7D8CBA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14-492A-B2FB-1D1A7D8CBA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14-492A-B2FB-1D1A7D8CBABB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3.7282280120915612E-2</c:v>
                </c:pt>
                <c:pt idx="1">
                  <c:v>2.9079307201458571E-2</c:v>
                </c:pt>
                <c:pt idx="2">
                  <c:v>0.25670652064704114</c:v>
                </c:pt>
                <c:pt idx="3">
                  <c:v>6.7794871794871758E-2</c:v>
                </c:pt>
                <c:pt idx="4">
                  <c:v>0.11365661861074705</c:v>
                </c:pt>
                <c:pt idx="5">
                  <c:v>0.14465444608903555</c:v>
                </c:pt>
                <c:pt idx="6">
                  <c:v>4.0350438047559445E-2</c:v>
                </c:pt>
                <c:pt idx="7">
                  <c:v>-4.3603145453689263E-2</c:v>
                </c:pt>
                <c:pt idx="8">
                  <c:v>-2.0294808801538111E-2</c:v>
                </c:pt>
                <c:pt idx="9">
                  <c:v>5.3999116217410492E-2</c:v>
                </c:pt>
                <c:pt idx="10">
                  <c:v>-3.7691401648998868E-2</c:v>
                </c:pt>
                <c:pt idx="12">
                  <c:v>5.5341324999888641E-2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A14-492A-B2FB-1D1A7D8CBABB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0.19357332155477036</c:v>
                </c:pt>
                <c:pt idx="1">
                  <c:v>0.27797588724741051</c:v>
                </c:pt>
                <c:pt idx="2">
                  <c:v>0.3922528940338379</c:v>
                </c:pt>
                <c:pt idx="3">
                  <c:v>0.37466164917145317</c:v>
                </c:pt>
                <c:pt idx="4">
                  <c:v>0.85237181723055455</c:v>
                </c:pt>
                <c:pt idx="5">
                  <c:v>0.18688389115164394</c:v>
                </c:pt>
                <c:pt idx="6">
                  <c:v>0.14609530112508273</c:v>
                </c:pt>
                <c:pt idx="7">
                  <c:v>0.15639945342746531</c:v>
                </c:pt>
                <c:pt idx="8">
                  <c:v>0.12450193097529572</c:v>
                </c:pt>
                <c:pt idx="9">
                  <c:v>0.2590129321720771</c:v>
                </c:pt>
                <c:pt idx="10">
                  <c:v>0.25107758620689657</c:v>
                </c:pt>
                <c:pt idx="12">
                  <c:v>0.273507308124741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A14-492A-B2FB-1D1A7D8C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B1-461A-B398-85D92F58ED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8.2009165194346298</c:v>
                </c:pt>
                <c:pt idx="1">
                  <c:v>7.8625686307805509</c:v>
                </c:pt>
                <c:pt idx="2">
                  <c:v>7.7692564559216386</c:v>
                </c:pt>
                <c:pt idx="3">
                  <c:v>7.9002442727932927</c:v>
                </c:pt>
                <c:pt idx="4">
                  <c:v>9.5884199511684685</c:v>
                </c:pt>
                <c:pt idx="5">
                  <c:v>7.6471282686972435</c:v>
                </c:pt>
                <c:pt idx="6">
                  <c:v>8.7290425766600492</c:v>
                </c:pt>
                <c:pt idx="7">
                  <c:v>8.8112616716010024</c:v>
                </c:pt>
                <c:pt idx="8">
                  <c:v>8.4556488690001839</c:v>
                </c:pt>
                <c:pt idx="9">
                  <c:v>7.7487463710741622</c:v>
                </c:pt>
                <c:pt idx="10">
                  <c:v>7.8510095281306711</c:v>
                </c:pt>
                <c:pt idx="11">
                  <c:v>7.5398230088495577</c:v>
                </c:pt>
                <c:pt idx="12">
                  <c:v>8.1303415149012697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B1-461A-B398-85D92F58EDEF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B1-461A-B398-85D92F58EDEF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7.446546384812172</c:v>
                </c:pt>
                <c:pt idx="1">
                  <c:v>6.7661735700197241</c:v>
                </c:pt>
                <c:pt idx="2">
                  <c:v>6.9455044810638915</c:v>
                </c:pt>
                <c:pt idx="3">
                  <c:v>6.9061900191938577</c:v>
                </c:pt>
                <c:pt idx="4">
                  <c:v>6.806944923536852</c:v>
                </c:pt>
                <c:pt idx="5">
                  <c:v>7.3947944395149365</c:v>
                </c:pt>
                <c:pt idx="6">
                  <c:v>7.4779303837282445</c:v>
                </c:pt>
                <c:pt idx="7">
                  <c:v>8.1645854015361312</c:v>
                </c:pt>
                <c:pt idx="8">
                  <c:v>7.4192040278110767</c:v>
                </c:pt>
                <c:pt idx="9">
                  <c:v>7.1699071387115501</c:v>
                </c:pt>
                <c:pt idx="10">
                  <c:v>7.4580561252563653</c:v>
                </c:pt>
                <c:pt idx="11">
                  <c:v>6.9214928015654849</c:v>
                </c:pt>
                <c:pt idx="12">
                  <c:v>7.225848037324166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B1-461A-B398-85D92F58EDEF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B1-461A-B398-85D92F58ED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7.4965692625113958</c:v>
                </c:pt>
                <c:pt idx="1">
                  <c:v>6.916271649954421</c:v>
                </c:pt>
                <c:pt idx="2">
                  <c:v>7.0174319300713357</c:v>
                </c:pt>
                <c:pt idx="3">
                  <c:v>6.8450769230769231</c:v>
                </c:pt>
                <c:pt idx="4">
                  <c:v>6.9376146788990827</c:v>
                </c:pt>
                <c:pt idx="5">
                  <c:v>7.4332802003871112</c:v>
                </c:pt>
                <c:pt idx="6">
                  <c:v>7.5134418022528164</c:v>
                </c:pt>
                <c:pt idx="7">
                  <c:v>7.7616424165371756</c:v>
                </c:pt>
                <c:pt idx="8">
                  <c:v>7.3991134372997225</c:v>
                </c:pt>
                <c:pt idx="9">
                  <c:v>7.2059213433495364</c:v>
                </c:pt>
                <c:pt idx="10">
                  <c:v>6.9781878462679403</c:v>
                </c:pt>
                <c:pt idx="11">
                  <c:v>6.8337751022058493</c:v>
                </c:pt>
                <c:pt idx="12">
                  <c:v>7.1890816624489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B1-461A-B398-85D92F58EDEF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B1-461A-B398-85D92F58ED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2B1-461A-B398-85D92F58ED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7.8066888703857895</c:v>
                </c:pt>
                <c:pt idx="1">
                  <c:v>7.2371334927805826</c:v>
                </c:pt>
                <c:pt idx="2">
                  <c:v>6.7771826031339941</c:v>
                </c:pt>
                <c:pt idx="3">
                  <c:v>7.1761118048218231</c:v>
                </c:pt>
                <c:pt idx="4">
                  <c:v>7.215223838440898</c:v>
                </c:pt>
                <c:pt idx="5">
                  <c:v>7.3506738946635499</c:v>
                </c:pt>
                <c:pt idx="6">
                  <c:v>7.632933930032241</c:v>
                </c:pt>
                <c:pt idx="7">
                  <c:v>7.9521933927428483</c:v>
                </c:pt>
                <c:pt idx="8">
                  <c:v>7.3389119058002619</c:v>
                </c:pt>
                <c:pt idx="9">
                  <c:v>6.9657051819553919</c:v>
                </c:pt>
                <c:pt idx="10">
                  <c:v>7.1145564168819986</c:v>
                </c:pt>
                <c:pt idx="12">
                  <c:v>7.3080627378754786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B1-461A-B398-85D92F58E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B1-461A-B398-85D92F58ED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B1-461A-B398-85D92F58ED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B1-461A-B398-85D92F58ED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B1-461A-B398-85D92F58ED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B1-461A-B398-85D92F58ED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B1-461A-B398-85D92F58ED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B1-461A-B398-85D92F58ED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B1-461A-B398-85D92F58ED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B1-461A-B398-85D92F58ED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B1-461A-B398-85D92F58ED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B1-461A-B398-85D92F58ED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B1-461A-B398-85D92F58ED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B1-461A-B398-85D92F58EDEF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0.31011960787439374</c:v>
                </c:pt>
                <c:pt idx="1">
                  <c:v>0.32086184282616159</c:v>
                </c:pt>
                <c:pt idx="2">
                  <c:v>-0.24024932693734158</c:v>
                </c:pt>
                <c:pt idx="3">
                  <c:v>0.33103488174490003</c:v>
                </c:pt>
                <c:pt idx="4">
                  <c:v>0.27760915954181531</c:v>
                </c:pt>
                <c:pt idx="5">
                  <c:v>-8.2606305723561313E-2</c:v>
                </c:pt>
                <c:pt idx="6">
                  <c:v>0.11949212777942453</c:v>
                </c:pt>
                <c:pt idx="7">
                  <c:v>0.19055097620567274</c:v>
                </c:pt>
                <c:pt idx="8">
                  <c:v>-6.0201531499460614E-2</c:v>
                </c:pt>
                <c:pt idx="9">
                  <c:v>-0.24021616139414448</c:v>
                </c:pt>
                <c:pt idx="10">
                  <c:v>0.13636857061405827</c:v>
                </c:pt>
                <c:pt idx="12">
                  <c:v>8.3723967296342572E-2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B1-461A-B398-85D92F58EDEF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-0.39422764904884033</c:v>
                </c:pt>
                <c:pt idx="1">
                  <c:v>-0.6254351379999683</c:v>
                </c:pt>
                <c:pt idx="2">
                  <c:v>-0.99207385278764448</c:v>
                </c:pt>
                <c:pt idx="3">
                  <c:v>-0.72413246797146957</c:v>
                </c:pt>
                <c:pt idx="4">
                  <c:v>-2.3731961127275705</c:v>
                </c:pt>
                <c:pt idx="5">
                  <c:v>-0.29645437403369357</c:v>
                </c:pt>
                <c:pt idx="6">
                  <c:v>-1.0961086466278083</c:v>
                </c:pt>
                <c:pt idx="7">
                  <c:v>-0.85906827885815407</c:v>
                </c:pt>
                <c:pt idx="8">
                  <c:v>-1.116736963199922</c:v>
                </c:pt>
                <c:pt idx="9">
                  <c:v>-0.7830411891187703</c:v>
                </c:pt>
                <c:pt idx="10">
                  <c:v>-0.73645311124867252</c:v>
                </c:pt>
                <c:pt idx="12">
                  <c:v>-0.88186781207637477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2B1-461A-B398-85D92F58E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E3-4236-AA77-D2F6B5B62E5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8.6742376709750282</c:v>
                </c:pt>
                <c:pt idx="1">
                  <c:v>8.0504564520108559</c:v>
                </c:pt>
                <c:pt idx="2">
                  <c:v>7.9083730258210077</c:v>
                </c:pt>
                <c:pt idx="3">
                  <c:v>8.1229310863677409</c:v>
                </c:pt>
                <c:pt idx="4">
                  <c:v>10.177964585941693</c:v>
                </c:pt>
                <c:pt idx="5">
                  <c:v>8.6294349540078841</c:v>
                </c:pt>
                <c:pt idx="6">
                  <c:v>9.2119276978027926</c:v>
                </c:pt>
                <c:pt idx="7">
                  <c:v>8.7342050104800872</c:v>
                </c:pt>
                <c:pt idx="8">
                  <c:v>8.8752884171665904</c:v>
                </c:pt>
                <c:pt idx="9">
                  <c:v>7.8189375506893759</c:v>
                </c:pt>
                <c:pt idx="10">
                  <c:v>8.0875347600048357</c:v>
                </c:pt>
                <c:pt idx="11">
                  <c:v>7.3605494505494509</c:v>
                </c:pt>
                <c:pt idx="12">
                  <c:v>8.428024616485887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E3-4236-AA77-D2F6B5B62E59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E3-4236-AA77-D2F6B5B62E59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7.8397561506640541</c:v>
                </c:pt>
                <c:pt idx="1">
                  <c:v>7.1585677749360617</c:v>
                </c:pt>
                <c:pt idx="2">
                  <c:v>7.3829883497341928</c:v>
                </c:pt>
                <c:pt idx="3">
                  <c:v>7.6654097815237883</c:v>
                </c:pt>
                <c:pt idx="4">
                  <c:v>7.2070941004388107</c:v>
                </c:pt>
                <c:pt idx="5">
                  <c:v>8.0422956616347072</c:v>
                </c:pt>
                <c:pt idx="6">
                  <c:v>7.680676270984641</c:v>
                </c:pt>
                <c:pt idx="7">
                  <c:v>8.3796070100902806</c:v>
                </c:pt>
                <c:pt idx="8">
                  <c:v>7.5430274431888735</c:v>
                </c:pt>
                <c:pt idx="9">
                  <c:v>7.8303074824220795</c:v>
                </c:pt>
                <c:pt idx="10">
                  <c:v>7.7274300932090547</c:v>
                </c:pt>
                <c:pt idx="11">
                  <c:v>7.4731719187249057</c:v>
                </c:pt>
                <c:pt idx="12">
                  <c:v>7.6641018205919513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E3-4236-AA77-D2F6B5B62E59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E3-4236-AA77-D2F6B5B62E5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7.6294527620030976</c:v>
                </c:pt>
                <c:pt idx="1">
                  <c:v>6.7291277985074629</c:v>
                </c:pt>
                <c:pt idx="2">
                  <c:v>6.494187655687794</c:v>
                </c:pt>
                <c:pt idx="3">
                  <c:v>6.8568426950553301</c:v>
                </c:pt>
                <c:pt idx="4">
                  <c:v>6.6725205448609701</c:v>
                </c:pt>
                <c:pt idx="5">
                  <c:v>7.1928683291169735</c:v>
                </c:pt>
                <c:pt idx="6">
                  <c:v>7.0888216261350587</c:v>
                </c:pt>
                <c:pt idx="7">
                  <c:v>7.4306201550387598</c:v>
                </c:pt>
                <c:pt idx="8">
                  <c:v>7.533498492029298</c:v>
                </c:pt>
                <c:pt idx="9">
                  <c:v>7.0412095510279338</c:v>
                </c:pt>
                <c:pt idx="10">
                  <c:v>7.0028126352228472</c:v>
                </c:pt>
                <c:pt idx="11">
                  <c:v>6.727220366317245</c:v>
                </c:pt>
                <c:pt idx="12">
                  <c:v>7.0465085514504393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E3-4236-AA77-D2F6B5B62E59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E3-4236-AA77-D2F6B5B62E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FE3-4236-AA77-D2F6B5B62E5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7.7992768836015864</c:v>
                </c:pt>
                <c:pt idx="1">
                  <c:v>7.3254189944134076</c:v>
                </c:pt>
                <c:pt idx="2">
                  <c:v>6.58644785600847</c:v>
                </c:pt>
                <c:pt idx="3">
                  <c:v>7.2563217110393223</c:v>
                </c:pt>
                <c:pt idx="4">
                  <c:v>7.2387146878943796</c:v>
                </c:pt>
                <c:pt idx="5">
                  <c:v>7.4717546914296769</c:v>
                </c:pt>
                <c:pt idx="6">
                  <c:v>7.5208927342444207</c:v>
                </c:pt>
                <c:pt idx="7">
                  <c:v>8.2123629112662009</c:v>
                </c:pt>
                <c:pt idx="8">
                  <c:v>7.5409499080385158</c:v>
                </c:pt>
                <c:pt idx="9">
                  <c:v>7.3660401115208201</c:v>
                </c:pt>
                <c:pt idx="10">
                  <c:v>7.3525042444821729</c:v>
                </c:pt>
                <c:pt idx="12">
                  <c:v>7.4251659964462728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E3-4236-AA77-D2F6B5B62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E3-4236-AA77-D2F6B5B62E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E3-4236-AA77-D2F6B5B62E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E3-4236-AA77-D2F6B5B62E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E3-4236-AA77-D2F6B5B62E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E3-4236-AA77-D2F6B5B62E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E3-4236-AA77-D2F6B5B62E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E3-4236-AA77-D2F6B5B62E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E3-4236-AA77-D2F6B5B62E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E3-4236-AA77-D2F6B5B62E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E3-4236-AA77-D2F6B5B62E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E3-4236-AA77-D2F6B5B62E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E3-4236-AA77-D2F6B5B62E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E3-4236-AA77-D2F6B5B62E59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0.16982412159848881</c:v>
                </c:pt>
                <c:pt idx="1">
                  <c:v>0.5962911959059447</c:v>
                </c:pt>
                <c:pt idx="2">
                  <c:v>9.2260200320676056E-2</c:v>
                </c:pt>
                <c:pt idx="3">
                  <c:v>0.39947901598399227</c:v>
                </c:pt>
                <c:pt idx="4">
                  <c:v>0.56619414303340942</c:v>
                </c:pt>
                <c:pt idx="5">
                  <c:v>0.27888636231270336</c:v>
                </c:pt>
                <c:pt idx="6">
                  <c:v>0.432071108109362</c:v>
                </c:pt>
                <c:pt idx="7">
                  <c:v>0.78174275622744105</c:v>
                </c:pt>
                <c:pt idx="8">
                  <c:v>7.4514160092178372E-3</c:v>
                </c:pt>
                <c:pt idx="9">
                  <c:v>0.32483056049288628</c:v>
                </c:pt>
                <c:pt idx="10">
                  <c:v>0.34969160925932563</c:v>
                </c:pt>
                <c:pt idx="12">
                  <c:v>0.35012662393600547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E3-4236-AA77-D2F6B5B62E59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-0.87496078737344174</c:v>
                </c:pt>
                <c:pt idx="1">
                  <c:v>-0.72503745759744831</c:v>
                </c:pt>
                <c:pt idx="2">
                  <c:v>-1.3219251698125376</c:v>
                </c:pt>
                <c:pt idx="3">
                  <c:v>-0.86660937532841853</c:v>
                </c:pt>
                <c:pt idx="4">
                  <c:v>-2.9392498980473132</c:v>
                </c:pt>
                <c:pt idx="5">
                  <c:v>-1.1576802625782072</c:v>
                </c:pt>
                <c:pt idx="6">
                  <c:v>-1.6910349635583719</c:v>
                </c:pt>
                <c:pt idx="7">
                  <c:v>-0.52184209921388636</c:v>
                </c:pt>
                <c:pt idx="8">
                  <c:v>-1.3343385091280746</c:v>
                </c:pt>
                <c:pt idx="9">
                  <c:v>-0.45289743916855585</c:v>
                </c:pt>
                <c:pt idx="10">
                  <c:v>-0.73503051552266285</c:v>
                </c:pt>
                <c:pt idx="12">
                  <c:v>-1.1090425450313788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FE3-4236-AA77-D2F6B5B62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1C-42E9-927B-05FA2AC49A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8.6974137931034488</c:v>
                </c:pt>
                <c:pt idx="1">
                  <c:v>8.3531879194630871</c:v>
                </c:pt>
                <c:pt idx="2">
                  <c:v>7.9674242424242427</c:v>
                </c:pt>
                <c:pt idx="3">
                  <c:v>7.7946210268948652</c:v>
                </c:pt>
                <c:pt idx="4">
                  <c:v>7.0962025316455692</c:v>
                </c:pt>
                <c:pt idx="5">
                  <c:v>5.3634558093346572</c:v>
                </c:pt>
                <c:pt idx="6">
                  <c:v>7.2415803108808294</c:v>
                </c:pt>
                <c:pt idx="7">
                  <c:v>8.2150045745654161</c:v>
                </c:pt>
                <c:pt idx="8">
                  <c:v>6.8993006993006993</c:v>
                </c:pt>
                <c:pt idx="9">
                  <c:v>7.8299039780521262</c:v>
                </c:pt>
                <c:pt idx="10">
                  <c:v>7.0989304812834222</c:v>
                </c:pt>
                <c:pt idx="11">
                  <c:v>7.6853197674418601</c:v>
                </c:pt>
                <c:pt idx="12">
                  <c:v>7.5379977473000732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1C-42E9-927B-05FA2AC49A97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1C-42E9-927B-05FA2AC49A97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9.500934579439253</c:v>
                </c:pt>
                <c:pt idx="1">
                  <c:v>7.2494226327944569</c:v>
                </c:pt>
                <c:pt idx="2">
                  <c:v>7.4262717321313589</c:v>
                </c:pt>
                <c:pt idx="3">
                  <c:v>7.5292955892034232</c:v>
                </c:pt>
                <c:pt idx="4">
                  <c:v>7.7900113507377977</c:v>
                </c:pt>
                <c:pt idx="5">
                  <c:v>7.3679031037093115</c:v>
                </c:pt>
                <c:pt idx="6">
                  <c:v>8.3393177737881512</c:v>
                </c:pt>
                <c:pt idx="7">
                  <c:v>9.4428857715430858</c:v>
                </c:pt>
                <c:pt idx="8">
                  <c:v>9.1776504297994261</c:v>
                </c:pt>
                <c:pt idx="9">
                  <c:v>7.3299583085169742</c:v>
                </c:pt>
                <c:pt idx="10">
                  <c:v>7.955390334572491</c:v>
                </c:pt>
                <c:pt idx="11">
                  <c:v>7.965578635014837</c:v>
                </c:pt>
                <c:pt idx="12">
                  <c:v>7.9858322782902276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1C-42E9-927B-05FA2AC49A97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1C-42E9-927B-05FA2AC49A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8.3240911891558849</c:v>
                </c:pt>
                <c:pt idx="1">
                  <c:v>7.9921135646687693</c:v>
                </c:pt>
                <c:pt idx="2">
                  <c:v>8.19392523364486</c:v>
                </c:pt>
                <c:pt idx="3">
                  <c:v>7.7774952320406863</c:v>
                </c:pt>
                <c:pt idx="4">
                  <c:v>7.8512089274643522</c:v>
                </c:pt>
                <c:pt idx="5">
                  <c:v>10.041487839771101</c:v>
                </c:pt>
                <c:pt idx="6">
                  <c:v>9.5324041811846687</c:v>
                </c:pt>
                <c:pt idx="7">
                  <c:v>9.9661354581673312</c:v>
                </c:pt>
                <c:pt idx="8">
                  <c:v>8.6907849829351544</c:v>
                </c:pt>
                <c:pt idx="9">
                  <c:v>9.565085771947528</c:v>
                </c:pt>
                <c:pt idx="10">
                  <c:v>8.4321148825065269</c:v>
                </c:pt>
                <c:pt idx="11">
                  <c:v>8.8064864864864862</c:v>
                </c:pt>
                <c:pt idx="12">
                  <c:v>8.7192205917729133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1C-42E9-927B-05FA2AC49A97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1C-42E9-927B-05FA2AC49A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91C-42E9-927B-05FA2AC49A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9.6112149532710287</c:v>
                </c:pt>
                <c:pt idx="1">
                  <c:v>9.1799802761341223</c:v>
                </c:pt>
                <c:pt idx="2">
                  <c:v>7.9189031505250878</c:v>
                </c:pt>
                <c:pt idx="3">
                  <c:v>9.9245283018867916</c:v>
                </c:pt>
                <c:pt idx="4">
                  <c:v>9.1011302795954787</c:v>
                </c:pt>
                <c:pt idx="5">
                  <c:v>8.6592379583033789</c:v>
                </c:pt>
                <c:pt idx="6">
                  <c:v>9.7504288164665525</c:v>
                </c:pt>
                <c:pt idx="7">
                  <c:v>9.4147727272727266</c:v>
                </c:pt>
                <c:pt idx="8">
                  <c:v>9.2540394973070015</c:v>
                </c:pt>
                <c:pt idx="9">
                  <c:v>8.8236196319018401</c:v>
                </c:pt>
                <c:pt idx="10">
                  <c:v>8.2161835748792278</c:v>
                </c:pt>
                <c:pt idx="12">
                  <c:v>8.907649301143584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1C-42E9-927B-05FA2AC49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B91C-42E9-927B-05FA2AC49A97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7.5774058577405858</c:v>
                      </c:pt>
                      <c:pt idx="1">
                        <c:v>7.015625</c:v>
                      </c:pt>
                      <c:pt idx="2">
                        <c:v>7.231012658227848</c:v>
                      </c:pt>
                      <c:pt idx="3">
                        <c:v>7.3420074349442377</c:v>
                      </c:pt>
                      <c:pt idx="4">
                        <c:v>6.5496183206106871</c:v>
                      </c:pt>
                      <c:pt idx="5">
                        <c:v>7.9567099567099566</c:v>
                      </c:pt>
                      <c:pt idx="6">
                        <c:v>7.3955555555555552</c:v>
                      </c:pt>
                      <c:pt idx="7">
                        <c:v>6.5977900552486188</c:v>
                      </c:pt>
                      <c:pt idx="8">
                        <c:v>7.3301088270858523</c:v>
                      </c:pt>
                      <c:pt idx="9">
                        <c:v>6.9228694714131604</c:v>
                      </c:pt>
                      <c:pt idx="10">
                        <c:v>7.9698209718670077</c:v>
                      </c:pt>
                      <c:pt idx="11">
                        <c:v>8.2085187539732996</c:v>
                      </c:pt>
                      <c:pt idx="12">
                        <c:v>7.4559044955904499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B91C-42E9-927B-05FA2AC49A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1C-42E9-927B-05FA2AC49A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1C-42E9-927B-05FA2AC49A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1C-42E9-927B-05FA2AC49A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1C-42E9-927B-05FA2AC49A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1C-42E9-927B-05FA2AC49A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1C-42E9-927B-05FA2AC49A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1C-42E9-927B-05FA2AC49A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1C-42E9-927B-05FA2AC49A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1C-42E9-927B-05FA2AC49A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1C-42E9-927B-05FA2AC49A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1C-42E9-927B-05FA2AC49A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1C-42E9-927B-05FA2AC49A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1C-42E9-927B-05FA2AC49A97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1.2871237641151438</c:v>
                </c:pt>
                <c:pt idx="1">
                  <c:v>1.1878667114653529</c:v>
                </c:pt>
                <c:pt idx="2">
                  <c:v>-0.27502208311977228</c:v>
                </c:pt>
                <c:pt idx="3">
                  <c:v>2.1470330698461053</c:v>
                </c:pt>
                <c:pt idx="4">
                  <c:v>1.2499213521311265</c:v>
                </c:pt>
                <c:pt idx="5">
                  <c:v>-1.3822498814677218</c:v>
                </c:pt>
                <c:pt idx="6">
                  <c:v>0.21802463528188376</c:v>
                </c:pt>
                <c:pt idx="7">
                  <c:v>-0.55136273089460452</c:v>
                </c:pt>
                <c:pt idx="8">
                  <c:v>0.56325451437184704</c:v>
                </c:pt>
                <c:pt idx="9">
                  <c:v>-0.74146614004568789</c:v>
                </c:pt>
                <c:pt idx="10">
                  <c:v>-0.21593130762729906</c:v>
                </c:pt>
                <c:pt idx="12">
                  <c:v>0.19695482002396503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1C-42E9-927B-05FA2AC49A97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0.91380116016757995</c:v>
                </c:pt>
                <c:pt idx="1">
                  <c:v>0.82679235667103512</c:v>
                </c:pt>
                <c:pt idx="2">
                  <c:v>-4.8521091899154989E-2</c:v>
                </c:pt>
                <c:pt idx="3">
                  <c:v>2.1299072749919263</c:v>
                </c:pt>
                <c:pt idx="4">
                  <c:v>2.0049277479499095</c:v>
                </c:pt>
                <c:pt idx="5">
                  <c:v>3.2957821489687218</c:v>
                </c:pt>
                <c:pt idx="6">
                  <c:v>2.508848505585723</c:v>
                </c:pt>
                <c:pt idx="7">
                  <c:v>1.1997681527073105</c:v>
                </c:pt>
                <c:pt idx="8">
                  <c:v>2.3547387980063021</c:v>
                </c:pt>
                <c:pt idx="9">
                  <c:v>0.99371565384971383</c:v>
                </c:pt>
                <c:pt idx="10">
                  <c:v>1.1172530935958056</c:v>
                </c:pt>
                <c:pt idx="12">
                  <c:v>1.384429938309145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91C-42E9-927B-05FA2AC49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75-49F5-8A20-CB42B690B5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7.7452830188679247</c:v>
                </c:pt>
                <c:pt idx="1">
                  <c:v>6.459410703547805</c:v>
                </c:pt>
                <c:pt idx="2">
                  <c:v>5.8402652200120553</c:v>
                </c:pt>
                <c:pt idx="3">
                  <c:v>6.4785417628057225</c:v>
                </c:pt>
                <c:pt idx="4">
                  <c:v>8.3189533239038198</c:v>
                </c:pt>
                <c:pt idx="5">
                  <c:v>5.481308411214953</c:v>
                </c:pt>
                <c:pt idx="6">
                  <c:v>7.3386550556361874</c:v>
                </c:pt>
                <c:pt idx="7">
                  <c:v>8.4322678843226786</c:v>
                </c:pt>
                <c:pt idx="8">
                  <c:v>7.0594844679444808</c:v>
                </c:pt>
                <c:pt idx="9">
                  <c:v>6.5944162436548224</c:v>
                </c:pt>
                <c:pt idx="10">
                  <c:v>5.4057971014492754</c:v>
                </c:pt>
                <c:pt idx="11">
                  <c:v>5.2847432024169185</c:v>
                </c:pt>
                <c:pt idx="12">
                  <c:v>6.7639384364488837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75-49F5-8A20-CB42B690B59A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75-49F5-8A20-CB42B690B59A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6.5277161862527713</c:v>
                </c:pt>
                <c:pt idx="1">
                  <c:v>5.8839531680440773</c:v>
                </c:pt>
                <c:pt idx="2">
                  <c:v>6.0988160291438982</c:v>
                </c:pt>
                <c:pt idx="3">
                  <c:v>5.4952218430034128</c:v>
                </c:pt>
                <c:pt idx="4">
                  <c:v>6.2125546285260231</c:v>
                </c:pt>
                <c:pt idx="5">
                  <c:v>6.8347826086956518</c:v>
                </c:pt>
                <c:pt idx="6">
                  <c:v>5.7849790316431564</c:v>
                </c:pt>
                <c:pt idx="7">
                  <c:v>7.3377939983779399</c:v>
                </c:pt>
                <c:pt idx="8">
                  <c:v>7.0207190737355267</c:v>
                </c:pt>
                <c:pt idx="9">
                  <c:v>6.2266714336789422</c:v>
                </c:pt>
                <c:pt idx="10">
                  <c:v>7.8496287128712874</c:v>
                </c:pt>
                <c:pt idx="11">
                  <c:v>6.1374871266735322</c:v>
                </c:pt>
                <c:pt idx="12">
                  <c:v>6.3556792873051222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75-49F5-8A20-CB42B690B59A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75-49F5-8A20-CB42B690B5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6.7374773687386842</c:v>
                </c:pt>
                <c:pt idx="1">
                  <c:v>6.2614051094890515</c:v>
                </c:pt>
                <c:pt idx="2">
                  <c:v>6.9642857142857144</c:v>
                </c:pt>
                <c:pt idx="3">
                  <c:v>5.9081426648721402</c:v>
                </c:pt>
                <c:pt idx="4">
                  <c:v>6.3199523052464226</c:v>
                </c:pt>
                <c:pt idx="5">
                  <c:v>6.4923076923076923</c:v>
                </c:pt>
                <c:pt idx="6">
                  <c:v>6.7623158963941083</c:v>
                </c:pt>
                <c:pt idx="7">
                  <c:v>7.2864745011086471</c:v>
                </c:pt>
                <c:pt idx="8">
                  <c:v>6.5264691597863038</c:v>
                </c:pt>
                <c:pt idx="9">
                  <c:v>6.1283255086071984</c:v>
                </c:pt>
                <c:pt idx="10">
                  <c:v>7.0292553191489358</c:v>
                </c:pt>
                <c:pt idx="11">
                  <c:v>5.7238356164383566</c:v>
                </c:pt>
                <c:pt idx="12">
                  <c:v>6.4696081948264181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75-49F5-8A20-CB42B690B59A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75-49F5-8A20-CB42B690B5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D75-49F5-8A20-CB42B690B5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8.1598639455782305</c:v>
                </c:pt>
                <c:pt idx="1">
                  <c:v>6.1108410306271272</c:v>
                </c:pt>
                <c:pt idx="2">
                  <c:v>7.023180154534364</c:v>
                </c:pt>
                <c:pt idx="3">
                  <c:v>5.9860979462875195</c:v>
                </c:pt>
                <c:pt idx="4">
                  <c:v>7.0540976988292288</c:v>
                </c:pt>
                <c:pt idx="5">
                  <c:v>6.846736596736597</c:v>
                </c:pt>
                <c:pt idx="6">
                  <c:v>7.4846723044397461</c:v>
                </c:pt>
                <c:pt idx="7">
                  <c:v>7.9534117647058826</c:v>
                </c:pt>
                <c:pt idx="8">
                  <c:v>6.5689448441247</c:v>
                </c:pt>
                <c:pt idx="9">
                  <c:v>6.1717967072297784</c:v>
                </c:pt>
                <c:pt idx="10">
                  <c:v>5.8347953216374266</c:v>
                </c:pt>
                <c:pt idx="12">
                  <c:v>6.780561424690613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75-49F5-8A20-CB42B690B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75-49F5-8A20-CB42B690B5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75-49F5-8A20-CB42B690B5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75-49F5-8A20-CB42B690B5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75-49F5-8A20-CB42B690B5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75-49F5-8A20-CB42B690B5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75-49F5-8A20-CB42B690B5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75-49F5-8A20-CB42B690B5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75-49F5-8A20-CB42B690B5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75-49F5-8A20-CB42B690B5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75-49F5-8A20-CB42B690B5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75-49F5-8A20-CB42B690B5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75-49F5-8A20-CB42B690B5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75-49F5-8A20-CB42B690B59A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1.4223865768395463</c:v>
                </c:pt>
                <c:pt idx="1">
                  <c:v>-0.15056407886192424</c:v>
                </c:pt>
                <c:pt idx="2">
                  <c:v>5.8894440248649538E-2</c:v>
                </c:pt>
                <c:pt idx="3">
                  <c:v>7.7955281415379218E-2</c:v>
                </c:pt>
                <c:pt idx="4">
                  <c:v>0.73414539358280617</c:v>
                </c:pt>
                <c:pt idx="5">
                  <c:v>0.35442890442890462</c:v>
                </c:pt>
                <c:pt idx="6">
                  <c:v>0.72235640804563772</c:v>
                </c:pt>
                <c:pt idx="7">
                  <c:v>0.66693726359723549</c:v>
                </c:pt>
                <c:pt idx="8">
                  <c:v>4.2475684338396213E-2</c:v>
                </c:pt>
                <c:pt idx="9">
                  <c:v>4.3471198622579976E-2</c:v>
                </c:pt>
                <c:pt idx="10">
                  <c:v>-1.1944599975115091</c:v>
                </c:pt>
                <c:pt idx="12">
                  <c:v>0.25244932015141064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75-49F5-8A20-CB42B690B59A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0.41458092671030577</c:v>
                </c:pt>
                <c:pt idx="1">
                  <c:v>-0.34856967292067775</c:v>
                </c:pt>
                <c:pt idx="2">
                  <c:v>1.1829149345223087</c:v>
                </c:pt>
                <c:pt idx="3">
                  <c:v>-0.49244381651820301</c:v>
                </c:pt>
                <c:pt idx="4">
                  <c:v>-1.264855625074591</c:v>
                </c:pt>
                <c:pt idx="5">
                  <c:v>1.3654281855216439</c:v>
                </c:pt>
                <c:pt idx="6">
                  <c:v>0.14601724880355871</c:v>
                </c:pt>
                <c:pt idx="7">
                  <c:v>-0.47885611961679597</c:v>
                </c:pt>
                <c:pt idx="8">
                  <c:v>-0.49053962381978078</c:v>
                </c:pt>
                <c:pt idx="9">
                  <c:v>-0.42261953642504402</c:v>
                </c:pt>
                <c:pt idx="10">
                  <c:v>0.42899822018815126</c:v>
                </c:pt>
                <c:pt idx="12">
                  <c:v>-9.040808017330626E-2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D75-49F5-8A20-CB42B690B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67-40F6-9728-93638FBBDBC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10.616883116883116</c:v>
                </c:pt>
                <c:pt idx="1">
                  <c:v>9.41</c:v>
                </c:pt>
                <c:pt idx="2">
                  <c:v>9.2303523035230359</c:v>
                </c:pt>
                <c:pt idx="3">
                  <c:v>8.6024999999999991</c:v>
                </c:pt>
                <c:pt idx="4">
                  <c:v>10.330472103004292</c:v>
                </c:pt>
                <c:pt idx="5">
                  <c:v>8.0840336134453779</c:v>
                </c:pt>
                <c:pt idx="6">
                  <c:v>9.4250000000000007</c:v>
                </c:pt>
                <c:pt idx="7">
                  <c:v>10.110526315789473</c:v>
                </c:pt>
                <c:pt idx="8">
                  <c:v>9.2386058981233248</c:v>
                </c:pt>
                <c:pt idx="9">
                  <c:v>8.8419117647058822</c:v>
                </c:pt>
                <c:pt idx="10">
                  <c:v>8.7468749999999993</c:v>
                </c:pt>
                <c:pt idx="11">
                  <c:v>8.7430555555555554</c:v>
                </c:pt>
                <c:pt idx="12">
                  <c:v>9.2769230769230777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67-40F6-9728-93638FBBDBC4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67-40F6-9728-93638FBBDBC4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8.5574162679425836</c:v>
                </c:pt>
                <c:pt idx="1">
                  <c:v>5.5938303341902316</c:v>
                </c:pt>
                <c:pt idx="2">
                  <c:v>7.1073446327683616</c:v>
                </c:pt>
                <c:pt idx="3">
                  <c:v>6.235611510791367</c:v>
                </c:pt>
                <c:pt idx="4">
                  <c:v>6.1355140186915884</c:v>
                </c:pt>
                <c:pt idx="5">
                  <c:v>6.709677419354839</c:v>
                </c:pt>
                <c:pt idx="6">
                  <c:v>7.8844696969696972</c:v>
                </c:pt>
                <c:pt idx="7">
                  <c:v>8.9580152671755719</c:v>
                </c:pt>
                <c:pt idx="8">
                  <c:v>7.1208459214501509</c:v>
                </c:pt>
                <c:pt idx="9">
                  <c:v>6.3746701846965701</c:v>
                </c:pt>
                <c:pt idx="10">
                  <c:v>7.4951456310679614</c:v>
                </c:pt>
                <c:pt idx="11">
                  <c:v>6.3891213389121342</c:v>
                </c:pt>
                <c:pt idx="12">
                  <c:v>7.0339242722696431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67-40F6-9728-93638FBBDBC4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67-40F6-9728-93638FBBDBC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67-40F6-9728-93638FBBDBC4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67-40F6-9728-93638FBBDB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067-40F6-9728-93638FBBDBC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9">
                  <c:v>6.36</c:v>
                </c:pt>
                <c:pt idx="10">
                  <c:v>6.4905660377358494</c:v>
                </c:pt>
                <c:pt idx="12">
                  <c:v>7.6178444532175282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67-40F6-9728-93638FBBD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67-40F6-9728-93638FBBDB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67-40F6-9728-93638FBBDB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67-40F6-9728-93638FBBDB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67-40F6-9728-93638FBBDB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67-40F6-9728-93638FBBDB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67-40F6-9728-93638FBBDB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67-40F6-9728-93638FBBDB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67-40F6-9728-93638FBBDB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67-40F6-9728-93638FBBDB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67-40F6-9728-93638FBBDB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67-40F6-9728-93638FBBDB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67-40F6-9728-93638FBBDB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67-40F6-9728-93638FBBDBC4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0.15289625477293001</c:v>
                </c:pt>
                <c:pt idx="1">
                  <c:v>0.14356729412909175</c:v>
                </c:pt>
                <c:pt idx="2">
                  <c:v>-1.5754823219445866</c:v>
                </c:pt>
                <c:pt idx="3">
                  <c:v>0.84407335099707215</c:v>
                </c:pt>
                <c:pt idx="4">
                  <c:v>0.57699695388137506</c:v>
                </c:pt>
                <c:pt idx="5">
                  <c:v>0.3776092934796571</c:v>
                </c:pt>
                <c:pt idx="6">
                  <c:v>0.80969384472569139</c:v>
                </c:pt>
                <c:pt idx="7">
                  <c:v>-1.0718384380356207</c:v>
                </c:pt>
                <c:pt idx="8">
                  <c:v>0.22439269741582102</c:v>
                </c:pt>
                <c:pt idx="9">
                  <c:v>9.9811912225705512E-2</c:v>
                </c:pt>
                <c:pt idx="10">
                  <c:v>-1.3263676007080862</c:v>
                </c:pt>
                <c:pt idx="12">
                  <c:v>0.10596844677630468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067-40F6-9728-93638FBBDBC4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-1.7670171651404889</c:v>
                </c:pt>
                <c:pt idx="1">
                  <c:v>-1.7563203463203463</c:v>
                </c:pt>
                <c:pt idx="2">
                  <c:v>-1.5259604116311438</c:v>
                </c:pt>
                <c:pt idx="3">
                  <c:v>7.8193069306932372E-2</c:v>
                </c:pt>
                <c:pt idx="4">
                  <c:v>-2.1897685854163527</c:v>
                </c:pt>
                <c:pt idx="5">
                  <c:v>3.6041433458937178E-2</c:v>
                </c:pt>
                <c:pt idx="6">
                  <c:v>-2.0078025477707016</c:v>
                </c:pt>
                <c:pt idx="7">
                  <c:v>-3.6290448343079911</c:v>
                </c:pt>
                <c:pt idx="8">
                  <c:v>-1.3445966815334627</c:v>
                </c:pt>
                <c:pt idx="9">
                  <c:v>-2.4819117647058819</c:v>
                </c:pt>
                <c:pt idx="10">
                  <c:v>-2.2563089622641499</c:v>
                </c:pt>
                <c:pt idx="12">
                  <c:v>-1.7198829393477242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67-40F6-9728-93638FBBD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66-4607-BDB4-7600B1065A3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9.036363636363637</c:v>
                </c:pt>
                <c:pt idx="1">
                  <c:v>8.6132075471698109</c:v>
                </c:pt>
                <c:pt idx="2">
                  <c:v>7.7953890489913542</c:v>
                </c:pt>
                <c:pt idx="3">
                  <c:v>6.806451612903226</c:v>
                </c:pt>
                <c:pt idx="4">
                  <c:v>31.227272727272727</c:v>
                </c:pt>
                <c:pt idx="5">
                  <c:v>7.5299539170506913</c:v>
                </c:pt>
                <c:pt idx="6">
                  <c:v>8.02247191011236</c:v>
                </c:pt>
                <c:pt idx="7">
                  <c:v>12.061162079510703</c:v>
                </c:pt>
                <c:pt idx="8">
                  <c:v>9.0903790087463552</c:v>
                </c:pt>
                <c:pt idx="9">
                  <c:v>9.080385852090032</c:v>
                </c:pt>
                <c:pt idx="10">
                  <c:v>7.1981707317073171</c:v>
                </c:pt>
                <c:pt idx="11">
                  <c:v>9.8170731707317067</c:v>
                </c:pt>
                <c:pt idx="12">
                  <c:v>9.8219974715549938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66-4607-BDB4-7600B1065A34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66-4607-BDB4-7600B1065A34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5.4202586206896548</c:v>
                </c:pt>
                <c:pt idx="1">
                  <c:v>5.7116883116883113</c:v>
                </c:pt>
                <c:pt idx="2">
                  <c:v>6.5864527629233516</c:v>
                </c:pt>
                <c:pt idx="3">
                  <c:v>5.3230912476722532</c:v>
                </c:pt>
                <c:pt idx="4">
                  <c:v>7.1088270858524787</c:v>
                </c:pt>
                <c:pt idx="5">
                  <c:v>6.1521084337349397</c:v>
                </c:pt>
                <c:pt idx="6">
                  <c:v>6.0893952673093779</c:v>
                </c:pt>
                <c:pt idx="7">
                  <c:v>5.9843363561417968</c:v>
                </c:pt>
                <c:pt idx="8">
                  <c:v>7.141089108910891</c:v>
                </c:pt>
                <c:pt idx="9">
                  <c:v>6.2877291960507762</c:v>
                </c:pt>
                <c:pt idx="10">
                  <c:v>5.8250773993808052</c:v>
                </c:pt>
                <c:pt idx="11">
                  <c:v>6.2163461538461542</c:v>
                </c:pt>
                <c:pt idx="12">
                  <c:v>6.1094831911690921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66-4607-BDB4-7600B1065A34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66-4607-BDB4-7600B1065A3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7.4215976331360949</c:v>
                </c:pt>
                <c:pt idx="1">
                  <c:v>6.1691078561917445</c:v>
                </c:pt>
                <c:pt idx="2">
                  <c:v>7.4685534591194971</c:v>
                </c:pt>
                <c:pt idx="3">
                  <c:v>7.0227048371174732</c:v>
                </c:pt>
                <c:pt idx="4">
                  <c:v>11.213178294573643</c:v>
                </c:pt>
                <c:pt idx="5">
                  <c:v>11.01419878296146</c:v>
                </c:pt>
                <c:pt idx="6">
                  <c:v>9.6335260115606935</c:v>
                </c:pt>
                <c:pt idx="7">
                  <c:v>10.585014409221902</c:v>
                </c:pt>
                <c:pt idx="8">
                  <c:v>9.3552795031055904</c:v>
                </c:pt>
                <c:pt idx="9">
                  <c:v>9.9650067294751015</c:v>
                </c:pt>
                <c:pt idx="10">
                  <c:v>7.9652294853963834</c:v>
                </c:pt>
                <c:pt idx="11">
                  <c:v>9.3677419354838705</c:v>
                </c:pt>
                <c:pt idx="12">
                  <c:v>8.8479387249380483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66-4607-BDB4-7600B1065A34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66-4607-BDB4-7600B1065A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66-4607-BDB4-7600B1065A3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10.036101083032491</c:v>
                </c:pt>
                <c:pt idx="1">
                  <c:v>9.6203288490284002</c:v>
                </c:pt>
                <c:pt idx="2">
                  <c:v>10.040567951318458</c:v>
                </c:pt>
                <c:pt idx="3">
                  <c:v>8.3473684210526322</c:v>
                </c:pt>
                <c:pt idx="4">
                  <c:v>10.84819734345351</c:v>
                </c:pt>
                <c:pt idx="5">
                  <c:v>12.085648148148149</c:v>
                </c:pt>
                <c:pt idx="6">
                  <c:v>9.9510357815442561</c:v>
                </c:pt>
                <c:pt idx="7">
                  <c:v>9.5925196850393704</c:v>
                </c:pt>
                <c:pt idx="8">
                  <c:v>8.4372197309417043</c:v>
                </c:pt>
                <c:pt idx="9">
                  <c:v>7.2849002849002851</c:v>
                </c:pt>
                <c:pt idx="10">
                  <c:v>5.5432300163132133</c:v>
                </c:pt>
                <c:pt idx="12">
                  <c:v>9.110669975186104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66-4607-BDB4-7600B1065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66-4607-BDB4-7600B1065A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66-4607-BDB4-7600B1065A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66-4607-BDB4-7600B1065A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66-4607-BDB4-7600B1065A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66-4607-BDB4-7600B1065A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66-4607-BDB4-7600B1065A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66-4607-BDB4-7600B1065A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66-4607-BDB4-7600B1065A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66-4607-BDB4-7600B1065A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66-4607-BDB4-7600B1065A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66-4607-BDB4-7600B1065A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66-4607-BDB4-7600B1065A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66-4607-BDB4-7600B1065A34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2.6145034498963966</c:v>
                </c:pt>
                <c:pt idx="1">
                  <c:v>3.4512209928366557</c:v>
                </c:pt>
                <c:pt idx="2">
                  <c:v>2.5720144921989609</c:v>
                </c:pt>
                <c:pt idx="3">
                  <c:v>1.324663583935159</c:v>
                </c:pt>
                <c:pt idx="4">
                  <c:v>-0.36498095112013296</c:v>
                </c:pt>
                <c:pt idx="5">
                  <c:v>1.0714493651866892</c:v>
                </c:pt>
                <c:pt idx="6">
                  <c:v>0.31750976998356251</c:v>
                </c:pt>
                <c:pt idx="7">
                  <c:v>-0.99249472418253148</c:v>
                </c:pt>
                <c:pt idx="8">
                  <c:v>-0.91805977216388612</c:v>
                </c:pt>
                <c:pt idx="9">
                  <c:v>-2.6801064445748164</c:v>
                </c:pt>
                <c:pt idx="10">
                  <c:v>-2.4219994690831701</c:v>
                </c:pt>
                <c:pt idx="12">
                  <c:v>0.30175740555665342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66-4607-BDB4-7600B1065A34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0.99973744666885445</c:v>
                </c:pt>
                <c:pt idx="1">
                  <c:v>1.0071213018585894</c:v>
                </c:pt>
                <c:pt idx="2">
                  <c:v>2.2451789023271038</c:v>
                </c:pt>
                <c:pt idx="3">
                  <c:v>1.5409168081494062</c:v>
                </c:pt>
                <c:pt idx="4">
                  <c:v>-20.379075383819217</c:v>
                </c:pt>
                <c:pt idx="5">
                  <c:v>4.5556942310974575</c:v>
                </c:pt>
                <c:pt idx="6">
                  <c:v>1.928563871431896</c:v>
                </c:pt>
                <c:pt idx="7">
                  <c:v>-2.4686423944713329</c:v>
                </c:pt>
                <c:pt idx="8">
                  <c:v>-0.65315927780465088</c:v>
                </c:pt>
                <c:pt idx="9">
                  <c:v>-1.7954855671897469</c:v>
                </c:pt>
                <c:pt idx="10">
                  <c:v>-1.6549407153941038</c:v>
                </c:pt>
                <c:pt idx="12">
                  <c:v>-0.71177281499862133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66-4607-BDB4-7600B1065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AB-4A82-B743-F0EF7D2D6D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10.616883116883116</c:v>
                </c:pt>
                <c:pt idx="1">
                  <c:v>9.41</c:v>
                </c:pt>
                <c:pt idx="2">
                  <c:v>9.2303523035230359</c:v>
                </c:pt>
                <c:pt idx="3">
                  <c:v>8.6024999999999991</c:v>
                </c:pt>
                <c:pt idx="4">
                  <c:v>10.330472103004292</c:v>
                </c:pt>
                <c:pt idx="5">
                  <c:v>8.0840336134453779</c:v>
                </c:pt>
                <c:pt idx="6">
                  <c:v>9.4250000000000007</c:v>
                </c:pt>
                <c:pt idx="7">
                  <c:v>10.110526315789473</c:v>
                </c:pt>
                <c:pt idx="8">
                  <c:v>9.2386058981233248</c:v>
                </c:pt>
                <c:pt idx="9">
                  <c:v>8.8419117647058822</c:v>
                </c:pt>
                <c:pt idx="10">
                  <c:v>8.7468749999999993</c:v>
                </c:pt>
                <c:pt idx="11">
                  <c:v>8.7430555555555554</c:v>
                </c:pt>
                <c:pt idx="12">
                  <c:v>9.2769230769230777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AB-4A82-B743-F0EF7D2D6D8A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AB-4A82-B743-F0EF7D2D6D8A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8.5574162679425836</c:v>
                </c:pt>
                <c:pt idx="1">
                  <c:v>5.5938303341902316</c:v>
                </c:pt>
                <c:pt idx="2">
                  <c:v>7.1073446327683616</c:v>
                </c:pt>
                <c:pt idx="3">
                  <c:v>6.235611510791367</c:v>
                </c:pt>
                <c:pt idx="4">
                  <c:v>6.1355140186915884</c:v>
                </c:pt>
                <c:pt idx="5">
                  <c:v>6.709677419354839</c:v>
                </c:pt>
                <c:pt idx="6">
                  <c:v>7.8844696969696972</c:v>
                </c:pt>
                <c:pt idx="7">
                  <c:v>8.9580152671755719</c:v>
                </c:pt>
                <c:pt idx="8">
                  <c:v>7.1208459214501509</c:v>
                </c:pt>
                <c:pt idx="9">
                  <c:v>6.3746701846965701</c:v>
                </c:pt>
                <c:pt idx="10">
                  <c:v>7.4951456310679614</c:v>
                </c:pt>
                <c:pt idx="11">
                  <c:v>6.3891213389121342</c:v>
                </c:pt>
                <c:pt idx="12">
                  <c:v>7.0339242722696431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AB-4A82-B743-F0EF7D2D6D8A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AB-4A82-B743-F0EF7D2D6D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AB-4A82-B743-F0EF7D2D6D8A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AB-4A82-B743-F0EF7D2D6D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AB-4A82-B743-F0EF7D2D6D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9">
                  <c:v>6.36</c:v>
                </c:pt>
                <c:pt idx="10">
                  <c:v>6.4905660377358494</c:v>
                </c:pt>
                <c:pt idx="12">
                  <c:v>7.6178444532175282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AB-4A82-B743-F0EF7D2D6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AB-4A82-B743-F0EF7D2D6D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AB-4A82-B743-F0EF7D2D6D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AB-4A82-B743-F0EF7D2D6D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AB-4A82-B743-F0EF7D2D6D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AB-4A82-B743-F0EF7D2D6D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AB-4A82-B743-F0EF7D2D6D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AB-4A82-B743-F0EF7D2D6D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AB-4A82-B743-F0EF7D2D6D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AB-4A82-B743-F0EF7D2D6D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AB-4A82-B743-F0EF7D2D6D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AB-4A82-B743-F0EF7D2D6D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AB-4A82-B743-F0EF7D2D6D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AB-4A82-B743-F0EF7D2D6D8A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0.15289625477293001</c:v>
                </c:pt>
                <c:pt idx="1">
                  <c:v>0.14356729412909175</c:v>
                </c:pt>
                <c:pt idx="2">
                  <c:v>-1.5754823219445866</c:v>
                </c:pt>
                <c:pt idx="3">
                  <c:v>0.84407335099707215</c:v>
                </c:pt>
                <c:pt idx="4">
                  <c:v>0.57699695388137506</c:v>
                </c:pt>
                <c:pt idx="5">
                  <c:v>0.3776092934796571</c:v>
                </c:pt>
                <c:pt idx="6">
                  <c:v>0.80969384472569139</c:v>
                </c:pt>
                <c:pt idx="7">
                  <c:v>-1.0718384380356207</c:v>
                </c:pt>
                <c:pt idx="8">
                  <c:v>0.22439269741582102</c:v>
                </c:pt>
                <c:pt idx="9">
                  <c:v>9.9811912225705512E-2</c:v>
                </c:pt>
                <c:pt idx="10">
                  <c:v>-1.3263676007080862</c:v>
                </c:pt>
                <c:pt idx="12">
                  <c:v>0.10596844677630468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AB-4A82-B743-F0EF7D2D6D8A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-1.7670171651404889</c:v>
                </c:pt>
                <c:pt idx="1">
                  <c:v>-1.7563203463203463</c:v>
                </c:pt>
                <c:pt idx="2">
                  <c:v>-1.5259604116311438</c:v>
                </c:pt>
                <c:pt idx="3">
                  <c:v>7.8193069306932372E-2</c:v>
                </c:pt>
                <c:pt idx="4">
                  <c:v>-2.1897685854163527</c:v>
                </c:pt>
                <c:pt idx="5">
                  <c:v>3.6041433458937178E-2</c:v>
                </c:pt>
                <c:pt idx="6">
                  <c:v>-2.0078025477707016</c:v>
                </c:pt>
                <c:pt idx="7">
                  <c:v>-3.6290448343079911</c:v>
                </c:pt>
                <c:pt idx="8">
                  <c:v>-1.3445966815334627</c:v>
                </c:pt>
                <c:pt idx="9">
                  <c:v>-2.4819117647058819</c:v>
                </c:pt>
                <c:pt idx="10">
                  <c:v>-2.2563089622641499</c:v>
                </c:pt>
                <c:pt idx="12">
                  <c:v>-1.7198829393477242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AB-4A82-B743-F0EF7D2D6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47-4433-A919-D7CE530BC0B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7.8931116389548697</c:v>
                </c:pt>
                <c:pt idx="1">
                  <c:v>7.5692640692640696</c:v>
                </c:pt>
                <c:pt idx="2">
                  <c:v>7.7943722943722946</c:v>
                </c:pt>
                <c:pt idx="3">
                  <c:v>9.7254901960784306</c:v>
                </c:pt>
                <c:pt idx="4">
                  <c:v>3</c:v>
                </c:pt>
                <c:pt idx="5">
                  <c:v>4.5384615384615383</c:v>
                </c:pt>
                <c:pt idx="6">
                  <c:v>6.5384615384615383</c:v>
                </c:pt>
                <c:pt idx="7">
                  <c:v>8.9459459459459456</c:v>
                </c:pt>
                <c:pt idx="8">
                  <c:v>5</c:v>
                </c:pt>
                <c:pt idx="9">
                  <c:v>6.5454545454545459</c:v>
                </c:pt>
                <c:pt idx="10">
                  <c:v>7.9570957095709574</c:v>
                </c:pt>
                <c:pt idx="11">
                  <c:v>7.7962382445141065</c:v>
                </c:pt>
                <c:pt idx="12">
                  <c:v>7.6939868204283357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47-4433-A919-D7CE530BC0BC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47-4433-A919-D7CE530BC0BC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7.3537117903930129</c:v>
                </c:pt>
                <c:pt idx="1">
                  <c:v>8.0563063063063058</c:v>
                </c:pt>
                <c:pt idx="2">
                  <c:v>7.788349514563107</c:v>
                </c:pt>
                <c:pt idx="3">
                  <c:v>8.2225609756097562</c:v>
                </c:pt>
                <c:pt idx="4">
                  <c:v>4.4545454545454541</c:v>
                </c:pt>
                <c:pt idx="5">
                  <c:v>3.7391304347826089</c:v>
                </c:pt>
                <c:pt idx="6">
                  <c:v>8.5374999999999996</c:v>
                </c:pt>
                <c:pt idx="7">
                  <c:v>23.428571428571427</c:v>
                </c:pt>
                <c:pt idx="8">
                  <c:v>6</c:v>
                </c:pt>
                <c:pt idx="9">
                  <c:v>6.2674418604651159</c:v>
                </c:pt>
                <c:pt idx="10">
                  <c:v>6.6938775510204085</c:v>
                </c:pt>
                <c:pt idx="11">
                  <c:v>7.3633093525179856</c:v>
                </c:pt>
                <c:pt idx="12">
                  <c:v>7.4280986762936223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47-4433-A919-D7CE530BC0BC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47-4433-A919-D7CE530BC0B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7.5425414364640888</c:v>
                </c:pt>
                <c:pt idx="1">
                  <c:v>8.927819548872181</c:v>
                </c:pt>
                <c:pt idx="2">
                  <c:v>8.277899343544858</c:v>
                </c:pt>
                <c:pt idx="3">
                  <c:v>9.1930693069306937</c:v>
                </c:pt>
                <c:pt idx="4">
                  <c:v>5.1111111111111107</c:v>
                </c:pt>
                <c:pt idx="5">
                  <c:v>3</c:v>
                </c:pt>
                <c:pt idx="6">
                  <c:v>7</c:v>
                </c:pt>
                <c:pt idx="7">
                  <c:v>7.333333333333333</c:v>
                </c:pt>
                <c:pt idx="8">
                  <c:v>3.8333333333333335</c:v>
                </c:pt>
                <c:pt idx="9">
                  <c:v>7.0779220779220777</c:v>
                </c:pt>
                <c:pt idx="10">
                  <c:v>6.2519181585677748</c:v>
                </c:pt>
                <c:pt idx="11">
                  <c:v>7.2767857142857144</c:v>
                </c:pt>
                <c:pt idx="12">
                  <c:v>7.6280140883229475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47-4433-A919-D7CE530BC0BC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47-4433-A919-D7CE530BC0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47-4433-A919-D7CE530BC0B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8.7548701298701292</c:v>
                </c:pt>
                <c:pt idx="1">
                  <c:v>7.9670846394984327</c:v>
                </c:pt>
                <c:pt idx="2">
                  <c:v>8.0641282565130261</c:v>
                </c:pt>
                <c:pt idx="3">
                  <c:v>7.3793103448275863</c:v>
                </c:pt>
                <c:pt idx="4">
                  <c:v>8.7727272727272734</c:v>
                </c:pt>
                <c:pt idx="5">
                  <c:v>4.666666666666667</c:v>
                </c:pt>
                <c:pt idx="6">
                  <c:v>8.4705882352941178</c:v>
                </c:pt>
                <c:pt idx="7">
                  <c:v>6.44</c:v>
                </c:pt>
                <c:pt idx="8">
                  <c:v>9.4</c:v>
                </c:pt>
                <c:pt idx="9">
                  <c:v>6.3295454545454541</c:v>
                </c:pt>
                <c:pt idx="10">
                  <c:v>7.6789883268482493</c:v>
                </c:pt>
                <c:pt idx="12">
                  <c:v>7.9526779163609689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47-4433-A919-D7CE530BC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47-4433-A919-D7CE530BC0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47-4433-A919-D7CE530BC0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47-4433-A919-D7CE530BC0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47-4433-A919-D7CE530BC0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47-4433-A919-D7CE530BC0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47-4433-A919-D7CE530BC0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47-4433-A919-D7CE530BC0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47-4433-A919-D7CE530BC0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47-4433-A919-D7CE530BC0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47-4433-A919-D7CE530BC0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47-4433-A919-D7CE530BC0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47-4433-A919-D7CE530BC0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47-4433-A919-D7CE530BC0BC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1.2123286934060404</c:v>
                </c:pt>
                <c:pt idx="1">
                  <c:v>-0.96073490937374828</c:v>
                </c:pt>
                <c:pt idx="2">
                  <c:v>-0.2137710870318319</c:v>
                </c:pt>
                <c:pt idx="3">
                  <c:v>-1.8137589621031074</c:v>
                </c:pt>
                <c:pt idx="4">
                  <c:v>3.6616161616161627</c:v>
                </c:pt>
                <c:pt idx="5">
                  <c:v>1.666666666666667</c:v>
                </c:pt>
                <c:pt idx="6">
                  <c:v>1.4705882352941178</c:v>
                </c:pt>
                <c:pt idx="7">
                  <c:v>-0.89333333333333265</c:v>
                </c:pt>
                <c:pt idx="8">
                  <c:v>5.5666666666666664</c:v>
                </c:pt>
                <c:pt idx="9">
                  <c:v>-0.74837662337662358</c:v>
                </c:pt>
                <c:pt idx="10">
                  <c:v>1.4270701682804745</c:v>
                </c:pt>
                <c:pt idx="12">
                  <c:v>0.26184431687198728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47-4433-A919-D7CE530BC0BC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0.86175849091525958</c:v>
                </c:pt>
                <c:pt idx="1">
                  <c:v>0.39782057023436312</c:v>
                </c:pt>
                <c:pt idx="2">
                  <c:v>0.2697559621407315</c:v>
                </c:pt>
                <c:pt idx="3">
                  <c:v>-2.3461798512508443</c:v>
                </c:pt>
                <c:pt idx="4">
                  <c:v>5.7727272727272734</c:v>
                </c:pt>
                <c:pt idx="5">
                  <c:v>0.12820512820512864</c:v>
                </c:pt>
                <c:pt idx="6">
                  <c:v>1.9321266968325794</c:v>
                </c:pt>
                <c:pt idx="7">
                  <c:v>-2.5059459459459452</c:v>
                </c:pt>
                <c:pt idx="8">
                  <c:v>4.4000000000000004</c:v>
                </c:pt>
                <c:pt idx="9">
                  <c:v>-0.21590909090909172</c:v>
                </c:pt>
                <c:pt idx="10">
                  <c:v>-0.27810738272270807</c:v>
                </c:pt>
                <c:pt idx="12">
                  <c:v>0.27415729047192183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47-4433-A919-D7CE530BC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17-4FF4-8B12-54728FC796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7.7963917525773194</c:v>
                </c:pt>
                <c:pt idx="1">
                  <c:v>7.5742397137745971</c:v>
                </c:pt>
                <c:pt idx="2">
                  <c:v>7.5375609756097557</c:v>
                </c:pt>
                <c:pt idx="3">
                  <c:v>11.399491094147583</c:v>
                </c:pt>
                <c:pt idx="4">
                  <c:v>6.8</c:v>
                </c:pt>
                <c:pt idx="5">
                  <c:v>3.6363636363636362</c:v>
                </c:pt>
                <c:pt idx="6">
                  <c:v>6.284313725490196</c:v>
                </c:pt>
                <c:pt idx="7">
                  <c:v>13.846153846153847</c:v>
                </c:pt>
                <c:pt idx="8">
                  <c:v>5.2307692307692308</c:v>
                </c:pt>
                <c:pt idx="9">
                  <c:v>5.6254295532646053</c:v>
                </c:pt>
                <c:pt idx="10">
                  <c:v>8.1955671447196874</c:v>
                </c:pt>
                <c:pt idx="11">
                  <c:v>6.7405764966740573</c:v>
                </c:pt>
                <c:pt idx="12">
                  <c:v>7.6968333065423566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17-4FF4-8B12-54728FC796CD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17-4FF4-8B12-54728FC796CD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7.1120689655172411</c:v>
                </c:pt>
                <c:pt idx="1">
                  <c:v>5.7731958762886597</c:v>
                </c:pt>
                <c:pt idx="2">
                  <c:v>8.4865900383141764</c:v>
                </c:pt>
                <c:pt idx="3">
                  <c:v>7.2406417112299462</c:v>
                </c:pt>
                <c:pt idx="4">
                  <c:v>6</c:v>
                </c:pt>
                <c:pt idx="5">
                  <c:v>3.8333333333333335</c:v>
                </c:pt>
                <c:pt idx="6">
                  <c:v>3.4827586206896552</c:v>
                </c:pt>
                <c:pt idx="7">
                  <c:v>11.222222222222221</c:v>
                </c:pt>
                <c:pt idx="8">
                  <c:v>0</c:v>
                </c:pt>
                <c:pt idx="9">
                  <c:v>4.0529801324503314</c:v>
                </c:pt>
                <c:pt idx="10">
                  <c:v>7.0791366906474824</c:v>
                </c:pt>
                <c:pt idx="11">
                  <c:v>6.9846153846153847</c:v>
                </c:pt>
                <c:pt idx="12">
                  <c:v>6.860990860990861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17-4FF4-8B12-54728FC796CD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17-4FF4-8B12-54728FC796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7.5795454545454541</c:v>
                </c:pt>
                <c:pt idx="1">
                  <c:v>7.9409190371991247</c:v>
                </c:pt>
                <c:pt idx="2">
                  <c:v>8.3464285714285715</c:v>
                </c:pt>
                <c:pt idx="3">
                  <c:v>8.6014234875444835</c:v>
                </c:pt>
                <c:pt idx="4">
                  <c:v>4.75</c:v>
                </c:pt>
                <c:pt idx="5">
                  <c:v>3.8181818181818183</c:v>
                </c:pt>
                <c:pt idx="6">
                  <c:v>8.615384615384615</c:v>
                </c:pt>
                <c:pt idx="7">
                  <c:v>5.875</c:v>
                </c:pt>
                <c:pt idx="8">
                  <c:v>4.8181818181818183</c:v>
                </c:pt>
                <c:pt idx="9">
                  <c:v>4.2424242424242422</c:v>
                </c:pt>
                <c:pt idx="10">
                  <c:v>7.3499079189686922</c:v>
                </c:pt>
                <c:pt idx="11">
                  <c:v>6.8734622144112478</c:v>
                </c:pt>
                <c:pt idx="12">
                  <c:v>7.4090121317157713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17-4FF4-8B12-54728FC796CD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17-4FF4-8B12-54728FC796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17-4FF4-8B12-54728FC796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6.8472505091649696</c:v>
                </c:pt>
                <c:pt idx="1">
                  <c:v>7.9557739557739557</c:v>
                </c:pt>
                <c:pt idx="2">
                  <c:v>6.3968609865470851</c:v>
                </c:pt>
                <c:pt idx="3">
                  <c:v>9.5833333333333339</c:v>
                </c:pt>
                <c:pt idx="4">
                  <c:v>5.0714285714285712</c:v>
                </c:pt>
                <c:pt idx="5">
                  <c:v>4.8</c:v>
                </c:pt>
                <c:pt idx="6">
                  <c:v>5.84</c:v>
                </c:pt>
                <c:pt idx="7">
                  <c:v>1</c:v>
                </c:pt>
                <c:pt idx="8">
                  <c:v>8.5</c:v>
                </c:pt>
                <c:pt idx="9">
                  <c:v>4.9301310043668121</c:v>
                </c:pt>
                <c:pt idx="10">
                  <c:v>6.8747591522158</c:v>
                </c:pt>
                <c:pt idx="12">
                  <c:v>6.8607031597685806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17-4FF4-8B12-54728FC79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17-4FF4-8B12-54728FC796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17-4FF4-8B12-54728FC796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17-4FF4-8B12-54728FC796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17-4FF4-8B12-54728FC796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17-4FF4-8B12-54728FC796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17-4FF4-8B12-54728FC796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17-4FF4-8B12-54728FC796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17-4FF4-8B12-54728FC796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17-4FF4-8B12-54728FC796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17-4FF4-8B12-54728FC796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17-4FF4-8B12-54728FC796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17-4FF4-8B12-54728FC796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17-4FF4-8B12-54728FC796CD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-0.73229494538048456</c:v>
                </c:pt>
                <c:pt idx="1">
                  <c:v>1.4854918574831011E-2</c:v>
                </c:pt>
                <c:pt idx="2">
                  <c:v>-1.9495675848814864</c:v>
                </c:pt>
                <c:pt idx="3">
                  <c:v>0.98190984578885043</c:v>
                </c:pt>
                <c:pt idx="4">
                  <c:v>0.32142857142857117</c:v>
                </c:pt>
                <c:pt idx="5">
                  <c:v>0.98181818181818148</c:v>
                </c:pt>
                <c:pt idx="6">
                  <c:v>-2.7753846153846151</c:v>
                </c:pt>
                <c:pt idx="7">
                  <c:v>-4.875</c:v>
                </c:pt>
                <c:pt idx="8">
                  <c:v>3.6818181818181817</c:v>
                </c:pt>
                <c:pt idx="9">
                  <c:v>0.68770676194256986</c:v>
                </c:pt>
                <c:pt idx="10">
                  <c:v>-0.47514876675289219</c:v>
                </c:pt>
                <c:pt idx="12">
                  <c:v>-0.67988405957511588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17-4FF4-8B12-54728FC796CD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-0.94914124341234984</c:v>
                </c:pt>
                <c:pt idx="1">
                  <c:v>0.38153424199935859</c:v>
                </c:pt>
                <c:pt idx="2">
                  <c:v>-1.1406999890626706</c:v>
                </c:pt>
                <c:pt idx="3">
                  <c:v>-1.8161577608142494</c:v>
                </c:pt>
                <c:pt idx="4">
                  <c:v>-1.7285714285714286</c:v>
                </c:pt>
                <c:pt idx="5">
                  <c:v>1.1636363636363636</c:v>
                </c:pt>
                <c:pt idx="6">
                  <c:v>-0.4443137254901961</c:v>
                </c:pt>
                <c:pt idx="7">
                  <c:v>-12.846153846153847</c:v>
                </c:pt>
                <c:pt idx="8">
                  <c:v>3.2692307692307692</c:v>
                </c:pt>
                <c:pt idx="9">
                  <c:v>-0.69529854889779319</c:v>
                </c:pt>
                <c:pt idx="10">
                  <c:v>-1.3208079925038874</c:v>
                </c:pt>
                <c:pt idx="12">
                  <c:v>-0.99829289212087247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17-4FF4-8B12-54728FC79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25-4EFE-9471-F26BFAEFF49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7.9195542046605878</c:v>
                </c:pt>
                <c:pt idx="1">
                  <c:v>7.5339957342766475</c:v>
                </c:pt>
                <c:pt idx="2">
                  <c:v>7.0478314294816364</c:v>
                </c:pt>
                <c:pt idx="3">
                  <c:v>7.060589492519509</c:v>
                </c:pt>
                <c:pt idx="4">
                  <c:v>8.7339009392526528</c:v>
                </c:pt>
                <c:pt idx="5">
                  <c:v>7.5460757920894599</c:v>
                </c:pt>
                <c:pt idx="6">
                  <c:v>7.2991793386434951</c:v>
                </c:pt>
                <c:pt idx="7">
                  <c:v>7.3596665182726939</c:v>
                </c:pt>
                <c:pt idx="8">
                  <c:v>7.4095895977245023</c:v>
                </c:pt>
                <c:pt idx="9">
                  <c:v>7.0818751918607203</c:v>
                </c:pt>
                <c:pt idx="10">
                  <c:v>7.4287101886406628</c:v>
                </c:pt>
                <c:pt idx="11">
                  <c:v>7.1260608372270431</c:v>
                </c:pt>
                <c:pt idx="12">
                  <c:v>7.4203753436920517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25-4EFE-9471-F26BFAEFF498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25-4EFE-9471-F26BFAEFF498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7.3644056930375692</c:v>
                </c:pt>
                <c:pt idx="1">
                  <c:v>6.5212775777716239</c:v>
                </c:pt>
                <c:pt idx="2">
                  <c:v>6.6980792586928164</c:v>
                </c:pt>
                <c:pt idx="3">
                  <c:v>6.3827739181384446</c:v>
                </c:pt>
                <c:pt idx="4">
                  <c:v>6.2174707421855713</c:v>
                </c:pt>
                <c:pt idx="5">
                  <c:v>7.000953086942709</c:v>
                </c:pt>
                <c:pt idx="6">
                  <c:v>6.9023408766388297</c:v>
                </c:pt>
                <c:pt idx="7">
                  <c:v>7.2397501926274384</c:v>
                </c:pt>
                <c:pt idx="8">
                  <c:v>6.7605067064083455</c:v>
                </c:pt>
                <c:pt idx="9">
                  <c:v>6.9025843149549875</c:v>
                </c:pt>
                <c:pt idx="10">
                  <c:v>7.2594999762797094</c:v>
                </c:pt>
                <c:pt idx="11">
                  <c:v>6.7056474124973162</c:v>
                </c:pt>
                <c:pt idx="12">
                  <c:v>6.81836284648623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25-4EFE-9471-F26BFAEFF498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25-4EFE-9471-F26BFAEFF49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25-4EFE-9471-F26BFAEFF498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E25-4EFE-9471-F26BFAEFF4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E25-4EFE-9471-F26BFAEFF49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9">
                  <c:v>6.499798836911598</c:v>
                </c:pt>
                <c:pt idx="10">
                  <c:v>6.9614775499721784</c:v>
                </c:pt>
                <c:pt idx="12">
                  <c:v>6.9115416603659456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E25-4EFE-9471-F26BFAEFF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25-4EFE-9471-F26BFAEFF4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25-4EFE-9471-F26BFAEFF4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25-4EFE-9471-F26BFAEFF4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25-4EFE-9471-F26BFAEFF4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25-4EFE-9471-F26BFAEFF4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25-4EFE-9471-F26BFAEFF4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25-4EFE-9471-F26BFAEFF4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25-4EFE-9471-F26BFAEFF4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25-4EFE-9471-F26BFAEFF4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25-4EFE-9471-F26BFAEFF4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25-4EFE-9471-F26BFAEFF4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25-4EFE-9471-F26BFAEFF4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25-4EFE-9471-F26BFAEFF498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0.36740964097852657</c:v>
                </c:pt>
                <c:pt idx="1">
                  <c:v>0.19769625393772916</c:v>
                </c:pt>
                <c:pt idx="2">
                  <c:v>-0.27220910782744934</c:v>
                </c:pt>
                <c:pt idx="3">
                  <c:v>0.79779745692794357</c:v>
                </c:pt>
                <c:pt idx="4">
                  <c:v>0.30172239178513394</c:v>
                </c:pt>
                <c:pt idx="5">
                  <c:v>0.12379264811624147</c:v>
                </c:pt>
                <c:pt idx="6">
                  <c:v>0.12477329316483932</c:v>
                </c:pt>
                <c:pt idx="7">
                  <c:v>-4.3622046735430686E-2</c:v>
                </c:pt>
                <c:pt idx="8">
                  <c:v>6.4517329798760237E-2</c:v>
                </c:pt>
                <c:pt idx="9">
                  <c:v>-0.32660976867883651</c:v>
                </c:pt>
                <c:pt idx="10">
                  <c:v>0.17050799571101383</c:v>
                </c:pt>
                <c:pt idx="12">
                  <c:v>0.1196359178290427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E25-4EFE-9471-F26BFAEFF498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-0.26357186470473781</c:v>
                </c:pt>
                <c:pt idx="1">
                  <c:v>-0.5627570736855354</c:v>
                </c:pt>
                <c:pt idx="2">
                  <c:v>-0.58233939848295257</c:v>
                </c:pt>
                <c:pt idx="3">
                  <c:v>-9.540147180345393E-2</c:v>
                </c:pt>
                <c:pt idx="4">
                  <c:v>-1.9138233240025357</c:v>
                </c:pt>
                <c:pt idx="5">
                  <c:v>-0.66752406493215499</c:v>
                </c:pt>
                <c:pt idx="6">
                  <c:v>-0.31862255561212116</c:v>
                </c:pt>
                <c:pt idx="7">
                  <c:v>-0.2695760723625078</c:v>
                </c:pt>
                <c:pt idx="8">
                  <c:v>-0.5229877659805684</c:v>
                </c:pt>
                <c:pt idx="9">
                  <c:v>-0.58207635494912235</c:v>
                </c:pt>
                <c:pt idx="10">
                  <c:v>-0.46723263866848441</c:v>
                </c:pt>
                <c:pt idx="12">
                  <c:v>-0.53576041160788179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E25-4EFE-9471-F26BFAEFF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A5-4B7E-9D9C-9E3ABCA869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7969</c:v>
                </c:pt>
                <c:pt idx="1">
                  <c:v>8106</c:v>
                </c:pt>
                <c:pt idx="2">
                  <c:v>7978</c:v>
                </c:pt>
                <c:pt idx="3">
                  <c:v>6646</c:v>
                </c:pt>
                <c:pt idx="4">
                  <c:v>5591</c:v>
                </c:pt>
                <c:pt idx="5">
                  <c:v>9132</c:v>
                </c:pt>
                <c:pt idx="6">
                  <c:v>9239</c:v>
                </c:pt>
                <c:pt idx="7">
                  <c:v>10019</c:v>
                </c:pt>
                <c:pt idx="8">
                  <c:v>8668</c:v>
                </c:pt>
                <c:pt idx="9">
                  <c:v>9864</c:v>
                </c:pt>
                <c:pt idx="10">
                  <c:v>8271</c:v>
                </c:pt>
                <c:pt idx="11">
                  <c:v>9100</c:v>
                </c:pt>
                <c:pt idx="12">
                  <c:v>100583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A5-4B7E-9D9C-9E3ABCA8692C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A5-4B7E-9D9C-9E3ABCA8692C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4593</c:v>
                </c:pt>
                <c:pt idx="1">
                  <c:v>7429</c:v>
                </c:pt>
                <c:pt idx="2">
                  <c:v>8841</c:v>
                </c:pt>
                <c:pt idx="3">
                  <c:v>9017</c:v>
                </c:pt>
                <c:pt idx="4">
                  <c:v>8204</c:v>
                </c:pt>
                <c:pt idx="5">
                  <c:v>7353</c:v>
                </c:pt>
                <c:pt idx="6">
                  <c:v>8399</c:v>
                </c:pt>
                <c:pt idx="7">
                  <c:v>9415</c:v>
                </c:pt>
                <c:pt idx="8">
                  <c:v>8053</c:v>
                </c:pt>
                <c:pt idx="9">
                  <c:v>9529</c:v>
                </c:pt>
                <c:pt idx="10">
                  <c:v>7510</c:v>
                </c:pt>
                <c:pt idx="11">
                  <c:v>8219</c:v>
                </c:pt>
                <c:pt idx="12">
                  <c:v>96562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A5-4B7E-9D9C-9E3ABCA8692C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A5-4B7E-9D9C-9E3ABCA869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7748</c:v>
                </c:pt>
                <c:pt idx="1">
                  <c:v>8576</c:v>
                </c:pt>
                <c:pt idx="2">
                  <c:v>7226</c:v>
                </c:pt>
                <c:pt idx="3">
                  <c:v>7139</c:v>
                </c:pt>
                <c:pt idx="4">
                  <c:v>8883</c:v>
                </c:pt>
                <c:pt idx="5">
                  <c:v>8301</c:v>
                </c:pt>
                <c:pt idx="6">
                  <c:v>9581</c:v>
                </c:pt>
                <c:pt idx="7">
                  <c:v>10320</c:v>
                </c:pt>
                <c:pt idx="8">
                  <c:v>9284</c:v>
                </c:pt>
                <c:pt idx="9">
                  <c:v>10847</c:v>
                </c:pt>
                <c:pt idx="10">
                  <c:v>9244</c:v>
                </c:pt>
                <c:pt idx="11">
                  <c:v>8681</c:v>
                </c:pt>
                <c:pt idx="12">
                  <c:v>105830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A5-4B7E-9D9C-9E3ABCA8692C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A5-4B7E-9D9C-9E3ABCA869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EA5-4B7E-9D9C-9E3ABCA869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8574</c:v>
                </c:pt>
                <c:pt idx="1">
                  <c:v>9308</c:v>
                </c:pt>
                <c:pt idx="2">
                  <c:v>9445</c:v>
                </c:pt>
                <c:pt idx="3">
                  <c:v>8977</c:v>
                </c:pt>
                <c:pt idx="4">
                  <c:v>10301</c:v>
                </c:pt>
                <c:pt idx="5">
                  <c:v>10338</c:v>
                </c:pt>
                <c:pt idx="6">
                  <c:v>10171</c:v>
                </c:pt>
                <c:pt idx="7">
                  <c:v>10030</c:v>
                </c:pt>
                <c:pt idx="8">
                  <c:v>9243</c:v>
                </c:pt>
                <c:pt idx="9">
                  <c:v>11119</c:v>
                </c:pt>
                <c:pt idx="10">
                  <c:v>9424</c:v>
                </c:pt>
                <c:pt idx="12">
                  <c:v>106930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A5-4B7E-9D9C-9E3ABCA86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A5-4B7E-9D9C-9E3ABCA869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A5-4B7E-9D9C-9E3ABCA869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A5-4B7E-9D9C-9E3ABCA869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A5-4B7E-9D9C-9E3ABCA869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A5-4B7E-9D9C-9E3ABCA869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A5-4B7E-9D9C-9E3ABCA869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A5-4B7E-9D9C-9E3ABCA869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A5-4B7E-9D9C-9E3ABCA869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A5-4B7E-9D9C-9E3ABCA869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A5-4B7E-9D9C-9E3ABCA869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A5-4B7E-9D9C-9E3ABCA869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A5-4B7E-9D9C-9E3ABCA869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A5-4B7E-9D9C-9E3ABCA8692C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0.10660815694372738</c:v>
                </c:pt>
                <c:pt idx="1">
                  <c:v>8.5354477611940371E-2</c:v>
                </c:pt>
                <c:pt idx="2">
                  <c:v>0.30708552449487958</c:v>
                </c:pt>
                <c:pt idx="3">
                  <c:v>0.25745902787505259</c:v>
                </c:pt>
                <c:pt idx="4">
                  <c:v>0.15963075537543614</c:v>
                </c:pt>
                <c:pt idx="5">
                  <c:v>0.24539212143115297</c:v>
                </c:pt>
                <c:pt idx="6">
                  <c:v>6.1580210833942273E-2</c:v>
                </c:pt>
                <c:pt idx="7">
                  <c:v>-2.81007751937985E-2</c:v>
                </c:pt>
                <c:pt idx="8">
                  <c:v>-4.4161999138302432E-3</c:v>
                </c:pt>
                <c:pt idx="9">
                  <c:v>2.5076057896192605E-2</c:v>
                </c:pt>
                <c:pt idx="10">
                  <c:v>1.9472090004327036E-2</c:v>
                </c:pt>
                <c:pt idx="12">
                  <c:v>0.10068039815129337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A5-4B7E-9D9C-9E3ABCA8692C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7.5919186849040088E-2</c:v>
                </c:pt>
                <c:pt idx="1">
                  <c:v>0.14828522082408102</c:v>
                </c:pt>
                <c:pt idx="2">
                  <c:v>0.18388067184758095</c:v>
                </c:pt>
                <c:pt idx="3">
                  <c:v>0.35073728558531458</c:v>
                </c:pt>
                <c:pt idx="4">
                  <c:v>0.8424253264174566</c:v>
                </c:pt>
                <c:pt idx="5">
                  <c:v>0.13206307490144553</c:v>
                </c:pt>
                <c:pt idx="6">
                  <c:v>0.1008767182595518</c:v>
                </c:pt>
                <c:pt idx="7">
                  <c:v>1.0979139634694768E-3</c:v>
                </c:pt>
                <c:pt idx="8">
                  <c:v>6.6335948315643822E-2</c:v>
                </c:pt>
                <c:pt idx="9">
                  <c:v>0.12723033252230342</c:v>
                </c:pt>
                <c:pt idx="10">
                  <c:v>0.1394027324386411</c:v>
                </c:pt>
                <c:pt idx="12">
                  <c:v>0.16885104336324774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EA5-4B7E-9D9C-9E3ABCA86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01-4015-A59A-C68B523E7E0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8.0478248745119902</c:v>
                </c:pt>
                <c:pt idx="1">
                  <c:v>7.5526705133895549</c:v>
                </c:pt>
                <c:pt idx="2">
                  <c:v>7.2580916623511138</c:v>
                </c:pt>
                <c:pt idx="3">
                  <c:v>7.3426318981200724</c:v>
                </c:pt>
                <c:pt idx="4">
                  <c:v>9.3143854623578903</c:v>
                </c:pt>
                <c:pt idx="5">
                  <c:v>8.4847844793866862</c:v>
                </c:pt>
                <c:pt idx="6">
                  <c:v>7.8372308834446915</c:v>
                </c:pt>
                <c:pt idx="7">
                  <c:v>7.3764306445430154</c:v>
                </c:pt>
                <c:pt idx="8">
                  <c:v>7.4403297026788344</c:v>
                </c:pt>
                <c:pt idx="9">
                  <c:v>7.2329020332717189</c:v>
                </c:pt>
                <c:pt idx="10">
                  <c:v>7.5479452054794525</c:v>
                </c:pt>
                <c:pt idx="11">
                  <c:v>7.3412080536912754</c:v>
                </c:pt>
                <c:pt idx="12">
                  <c:v>7.6737807424400186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01-4015-A59A-C68B523E7E0F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01-4015-A59A-C68B523E7E0F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7.4232942910967319</c:v>
                </c:pt>
                <c:pt idx="1">
                  <c:v>6.4787005649717511</c:v>
                </c:pt>
                <c:pt idx="2">
                  <c:v>6.8313158042902993</c:v>
                </c:pt>
                <c:pt idx="3">
                  <c:v>6.5079556291723133</c:v>
                </c:pt>
                <c:pt idx="4">
                  <c:v>6.3496859616363945</c:v>
                </c:pt>
                <c:pt idx="5">
                  <c:v>7.3215162773125115</c:v>
                </c:pt>
                <c:pt idx="6">
                  <c:v>7.2865069625993701</c:v>
                </c:pt>
                <c:pt idx="7">
                  <c:v>7.3807104118825428</c:v>
                </c:pt>
                <c:pt idx="8">
                  <c:v>6.9096228868660594</c:v>
                </c:pt>
                <c:pt idx="9">
                  <c:v>6.9936959076824445</c:v>
                </c:pt>
                <c:pt idx="10">
                  <c:v>7.5262712888029952</c:v>
                </c:pt>
                <c:pt idx="11">
                  <c:v>6.8146903504560727</c:v>
                </c:pt>
                <c:pt idx="12">
                  <c:v>6.9692850855190303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01-4015-A59A-C68B523E7E0F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01-4015-A59A-C68B523E7E0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7.3121399847842623</c:v>
                </c:pt>
                <c:pt idx="1">
                  <c:v>6.7495257166947722</c:v>
                </c:pt>
                <c:pt idx="2">
                  <c:v>6.7355343379730819</c:v>
                </c:pt>
                <c:pt idx="3">
                  <c:v>6.2256879784812744</c:v>
                </c:pt>
                <c:pt idx="4">
                  <c:v>6.6629379024337005</c:v>
                </c:pt>
                <c:pt idx="5">
                  <c:v>6.9370747342968002</c:v>
                </c:pt>
                <c:pt idx="6">
                  <c:v>6.9112867374660407</c:v>
                </c:pt>
                <c:pt idx="7">
                  <c:v>7.3794321023981171</c:v>
                </c:pt>
                <c:pt idx="8">
                  <c:v>6.9975186104218361</c:v>
                </c:pt>
                <c:pt idx="9">
                  <c:v>6.9798752558230195</c:v>
                </c:pt>
                <c:pt idx="10">
                  <c:v>6.7701183875318449</c:v>
                </c:pt>
                <c:pt idx="11">
                  <c:v>6.5663884479492038</c:v>
                </c:pt>
                <c:pt idx="12">
                  <c:v>6.8539201732403097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01-4015-A59A-C68B523E7E0F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01-4015-A59A-C68B523E7E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C01-4015-A59A-C68B523E7E0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7.7830106115304671</c:v>
                </c:pt>
                <c:pt idx="1">
                  <c:v>7.0446694460988688</c:v>
                </c:pt>
                <c:pt idx="2">
                  <c:v>6.5830399855582638</c:v>
                </c:pt>
                <c:pt idx="3">
                  <c:v>7.0874621376027696</c:v>
                </c:pt>
                <c:pt idx="4">
                  <c:v>7.071705031574659</c:v>
                </c:pt>
                <c:pt idx="5">
                  <c:v>7.119649250246459</c:v>
                </c:pt>
                <c:pt idx="6">
                  <c:v>7.1540335151987531</c:v>
                </c:pt>
                <c:pt idx="7">
                  <c:v>7.2201022146507663</c:v>
                </c:pt>
                <c:pt idx="8">
                  <c:v>7.0984699200185464</c:v>
                </c:pt>
                <c:pt idx="9">
                  <c:v>6.6309703145768717</c:v>
                </c:pt>
                <c:pt idx="10">
                  <c:v>7.0974414220307027</c:v>
                </c:pt>
                <c:pt idx="12">
                  <c:v>7.0651653046489491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01-4015-A59A-C68B523E7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01-4015-A59A-C68B523E7E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01-4015-A59A-C68B523E7E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01-4015-A59A-C68B523E7E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01-4015-A59A-C68B523E7E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01-4015-A59A-C68B523E7E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01-4015-A59A-C68B523E7E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01-4015-A59A-C68B523E7E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01-4015-A59A-C68B523E7E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01-4015-A59A-C68B523E7E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01-4015-A59A-C68B523E7E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01-4015-A59A-C68B523E7E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01-4015-A59A-C68B523E7E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01-4015-A59A-C68B523E7E0F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0.47087062674620483</c:v>
                </c:pt>
                <c:pt idx="1">
                  <c:v>0.29514372940409661</c:v>
                </c:pt>
                <c:pt idx="2">
                  <c:v>-0.15249435241481812</c:v>
                </c:pt>
                <c:pt idx="3">
                  <c:v>0.86177415912149513</c:v>
                </c:pt>
                <c:pt idx="4">
                  <c:v>0.40876712914095847</c:v>
                </c:pt>
                <c:pt idx="5">
                  <c:v>0.18257451594965879</c:v>
                </c:pt>
                <c:pt idx="6">
                  <c:v>0.24274677773271236</c:v>
                </c:pt>
                <c:pt idx="7">
                  <c:v>-0.1593298877473508</c:v>
                </c:pt>
                <c:pt idx="8">
                  <c:v>0.10095130959671028</c:v>
                </c:pt>
                <c:pt idx="9">
                  <c:v>-0.34890494124614779</c:v>
                </c:pt>
                <c:pt idx="10">
                  <c:v>0.3273230344988578</c:v>
                </c:pt>
                <c:pt idx="12">
                  <c:v>0.18444440849255095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C01-4015-A59A-C68B523E7E0F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-0.26481426298152311</c:v>
                </c:pt>
                <c:pt idx="1">
                  <c:v>-0.50800106729068606</c:v>
                </c:pt>
                <c:pt idx="2">
                  <c:v>-0.67505167679285005</c:v>
                </c:pt>
                <c:pt idx="3">
                  <c:v>-0.25516976051730289</c:v>
                </c:pt>
                <c:pt idx="4">
                  <c:v>-2.2426804307832313</c:v>
                </c:pt>
                <c:pt idx="5">
                  <c:v>-1.3651352291402272</c:v>
                </c:pt>
                <c:pt idx="6">
                  <c:v>-0.68319736824593846</c:v>
                </c:pt>
                <c:pt idx="7">
                  <c:v>-0.15632842989224915</c:v>
                </c:pt>
                <c:pt idx="8">
                  <c:v>-0.34185978266028805</c:v>
                </c:pt>
                <c:pt idx="9">
                  <c:v>-0.60193171869484718</c:v>
                </c:pt>
                <c:pt idx="10">
                  <c:v>-0.45050378344874975</c:v>
                </c:pt>
                <c:pt idx="12">
                  <c:v>-0.63870301110665029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C01-4015-A59A-C68B523E7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22-4404-95EE-C3BDBAA9C68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8.0201001032811625</c:v>
                </c:pt>
                <c:pt idx="1">
                  <c:v>7.8540928342985561</c:v>
                </c:pt>
                <c:pt idx="2">
                  <c:v>7.4347460862924777</c:v>
                </c:pt>
                <c:pt idx="3">
                  <c:v>7.4501149060939849</c:v>
                </c:pt>
                <c:pt idx="4">
                  <c:v>10.064400508729333</c:v>
                </c:pt>
                <c:pt idx="5">
                  <c:v>8.5194965958324733</c:v>
                </c:pt>
                <c:pt idx="6">
                  <c:v>7.3185349611542732</c:v>
                </c:pt>
                <c:pt idx="7">
                  <c:v>6.964623260698346</c:v>
                </c:pt>
                <c:pt idx="8">
                  <c:v>6.6521204671173937</c:v>
                </c:pt>
                <c:pt idx="9">
                  <c:v>6.6887867142465005</c:v>
                </c:pt>
                <c:pt idx="10">
                  <c:v>6.7218685478320719</c:v>
                </c:pt>
                <c:pt idx="11">
                  <c:v>6.9216080402010052</c:v>
                </c:pt>
                <c:pt idx="12">
                  <c:v>7.4360537721295819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22-4404-95EE-C3BDBAA9C68E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22-4404-95EE-C3BDBAA9C68E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7.9259781077273219</c:v>
                </c:pt>
                <c:pt idx="1">
                  <c:v>6.6174134790528232</c:v>
                </c:pt>
                <c:pt idx="2">
                  <c:v>6.8081226387678004</c:v>
                </c:pt>
                <c:pt idx="3">
                  <c:v>6.5498000499875033</c:v>
                </c:pt>
                <c:pt idx="4">
                  <c:v>6.3911605532170777</c:v>
                </c:pt>
                <c:pt idx="5">
                  <c:v>7.6223715960013791</c:v>
                </c:pt>
                <c:pt idx="6">
                  <c:v>7.7461226264676037</c:v>
                </c:pt>
                <c:pt idx="7">
                  <c:v>7.6563286361348766</c:v>
                </c:pt>
                <c:pt idx="8">
                  <c:v>7.0747476304230563</c:v>
                </c:pt>
                <c:pt idx="9">
                  <c:v>7.0171175404443851</c:v>
                </c:pt>
                <c:pt idx="10">
                  <c:v>7.4343215592562171</c:v>
                </c:pt>
                <c:pt idx="11">
                  <c:v>6.6331723867936843</c:v>
                </c:pt>
                <c:pt idx="12">
                  <c:v>7.0897793341589743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22-4404-95EE-C3BDBAA9C68E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22-4404-95EE-C3BDBAA9C68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7.5696016069635084</c:v>
                </c:pt>
                <c:pt idx="1">
                  <c:v>7.1070247129791788</c:v>
                </c:pt>
                <c:pt idx="2">
                  <c:v>7.0281066163120052</c:v>
                </c:pt>
                <c:pt idx="3">
                  <c:v>6.4091439688715957</c:v>
                </c:pt>
                <c:pt idx="4">
                  <c:v>6.6776628459603016</c:v>
                </c:pt>
                <c:pt idx="5">
                  <c:v>7.1394742559200521</c:v>
                </c:pt>
                <c:pt idx="6">
                  <c:v>7.1045693075643159</c:v>
                </c:pt>
                <c:pt idx="7">
                  <c:v>7.7446084724005138</c:v>
                </c:pt>
                <c:pt idx="8">
                  <c:v>7.0548697823760254</c:v>
                </c:pt>
                <c:pt idx="9">
                  <c:v>7.3329767822311709</c:v>
                </c:pt>
                <c:pt idx="10">
                  <c:v>7.0038556349156185</c:v>
                </c:pt>
                <c:pt idx="11">
                  <c:v>6.6860472644868887</c:v>
                </c:pt>
                <c:pt idx="12">
                  <c:v>7.0736233461824725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22-4404-95EE-C3BDBAA9C68E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22-4404-95EE-C3BDBAA9C6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822-4404-95EE-C3BDBAA9C68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7.9239933119687889</c:v>
                </c:pt>
                <c:pt idx="1">
                  <c:v>7.2324605998983227</c:v>
                </c:pt>
                <c:pt idx="2">
                  <c:v>6.6665713795666344</c:v>
                </c:pt>
                <c:pt idx="3">
                  <c:v>7.219209496829893</c:v>
                </c:pt>
                <c:pt idx="4">
                  <c:v>7.0987581312832644</c:v>
                </c:pt>
                <c:pt idx="5">
                  <c:v>7.222138964577657</c:v>
                </c:pt>
                <c:pt idx="6">
                  <c:v>7.3560683324834271</c:v>
                </c:pt>
                <c:pt idx="7">
                  <c:v>7.669089242454004</c:v>
                </c:pt>
                <c:pt idx="8">
                  <c:v>7.4543844791746858</c:v>
                </c:pt>
                <c:pt idx="9">
                  <c:v>6.8535038932146826</c:v>
                </c:pt>
                <c:pt idx="10">
                  <c:v>7.313558145989453</c:v>
                </c:pt>
                <c:pt idx="12">
                  <c:v>7.2531604288221621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22-4404-95EE-C3BDBAA9C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22-4404-95EE-C3BDBAA9C6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22-4404-95EE-C3BDBAA9C6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22-4404-95EE-C3BDBAA9C6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22-4404-95EE-C3BDBAA9C6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22-4404-95EE-C3BDBAA9C6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22-4404-95EE-C3BDBAA9C6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22-4404-95EE-C3BDBAA9C6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22-4404-95EE-C3BDBAA9C6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22-4404-95EE-C3BDBAA9C6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22-4404-95EE-C3BDBAA9C6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22-4404-95EE-C3BDBAA9C6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22-4404-95EE-C3BDBAA9C6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22-4404-95EE-C3BDBAA9C68E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0.3543917050052805</c:v>
                </c:pt>
                <c:pt idx="1">
                  <c:v>0.12543588691914387</c:v>
                </c:pt>
                <c:pt idx="2">
                  <c:v>-0.3615352367453708</c:v>
                </c:pt>
                <c:pt idx="3">
                  <c:v>0.81006552795829734</c:v>
                </c:pt>
                <c:pt idx="4">
                  <c:v>0.42109528532296281</c:v>
                </c:pt>
                <c:pt idx="5">
                  <c:v>8.2664708657604891E-2</c:v>
                </c:pt>
                <c:pt idx="6">
                  <c:v>0.25149902491911114</c:v>
                </c:pt>
                <c:pt idx="7">
                  <c:v>-7.5519229946509725E-2</c:v>
                </c:pt>
                <c:pt idx="8">
                  <c:v>0.39951469679866047</c:v>
                </c:pt>
                <c:pt idx="9">
                  <c:v>-0.47947288901648832</c:v>
                </c:pt>
                <c:pt idx="10">
                  <c:v>0.30970251107383451</c:v>
                </c:pt>
                <c:pt idx="12">
                  <c:v>0.14316790180096461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822-4404-95EE-C3BDBAA9C68E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-9.6106791312373652E-2</c:v>
                </c:pt>
                <c:pt idx="1">
                  <c:v>-0.62163223440023341</c:v>
                </c:pt>
                <c:pt idx="2">
                  <c:v>-0.76817470672584331</c:v>
                </c:pt>
                <c:pt idx="3">
                  <c:v>-0.23090540926409187</c:v>
                </c:pt>
                <c:pt idx="4">
                  <c:v>-2.965642377446069</c:v>
                </c:pt>
                <c:pt idx="5">
                  <c:v>-1.2973576312548163</c:v>
                </c:pt>
                <c:pt idx="6">
                  <c:v>3.7533371329153908E-2</c:v>
                </c:pt>
                <c:pt idx="7">
                  <c:v>0.704465981755658</c:v>
                </c:pt>
                <c:pt idx="8">
                  <c:v>0.80226401205729214</c:v>
                </c:pt>
                <c:pt idx="9">
                  <c:v>0.16471717896818205</c:v>
                </c:pt>
                <c:pt idx="10">
                  <c:v>0.59168959815738109</c:v>
                </c:pt>
                <c:pt idx="12">
                  <c:v>-0.22746771425164614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822-4404-95EE-C3BDBAA9C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A4-4ECB-A174-FF9B69E44B6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8.2464428002276602</c:v>
                </c:pt>
                <c:pt idx="1">
                  <c:v>5.763468445356593</c:v>
                </c:pt>
                <c:pt idx="2">
                  <c:v>6.274968125796855</c:v>
                </c:pt>
                <c:pt idx="3">
                  <c:v>6.732223222322232</c:v>
                </c:pt>
                <c:pt idx="4">
                  <c:v>6.7422680412371134</c:v>
                </c:pt>
                <c:pt idx="5">
                  <c:v>8.3758497895759145</c:v>
                </c:pt>
                <c:pt idx="6">
                  <c:v>10.483578708946773</c:v>
                </c:pt>
                <c:pt idx="7">
                  <c:v>9.4505785123966941</c:v>
                </c:pt>
                <c:pt idx="8">
                  <c:v>12.368488471391972</c:v>
                </c:pt>
                <c:pt idx="9">
                  <c:v>10.126642335766423</c:v>
                </c:pt>
                <c:pt idx="10">
                  <c:v>11.823241317898486</c:v>
                </c:pt>
                <c:pt idx="11">
                  <c:v>9.0337837837837842</c:v>
                </c:pt>
                <c:pt idx="12">
                  <c:v>8.8661820861526088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A4-4ECB-A174-FF9B69E44B60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A4-4ECB-A174-FF9B69E44B60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5.8678739101274315</c:v>
                </c:pt>
                <c:pt idx="1">
                  <c:v>5.999748427672956</c:v>
                </c:pt>
                <c:pt idx="2">
                  <c:v>6.9111833875406559</c:v>
                </c:pt>
                <c:pt idx="3">
                  <c:v>6.3370757846389383</c:v>
                </c:pt>
                <c:pt idx="4">
                  <c:v>6.2233920805676357</c:v>
                </c:pt>
                <c:pt idx="5">
                  <c:v>6.5052606967500584</c:v>
                </c:pt>
                <c:pt idx="6">
                  <c:v>6.0040444893832152</c:v>
                </c:pt>
                <c:pt idx="7">
                  <c:v>6.4222270837891049</c:v>
                </c:pt>
                <c:pt idx="8">
                  <c:v>6.3658969804618115</c:v>
                </c:pt>
                <c:pt idx="9">
                  <c:v>6.9023815755037949</c:v>
                </c:pt>
                <c:pt idx="10">
                  <c:v>7.9150615724660565</c:v>
                </c:pt>
                <c:pt idx="11">
                  <c:v>7.6278865828705058</c:v>
                </c:pt>
                <c:pt idx="12">
                  <c:v>6.5524744117336713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A4-4ECB-A174-FF9B69E44B60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A4-4ECB-A174-FF9B69E44B6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6.2030573983270836</c:v>
                </c:pt>
                <c:pt idx="1">
                  <c:v>5.2008991289688113</c:v>
                </c:pt>
                <c:pt idx="2">
                  <c:v>5.6217860105059438</c:v>
                </c:pt>
                <c:pt idx="3">
                  <c:v>5.5025562372188137</c:v>
                </c:pt>
                <c:pt idx="4">
                  <c:v>6.6105027376804379</c:v>
                </c:pt>
                <c:pt idx="5">
                  <c:v>6.2337695017614498</c:v>
                </c:pt>
                <c:pt idx="6">
                  <c:v>6.2574150248971643</c:v>
                </c:pt>
                <c:pt idx="7">
                  <c:v>6.1968405736853045</c:v>
                </c:pt>
                <c:pt idx="8">
                  <c:v>6.8024271844660191</c:v>
                </c:pt>
                <c:pt idx="9">
                  <c:v>5.767552387124649</c:v>
                </c:pt>
                <c:pt idx="10">
                  <c:v>5.8892329680800382</c:v>
                </c:pt>
                <c:pt idx="11">
                  <c:v>6.1138589618021548</c:v>
                </c:pt>
                <c:pt idx="12">
                  <c:v>6.0468086842964412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A4-4ECB-A174-FF9B69E44B60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A4-4ECB-A174-FF9B69E44B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AA4-4ECB-A174-FF9B69E44B6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7.2678207739307537</c:v>
                </c:pt>
                <c:pt idx="1">
                  <c:v>6.3748866727107885</c:v>
                </c:pt>
                <c:pt idx="2">
                  <c:v>6.2699807156631673</c:v>
                </c:pt>
                <c:pt idx="3">
                  <c:v>6.5540688148552704</c:v>
                </c:pt>
                <c:pt idx="4">
                  <c:v>6.9784921892687342</c:v>
                </c:pt>
                <c:pt idx="5">
                  <c:v>6.792074896581755</c:v>
                </c:pt>
                <c:pt idx="6">
                  <c:v>6.4991735537190083</c:v>
                </c:pt>
                <c:pt idx="7">
                  <c:v>5.9193854324734447</c:v>
                </c:pt>
                <c:pt idx="8">
                  <c:v>6.0145369284876908</c:v>
                </c:pt>
                <c:pt idx="9">
                  <c:v>5.7592592592592595</c:v>
                </c:pt>
                <c:pt idx="10">
                  <c:v>6.3474596677100887</c:v>
                </c:pt>
                <c:pt idx="12">
                  <c:v>6.4154593331830574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AA4-4ECB-A174-FF9B69E44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A4-4ECB-A174-FF9B69E44B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A4-4ECB-A174-FF9B69E44B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A4-4ECB-A174-FF9B69E44B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A4-4ECB-A174-FF9B69E44B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A4-4ECB-A174-FF9B69E44B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A4-4ECB-A174-FF9B69E44B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A4-4ECB-A174-FF9B69E44B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A4-4ECB-A174-FF9B69E44B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A4-4ECB-A174-FF9B69E44B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A4-4ECB-A174-FF9B69E44B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A4-4ECB-A174-FF9B69E44B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A4-4ECB-A174-FF9B69E44B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A4-4ECB-A174-FF9B69E44B60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1.0647633756036701</c:v>
                </c:pt>
                <c:pt idx="1">
                  <c:v>1.1739875437419771</c:v>
                </c:pt>
                <c:pt idx="2">
                  <c:v>0.64819470515722344</c:v>
                </c:pt>
                <c:pt idx="3">
                  <c:v>1.0515125776364567</c:v>
                </c:pt>
                <c:pt idx="4">
                  <c:v>0.36798945158829621</c:v>
                </c:pt>
                <c:pt idx="5">
                  <c:v>0.55830539482030517</c:v>
                </c:pt>
                <c:pt idx="6">
                  <c:v>0.24175852882184401</c:v>
                </c:pt>
                <c:pt idx="7">
                  <c:v>-0.27745514121185977</c:v>
                </c:pt>
                <c:pt idx="8">
                  <c:v>-0.78789025597832829</c:v>
                </c:pt>
                <c:pt idx="9">
                  <c:v>-8.2931278653894935E-3</c:v>
                </c:pt>
                <c:pt idx="10">
                  <c:v>0.45822669963005058</c:v>
                </c:pt>
                <c:pt idx="12">
                  <c:v>0.37474612865986234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AA4-4ECB-A174-FF9B69E44B60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-0.97862202629690653</c:v>
                </c:pt>
                <c:pt idx="1">
                  <c:v>0.61141822735419549</c:v>
                </c:pt>
                <c:pt idx="2">
                  <c:v>-4.987410133687753E-3</c:v>
                </c:pt>
                <c:pt idx="3">
                  <c:v>-0.17815440746696165</c:v>
                </c:pt>
                <c:pt idx="4">
                  <c:v>0.23622414803162073</c:v>
                </c:pt>
                <c:pt idx="5">
                  <c:v>-1.5837748929941595</c:v>
                </c:pt>
                <c:pt idx="6">
                  <c:v>-3.9844051552277646</c:v>
                </c:pt>
                <c:pt idx="7">
                  <c:v>-3.5311930799232494</c:v>
                </c:pt>
                <c:pt idx="8">
                  <c:v>-6.353951542904281</c:v>
                </c:pt>
                <c:pt idx="9">
                  <c:v>-4.3673830765071635</c:v>
                </c:pt>
                <c:pt idx="10">
                  <c:v>-5.4757816501883969</c:v>
                </c:pt>
                <c:pt idx="12">
                  <c:v>-2.4322762212156936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AA4-4ECB-A174-FF9B69E44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AB-4DF9-BE81-4BB1DA1FDA3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7.5785767234988883</c:v>
                </c:pt>
                <c:pt idx="1">
                  <c:v>7.4897458369851009</c:v>
                </c:pt>
                <c:pt idx="2">
                  <c:v>6.5500383141762448</c:v>
                </c:pt>
                <c:pt idx="3">
                  <c:v>6.2675255778704058</c:v>
                </c:pt>
                <c:pt idx="4">
                  <c:v>6.9465270121278939</c:v>
                </c:pt>
                <c:pt idx="5">
                  <c:v>5.7093219041787844</c:v>
                </c:pt>
                <c:pt idx="6">
                  <c:v>6.2988267770876467</c:v>
                </c:pt>
                <c:pt idx="7">
                  <c:v>7.3121898263027294</c:v>
                </c:pt>
                <c:pt idx="8">
                  <c:v>7.3084817970565457</c:v>
                </c:pt>
                <c:pt idx="9">
                  <c:v>6.6057184483700597</c:v>
                </c:pt>
                <c:pt idx="10">
                  <c:v>7.1381128096995257</c:v>
                </c:pt>
                <c:pt idx="11">
                  <c:v>6.5982877839973657</c:v>
                </c:pt>
                <c:pt idx="12">
                  <c:v>6.775992184292126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AB-4DF9-BE81-4BB1DA1FDA34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AB-4DF9-BE81-4BB1DA1FDA34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7.1522573030392449</c:v>
                </c:pt>
                <c:pt idx="1">
                  <c:v>6.7112960161371662</c:v>
                </c:pt>
                <c:pt idx="2">
                  <c:v>6.1686800894854583</c:v>
                </c:pt>
                <c:pt idx="3">
                  <c:v>5.7547217325610678</c:v>
                </c:pt>
                <c:pt idx="4">
                  <c:v>5.3110938712179987</c:v>
                </c:pt>
                <c:pt idx="5">
                  <c:v>5.3068219633943432</c:v>
                </c:pt>
                <c:pt idx="6">
                  <c:v>5.2538919413919416</c:v>
                </c:pt>
                <c:pt idx="7">
                  <c:v>6.5515267175572518</c:v>
                </c:pt>
                <c:pt idx="8">
                  <c:v>5.9750933997509339</c:v>
                </c:pt>
                <c:pt idx="9">
                  <c:v>6.4300360210584646</c:v>
                </c:pt>
                <c:pt idx="10">
                  <c:v>6.2824596328245965</c:v>
                </c:pt>
                <c:pt idx="11">
                  <c:v>6.2551784927280742</c:v>
                </c:pt>
                <c:pt idx="12">
                  <c:v>6.1223728147711647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AB-4DF9-BE81-4BB1DA1FDA34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AB-4DF9-BE81-4BB1DA1FDA3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7.1824853228962819</c:v>
                </c:pt>
                <c:pt idx="1">
                  <c:v>6.8844282238442824</c:v>
                </c:pt>
                <c:pt idx="2">
                  <c:v>6.7464559609574719</c:v>
                </c:pt>
                <c:pt idx="3">
                  <c:v>5.8959537572254339</c:v>
                </c:pt>
                <c:pt idx="4">
                  <c:v>5.6957466625271653</c:v>
                </c:pt>
                <c:pt idx="5">
                  <c:v>5.7669104204753197</c:v>
                </c:pt>
                <c:pt idx="6">
                  <c:v>6.5770280327462167</c:v>
                </c:pt>
                <c:pt idx="7">
                  <c:v>6.1520376175548588</c:v>
                </c:pt>
                <c:pt idx="8">
                  <c:v>6.0209015361369929</c:v>
                </c:pt>
                <c:pt idx="9">
                  <c:v>6.1241917502787064</c:v>
                </c:pt>
                <c:pt idx="10">
                  <c:v>6.8906399235912126</c:v>
                </c:pt>
                <c:pt idx="11">
                  <c:v>6.5660091047040972</c:v>
                </c:pt>
                <c:pt idx="12">
                  <c:v>6.3953136352627755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AB-4DF9-BE81-4BB1DA1FDA34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AB-4DF9-BE81-4BB1DA1FDA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FAB-4DF9-BE81-4BB1DA1FDA3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7.124313186813187</c:v>
                </c:pt>
                <c:pt idx="1">
                  <c:v>6.5791147627882323</c:v>
                </c:pt>
                <c:pt idx="2">
                  <c:v>5.9644093882262412</c:v>
                </c:pt>
                <c:pt idx="3">
                  <c:v>6.3570083400591875</c:v>
                </c:pt>
                <c:pt idx="4">
                  <c:v>5.5242591135588777</c:v>
                </c:pt>
                <c:pt idx="5">
                  <c:v>5.5762331838565027</c:v>
                </c:pt>
                <c:pt idx="6">
                  <c:v>6.1647193585337918</c:v>
                </c:pt>
                <c:pt idx="7">
                  <c:v>6.5305823209049016</c:v>
                </c:pt>
                <c:pt idx="8">
                  <c:v>5.9559572301425661</c:v>
                </c:pt>
                <c:pt idx="9">
                  <c:v>5.8792705931670506</c:v>
                </c:pt>
                <c:pt idx="10">
                  <c:v>6.4353897457273863</c:v>
                </c:pt>
                <c:pt idx="12">
                  <c:v>6.201899177872666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AB-4DF9-BE81-4BB1DA1FD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AB-4DF9-BE81-4BB1DA1FDA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AB-4DF9-BE81-4BB1DA1FDA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AB-4DF9-BE81-4BB1DA1FDA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AB-4DF9-BE81-4BB1DA1FDA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AB-4DF9-BE81-4BB1DA1FDA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AB-4DF9-BE81-4BB1DA1FDA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AB-4DF9-BE81-4BB1DA1FDA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AB-4DF9-BE81-4BB1DA1FDA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AB-4DF9-BE81-4BB1DA1FDA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AB-4DF9-BE81-4BB1DA1FDA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AB-4DF9-BE81-4BB1DA1FDA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AB-4DF9-BE81-4BB1DA1FDA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AB-4DF9-BE81-4BB1DA1FDA34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-5.8172136083094905E-2</c:v>
                </c:pt>
                <c:pt idx="1">
                  <c:v>-0.30531346105605017</c:v>
                </c:pt>
                <c:pt idx="2">
                  <c:v>-0.78204657273123068</c:v>
                </c:pt>
                <c:pt idx="3">
                  <c:v>0.46105458283375356</c:v>
                </c:pt>
                <c:pt idx="4">
                  <c:v>-0.17148754896828766</c:v>
                </c:pt>
                <c:pt idx="5">
                  <c:v>-0.19067723661881697</c:v>
                </c:pt>
                <c:pt idx="6">
                  <c:v>-0.4123086742124249</c:v>
                </c:pt>
                <c:pt idx="7">
                  <c:v>0.37854470335004287</c:v>
                </c:pt>
                <c:pt idx="8">
                  <c:v>-6.4944305994426799E-2</c:v>
                </c:pt>
                <c:pt idx="9">
                  <c:v>-0.24492115711165585</c:v>
                </c:pt>
                <c:pt idx="10">
                  <c:v>-0.45525017786382627</c:v>
                </c:pt>
                <c:pt idx="12">
                  <c:v>-0.17589096344256738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AB-4DF9-BE81-4BB1DA1FDA34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-0.4542635366857013</c:v>
                </c:pt>
                <c:pt idx="1">
                  <c:v>-0.91063107419686862</c:v>
                </c:pt>
                <c:pt idx="2">
                  <c:v>-0.5856289259500036</c:v>
                </c:pt>
                <c:pt idx="3">
                  <c:v>8.9482762188781706E-2</c:v>
                </c:pt>
                <c:pt idx="4">
                  <c:v>-1.4222678985690163</c:v>
                </c:pt>
                <c:pt idx="5">
                  <c:v>-0.1330887203222817</c:v>
                </c:pt>
                <c:pt idx="6">
                  <c:v>-0.13410741855385488</c:v>
                </c:pt>
                <c:pt idx="7">
                  <c:v>-0.78160750539782775</c:v>
                </c:pt>
                <c:pt idx="8">
                  <c:v>-1.3525245669139796</c:v>
                </c:pt>
                <c:pt idx="9">
                  <c:v>-0.72644785520300914</c:v>
                </c:pt>
                <c:pt idx="10">
                  <c:v>-0.70272306397213935</c:v>
                </c:pt>
                <c:pt idx="12">
                  <c:v>-0.59081378666809936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FAB-4DF9-BE81-4BB1DA1FD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6D-4F0B-8550-9FAC871EE62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0.7319</c:v>
                </c:pt>
                <c:pt idx="1">
                  <c:v>0.75069999999999992</c:v>
                </c:pt>
                <c:pt idx="2">
                  <c:v>0.72499999999999998</c:v>
                </c:pt>
                <c:pt idx="3">
                  <c:v>0.68720000000000003</c:v>
                </c:pt>
                <c:pt idx="4">
                  <c:v>0.60509999999999997</c:v>
                </c:pt>
                <c:pt idx="5">
                  <c:v>0.70519999999999994</c:v>
                </c:pt>
                <c:pt idx="6">
                  <c:v>0.84950000000000003</c:v>
                </c:pt>
                <c:pt idx="7">
                  <c:v>0.85140000000000005</c:v>
                </c:pt>
                <c:pt idx="8">
                  <c:v>0.79400000000000004</c:v>
                </c:pt>
                <c:pt idx="9">
                  <c:v>0.75609999999999999</c:v>
                </c:pt>
                <c:pt idx="10">
                  <c:v>0.70299999999999996</c:v>
                </c:pt>
                <c:pt idx="11">
                  <c:v>0.69980000000000009</c:v>
                </c:pt>
                <c:pt idx="12">
                  <c:v>0.73831679821858165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6D-4F0B-8550-9FAC871EE62E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6D-4F0B-8550-9FAC871EE62E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0.57789999999999997</c:v>
                </c:pt>
                <c:pt idx="1">
                  <c:v>0.78700000000000003</c:v>
                </c:pt>
                <c:pt idx="2">
                  <c:v>0.74909999999999999</c:v>
                </c:pt>
                <c:pt idx="3">
                  <c:v>0.79280000000000006</c:v>
                </c:pt>
                <c:pt idx="4">
                  <c:v>0.63340000000000007</c:v>
                </c:pt>
                <c:pt idx="5">
                  <c:v>0.6873999999999999</c:v>
                </c:pt>
                <c:pt idx="6">
                  <c:v>0.80249999999999999</c:v>
                </c:pt>
                <c:pt idx="7">
                  <c:v>0.89769999999999994</c:v>
                </c:pt>
                <c:pt idx="8">
                  <c:v>0.70709999999999995</c:v>
                </c:pt>
                <c:pt idx="9">
                  <c:v>0.77500000000000002</c:v>
                </c:pt>
                <c:pt idx="10">
                  <c:v>0.79510000000000003</c:v>
                </c:pt>
                <c:pt idx="11">
                  <c:v>0.78520000000000001</c:v>
                </c:pt>
                <c:pt idx="12">
                  <c:v>0.74892677369097149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6D-4F0B-8550-9FAC871EE62E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6D-4F0B-8550-9FAC871EE62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0.82430000000000003</c:v>
                </c:pt>
                <c:pt idx="1">
                  <c:v>0.87060000000000004</c:v>
                </c:pt>
                <c:pt idx="2">
                  <c:v>0.73480000000000001</c:v>
                </c:pt>
                <c:pt idx="3">
                  <c:v>0.78159999999999996</c:v>
                </c:pt>
                <c:pt idx="4">
                  <c:v>0.73349999999999993</c:v>
                </c:pt>
                <c:pt idx="5">
                  <c:v>0.76780000000000004</c:v>
                </c:pt>
                <c:pt idx="6">
                  <c:v>0.83689999999999998</c:v>
                </c:pt>
                <c:pt idx="7">
                  <c:v>0.91459999999999997</c:v>
                </c:pt>
                <c:pt idx="8">
                  <c:v>0.78359999999999996</c:v>
                </c:pt>
                <c:pt idx="9">
                  <c:v>0.85840000000000005</c:v>
                </c:pt>
                <c:pt idx="10">
                  <c:v>0.85420000000000007</c:v>
                </c:pt>
                <c:pt idx="11">
                  <c:v>0.79709999999999992</c:v>
                </c:pt>
                <c:pt idx="12">
                  <c:v>0.81331329152256404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6D-4F0B-8550-9FAC871EE62E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6D-4F0B-8550-9FAC871EE6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76D-4F0B-8550-9FAC871EE62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0.872</c:v>
                </c:pt>
                <c:pt idx="1">
                  <c:v>0.89639999999999997</c:v>
                </c:pt>
                <c:pt idx="2">
                  <c:v>0.88939999999999997</c:v>
                </c:pt>
                <c:pt idx="3">
                  <c:v>0.80359999999999998</c:v>
                </c:pt>
                <c:pt idx="4">
                  <c:v>0.80420000000000003</c:v>
                </c:pt>
                <c:pt idx="5">
                  <c:v>0.81640000000000001</c:v>
                </c:pt>
                <c:pt idx="6">
                  <c:v>0.87379999999999991</c:v>
                </c:pt>
                <c:pt idx="7">
                  <c:v>0.90269999999999995</c:v>
                </c:pt>
                <c:pt idx="8">
                  <c:v>0.75800000000000001</c:v>
                </c:pt>
                <c:pt idx="9">
                  <c:v>0.89359999999999995</c:v>
                </c:pt>
                <c:pt idx="10">
                  <c:v>0.83440000000000003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6D-4F0B-8550-9FAC871EE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6D-4F0B-8550-9FAC871EE6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6D-4F0B-8550-9FAC871EE6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6D-4F0B-8550-9FAC871EE6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6D-4F0B-8550-9FAC871EE6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6D-4F0B-8550-9FAC871EE6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6D-4F0B-8550-9FAC871EE6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6D-4F0B-8550-9FAC871EE6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6D-4F0B-8550-9FAC871EE6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6D-4F0B-8550-9FAC871EE6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6D-4F0B-8550-9FAC871EE6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6D-4F0B-8550-9FAC871EE6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6D-4F0B-8550-9FAC871EE6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6D-4F0B-8550-9FAC871EE62E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5.7867281329613052E-2</c:v>
                </c:pt>
                <c:pt idx="1">
                  <c:v>2.9634734665747731E-2</c:v>
                </c:pt>
                <c:pt idx="2">
                  <c:v>0.21039738704409361</c:v>
                </c:pt>
                <c:pt idx="3">
                  <c:v>2.814738996929389E-2</c:v>
                </c:pt>
                <c:pt idx="4">
                  <c:v>9.6387184730743147E-2</c:v>
                </c:pt>
                <c:pt idx="5">
                  <c:v>6.3297733784839716E-2</c:v>
                </c:pt>
                <c:pt idx="6">
                  <c:v>4.4091289281873447E-2</c:v>
                </c:pt>
                <c:pt idx="7">
                  <c:v>-1.3011152416356864E-2</c:v>
                </c:pt>
                <c:pt idx="8">
                  <c:v>-3.2669729453802865E-2</c:v>
                </c:pt>
                <c:pt idx="9">
                  <c:v>4.1006523765144243E-2</c:v>
                </c:pt>
                <c:pt idx="10">
                  <c:v>-2.317958323577618E-2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6D-4F0B-8550-9FAC871EE62E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0.19141959284055199</c:v>
                </c:pt>
                <c:pt idx="1">
                  <c:v>0.19408552018116443</c:v>
                </c:pt>
                <c:pt idx="2">
                  <c:v>0.22675862068965524</c:v>
                </c:pt>
                <c:pt idx="3">
                  <c:v>0.16938300349243307</c:v>
                </c:pt>
                <c:pt idx="4">
                  <c:v>0.32903652288877883</c:v>
                </c:pt>
                <c:pt idx="5">
                  <c:v>0.15768576290414082</c:v>
                </c:pt>
                <c:pt idx="6">
                  <c:v>2.8605061801059373E-2</c:v>
                </c:pt>
                <c:pt idx="7">
                  <c:v>6.0253699788583415E-2</c:v>
                </c:pt>
                <c:pt idx="8">
                  <c:v>-4.534005037783384E-2</c:v>
                </c:pt>
                <c:pt idx="9">
                  <c:v>0.18185425208305772</c:v>
                </c:pt>
                <c:pt idx="10">
                  <c:v>0.18691322901849228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76D-4F0B-8550-9FAC871EE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0E-4124-AFE6-F20812B84E9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0.47100000000000003</c:v>
                </c:pt>
                <c:pt idx="1">
                  <c:v>0.57269999999999999</c:v>
                </c:pt>
                <c:pt idx="2">
                  <c:v>0.53579999999999994</c:v>
                </c:pt>
                <c:pt idx="3">
                  <c:v>0.45890000000000003</c:v>
                </c:pt>
                <c:pt idx="4">
                  <c:v>0.2661</c:v>
                </c:pt>
                <c:pt idx="5">
                  <c:v>0.32020000000000004</c:v>
                </c:pt>
                <c:pt idx="6">
                  <c:v>0.44600000000000001</c:v>
                </c:pt>
                <c:pt idx="7">
                  <c:v>0.53369999999999995</c:v>
                </c:pt>
                <c:pt idx="8">
                  <c:v>0.38539999999999996</c:v>
                </c:pt>
                <c:pt idx="9">
                  <c:v>0.45100000000000001</c:v>
                </c:pt>
                <c:pt idx="10">
                  <c:v>0.57030000000000003</c:v>
                </c:pt>
                <c:pt idx="11">
                  <c:v>0.55159999999999998</c:v>
                </c:pt>
                <c:pt idx="12">
                  <c:v>0.46300000000000002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0E-4124-AFE6-F20812B84E94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0E-4124-AFE6-F20812B84E9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0.5706</c:v>
                </c:pt>
                <c:pt idx="1">
                  <c:v>0.60880000000000001</c:v>
                </c:pt>
                <c:pt idx="2">
                  <c:v>0.56409999999999993</c:v>
                </c:pt>
                <c:pt idx="3">
                  <c:v>0.49159999999999998</c:v>
                </c:pt>
                <c:pt idx="4">
                  <c:v>0.35649999999999998</c:v>
                </c:pt>
                <c:pt idx="5">
                  <c:v>0.38009999999999999</c:v>
                </c:pt>
                <c:pt idx="6">
                  <c:v>0.51519999999999999</c:v>
                </c:pt>
                <c:pt idx="7">
                  <c:v>0.61020000000000008</c:v>
                </c:pt>
                <c:pt idx="8">
                  <c:v>0.48009999999999997</c:v>
                </c:pt>
                <c:pt idx="9">
                  <c:v>0.53380000000000005</c:v>
                </c:pt>
                <c:pt idx="10">
                  <c:v>0.57950000000000002</c:v>
                </c:pt>
                <c:pt idx="11">
                  <c:v>0.58860000000000001</c:v>
                </c:pt>
                <c:pt idx="12">
                  <c:v>0.52325833333333349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0E-4124-AFE6-F20812B84E94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0E-4124-AFE6-F20812B84E9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0.60470000000000002</c:v>
                </c:pt>
                <c:pt idx="1">
                  <c:v>0.53410000000000002</c:v>
                </c:pt>
                <c:pt idx="2">
                  <c:v>0.60250000000000004</c:v>
                </c:pt>
                <c:pt idx="3">
                  <c:v>0.47450000000000003</c:v>
                </c:pt>
                <c:pt idx="4">
                  <c:v>0.4093</c:v>
                </c:pt>
                <c:pt idx="5">
                  <c:v>0.39950000000000002</c:v>
                </c:pt>
                <c:pt idx="6">
                  <c:v>0.52290000000000003</c:v>
                </c:pt>
                <c:pt idx="7">
                  <c:v>0.60580000000000001</c:v>
                </c:pt>
                <c:pt idx="8">
                  <c:v>0.4698</c:v>
                </c:pt>
                <c:pt idx="9">
                  <c:v>0.54510000000000003</c:v>
                </c:pt>
                <c:pt idx="10">
                  <c:v>0.59079999999999999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0E-4124-AFE6-F20812B84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0E-4124-AFE6-F20812B84E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0E-4124-AFE6-F20812B84E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0E-4124-AFE6-F20812B84E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0E-4124-AFE6-F20812B84E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0E-4124-AFE6-F20812B84E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0E-4124-AFE6-F20812B84E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0E-4124-AFE6-F20812B84E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0E-4124-AFE6-F20812B84E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0E-4124-AFE6-F20812B84E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0E-4124-AFE6-F20812B84E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0E-4124-AFE6-F20812B84E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0E-4124-AFE6-F20812B84E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0E-4124-AFE6-F20812B84E94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5.9761654398878372E-2</c:v>
                </c:pt>
                <c:pt idx="1">
                  <c:v>-0.12270039421813406</c:v>
                </c:pt>
                <c:pt idx="2">
                  <c:v>6.8073036695621481E-2</c:v>
                </c:pt>
                <c:pt idx="3">
                  <c:v>-3.4784377542717571E-2</c:v>
                </c:pt>
                <c:pt idx="4">
                  <c:v>0.14810659186535768</c:v>
                </c:pt>
                <c:pt idx="5">
                  <c:v>5.1039200210470925E-2</c:v>
                </c:pt>
                <c:pt idx="6">
                  <c:v>1.4945652173913082E-2</c:v>
                </c:pt>
                <c:pt idx="7">
                  <c:v>-7.2107505735825583E-3</c:v>
                </c:pt>
                <c:pt idx="8">
                  <c:v>-2.1453863778379434E-2</c:v>
                </c:pt>
                <c:pt idx="9">
                  <c:v>2.1168977144998102E-2</c:v>
                </c:pt>
                <c:pt idx="10">
                  <c:v>1.9499568593615235E-2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0E-4124-AFE6-F20812B84E94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0.12314264487369986</c:v>
                </c:pt>
                <c:pt idx="1">
                  <c:v>-0.14255899823406648</c:v>
                </c:pt>
                <c:pt idx="2">
                  <c:v>7.0730406966412085E-2</c:v>
                </c:pt>
                <c:pt idx="3">
                  <c:v>5.421017551655205E-2</c:v>
                </c:pt>
                <c:pt idx="4">
                  <c:v>0.23357444243520198</c:v>
                </c:pt>
                <c:pt idx="5">
                  <c:v>-0.21280788177339893</c:v>
                </c:pt>
                <c:pt idx="6">
                  <c:v>-0.27475728155339796</c:v>
                </c:pt>
                <c:pt idx="7">
                  <c:v>-2.4162371134020644E-2</c:v>
                </c:pt>
                <c:pt idx="8">
                  <c:v>-8.5102239532619417E-2</c:v>
                </c:pt>
                <c:pt idx="9">
                  <c:v>0.14133165829145744</c:v>
                </c:pt>
                <c:pt idx="10">
                  <c:v>6.8934322417224303E-2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90E-4124-AFE6-F20812B84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F1-4EA7-8BBC-AE5EF7428CE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0.53200000000000003</c:v>
                </c:pt>
                <c:pt idx="1">
                  <c:v>0.80279999999999996</c:v>
                </c:pt>
                <c:pt idx="2">
                  <c:v>0.83989999999999998</c:v>
                </c:pt>
                <c:pt idx="3">
                  <c:v>0.7802</c:v>
                </c:pt>
                <c:pt idx="4">
                  <c:v>0.82669999999999999</c:v>
                </c:pt>
                <c:pt idx="5">
                  <c:v>0.87409999999999999</c:v>
                </c:pt>
                <c:pt idx="6">
                  <c:v>0.90269999999999995</c:v>
                </c:pt>
                <c:pt idx="7">
                  <c:v>0.89249999999999996</c:v>
                </c:pt>
                <c:pt idx="8">
                  <c:v>0.7881999999999999</c:v>
                </c:pt>
                <c:pt idx="9">
                  <c:v>0.80189999999999995</c:v>
                </c:pt>
                <c:pt idx="10">
                  <c:v>0.78749999999999998</c:v>
                </c:pt>
                <c:pt idx="11">
                  <c:v>0.79339999999999999</c:v>
                </c:pt>
                <c:pt idx="12">
                  <c:v>0.80182500000000001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F1-4EA7-8BBC-AE5EF7428CEC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F1-4EA7-8BBC-AE5EF7428CE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0.65390000000000004</c:v>
                </c:pt>
                <c:pt idx="1">
                  <c:v>0.62309999999999999</c:v>
                </c:pt>
                <c:pt idx="2">
                  <c:v>0.61819999999999997</c:v>
                </c:pt>
                <c:pt idx="3">
                  <c:v>0.6762999999999999</c:v>
                </c:pt>
                <c:pt idx="4">
                  <c:v>0.8075</c:v>
                </c:pt>
                <c:pt idx="5">
                  <c:v>0.77829999999999999</c:v>
                </c:pt>
                <c:pt idx="6">
                  <c:v>0.87879999999999991</c:v>
                </c:pt>
                <c:pt idx="7">
                  <c:v>0.90639999999999998</c:v>
                </c:pt>
                <c:pt idx="8">
                  <c:v>0.88049999999999995</c:v>
                </c:pt>
                <c:pt idx="9">
                  <c:v>0.81169999999999998</c:v>
                </c:pt>
                <c:pt idx="10">
                  <c:v>0.77670000000000006</c:v>
                </c:pt>
                <c:pt idx="11">
                  <c:v>0.7591</c:v>
                </c:pt>
                <c:pt idx="12">
                  <c:v>0.76420833333333338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F1-4EA7-8BBC-AE5EF7428CEC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F1-4EA7-8BBC-AE5EF7428CE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0.86799999999999999</c:v>
                </c:pt>
                <c:pt idx="1">
                  <c:v>0.94669999999999999</c:v>
                </c:pt>
                <c:pt idx="2">
                  <c:v>0.88969999999999994</c:v>
                </c:pt>
                <c:pt idx="3">
                  <c:v>0.754</c:v>
                </c:pt>
                <c:pt idx="4">
                  <c:v>0.93720000000000003</c:v>
                </c:pt>
                <c:pt idx="5">
                  <c:v>0.98010000000000008</c:v>
                </c:pt>
                <c:pt idx="6">
                  <c:v>0.95640000000000003</c:v>
                </c:pt>
                <c:pt idx="7">
                  <c:v>0.94879999999999998</c:v>
                </c:pt>
                <c:pt idx="8">
                  <c:v>0.80590000000000006</c:v>
                </c:pt>
                <c:pt idx="9">
                  <c:v>0.80370000000000008</c:v>
                </c:pt>
                <c:pt idx="10">
                  <c:v>0.82819999999999994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F1-4EA7-8BBC-AE5EF7428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F1-4EA7-8BBC-AE5EF7428C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F1-4EA7-8BBC-AE5EF7428C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F1-4EA7-8BBC-AE5EF7428C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F1-4EA7-8BBC-AE5EF7428C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F1-4EA7-8BBC-AE5EF7428C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F1-4EA7-8BBC-AE5EF7428C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F1-4EA7-8BBC-AE5EF7428C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F1-4EA7-8BBC-AE5EF7428C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F1-4EA7-8BBC-AE5EF7428C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F1-4EA7-8BBC-AE5EF7428C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F1-4EA7-8BBC-AE5EF7428C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F1-4EA7-8BBC-AE5EF7428C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F1-4EA7-8BBC-AE5EF7428CEC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0.32742009481572087</c:v>
                </c:pt>
                <c:pt idx="1">
                  <c:v>0.51933878992136084</c:v>
                </c:pt>
                <c:pt idx="2">
                  <c:v>0.43917825946295697</c:v>
                </c:pt>
                <c:pt idx="3">
                  <c:v>0.11488984178618966</c:v>
                </c:pt>
                <c:pt idx="4">
                  <c:v>0.16061919504643973</c:v>
                </c:pt>
                <c:pt idx="5">
                  <c:v>0.25928305280740083</c:v>
                </c:pt>
                <c:pt idx="6">
                  <c:v>8.8302230314064811E-2</c:v>
                </c:pt>
                <c:pt idx="7">
                  <c:v>4.6778464254192409E-2</c:v>
                </c:pt>
                <c:pt idx="8">
                  <c:v>-8.4724588302100945E-2</c:v>
                </c:pt>
                <c:pt idx="9">
                  <c:v>-9.8558580756435976E-3</c:v>
                </c:pt>
                <c:pt idx="10">
                  <c:v>6.6306167117290871E-2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F1-4EA7-8BBC-AE5EF7428CEC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0.97048808172531231</c:v>
                </c:pt>
                <c:pt idx="1">
                  <c:v>1.5038349642951596</c:v>
                </c:pt>
                <c:pt idx="2">
                  <c:v>0.98195589218088641</c:v>
                </c:pt>
                <c:pt idx="3">
                  <c:v>0.60425531914893638</c:v>
                </c:pt>
                <c:pt idx="4">
                  <c:v>0.81276595744680846</c:v>
                </c:pt>
                <c:pt idx="5">
                  <c:v>0.20583169291338588</c:v>
                </c:pt>
                <c:pt idx="6">
                  <c:v>0.13277271112163924</c:v>
                </c:pt>
                <c:pt idx="7">
                  <c:v>9.1578462954440942E-2</c:v>
                </c:pt>
                <c:pt idx="8">
                  <c:v>-0.11449291286671792</c:v>
                </c:pt>
                <c:pt idx="9">
                  <c:v>-4.7297297297297258E-2</c:v>
                </c:pt>
                <c:pt idx="10">
                  <c:v>-7.3115186383796438E-3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7F1-4EA7-8BBC-AE5EF7428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1D-431D-A539-F6AB84C1FB2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0.8387</c:v>
                </c:pt>
                <c:pt idx="1">
                  <c:v>0.82120000000000004</c:v>
                </c:pt>
                <c:pt idx="2">
                  <c:v>0.81459999999999999</c:v>
                </c:pt>
                <c:pt idx="3">
                  <c:v>0.81810000000000005</c:v>
                </c:pt>
                <c:pt idx="4">
                  <c:v>0.75599999999999989</c:v>
                </c:pt>
                <c:pt idx="5">
                  <c:v>0.81430000000000002</c:v>
                </c:pt>
                <c:pt idx="6">
                  <c:v>0.92040000000000011</c:v>
                </c:pt>
                <c:pt idx="7">
                  <c:v>0.97860000000000003</c:v>
                </c:pt>
                <c:pt idx="8">
                  <c:v>0.94879999999999998</c:v>
                </c:pt>
                <c:pt idx="9">
                  <c:v>0.90969999999999995</c:v>
                </c:pt>
                <c:pt idx="10">
                  <c:v>0.78599999999999992</c:v>
                </c:pt>
                <c:pt idx="11">
                  <c:v>0.79469999999999996</c:v>
                </c:pt>
                <c:pt idx="12">
                  <c:v>0.85041836356904854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1D-431D-A539-F6AB84C1FB29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1D-431D-A539-F6AB84C1FB29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0.61520000000000008</c:v>
                </c:pt>
                <c:pt idx="1">
                  <c:v>0.86180000000000012</c:v>
                </c:pt>
                <c:pt idx="2">
                  <c:v>0.8236</c:v>
                </c:pt>
                <c:pt idx="3">
                  <c:v>0.90949999999999998</c:v>
                </c:pt>
                <c:pt idx="4">
                  <c:v>0.76180000000000003</c:v>
                </c:pt>
                <c:pt idx="5">
                  <c:v>0.81559999999999999</c:v>
                </c:pt>
                <c:pt idx="6">
                  <c:v>0.92709999999999992</c:v>
                </c:pt>
                <c:pt idx="7">
                  <c:v>1.0247999999999999</c:v>
                </c:pt>
                <c:pt idx="8">
                  <c:v>0.81950000000000001</c:v>
                </c:pt>
                <c:pt idx="9">
                  <c:v>0.8881</c:v>
                </c:pt>
                <c:pt idx="10">
                  <c:v>0.87360000000000004</c:v>
                </c:pt>
                <c:pt idx="11">
                  <c:v>0.86670000000000003</c:v>
                </c:pt>
                <c:pt idx="12">
                  <c:v>0.84878834356712252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1D-431D-A539-F6AB84C1FB29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1D-431D-A539-F6AB84C1FB2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0.91280000000000006</c:v>
                </c:pt>
                <c:pt idx="1">
                  <c:v>0.96200000000000008</c:v>
                </c:pt>
                <c:pt idx="2">
                  <c:v>0.7944</c:v>
                </c:pt>
                <c:pt idx="3">
                  <c:v>0.88819999999999988</c:v>
                </c:pt>
                <c:pt idx="4">
                  <c:v>0.872</c:v>
                </c:pt>
                <c:pt idx="5">
                  <c:v>0.9104000000000001</c:v>
                </c:pt>
                <c:pt idx="6">
                  <c:v>0.94920000000000004</c:v>
                </c:pt>
                <c:pt idx="7">
                  <c:v>1.0207999999999999</c:v>
                </c:pt>
                <c:pt idx="8">
                  <c:v>0.88959999999999995</c:v>
                </c:pt>
                <c:pt idx="9">
                  <c:v>0.97180000000000011</c:v>
                </c:pt>
                <c:pt idx="10">
                  <c:v>0.95010000000000006</c:v>
                </c:pt>
                <c:pt idx="11">
                  <c:v>0.87</c:v>
                </c:pt>
                <c:pt idx="12">
                  <c:v>0.9159504223366709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1D-431D-A539-F6AB84C1FB29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1D-431D-A539-F6AB84C1FB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1D-431D-A539-F6AB84C1FB2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0.96530000000000005</c:v>
                </c:pt>
                <c:pt idx="1">
                  <c:v>1.0661</c:v>
                </c:pt>
                <c:pt idx="2">
                  <c:v>0.98959999999999992</c:v>
                </c:pt>
                <c:pt idx="3">
                  <c:v>0.91859999999999997</c:v>
                </c:pt>
                <c:pt idx="4">
                  <c:v>0.94200000000000006</c:v>
                </c:pt>
                <c:pt idx="5">
                  <c:v>0.96189999999999998</c:v>
                </c:pt>
                <c:pt idx="6">
                  <c:v>0.99629999999999996</c:v>
                </c:pt>
                <c:pt idx="7">
                  <c:v>1.0063</c:v>
                </c:pt>
                <c:pt idx="8">
                  <c:v>0.85860000000000003</c:v>
                </c:pt>
                <c:pt idx="9">
                  <c:v>1.0153000000000001</c:v>
                </c:pt>
                <c:pt idx="10">
                  <c:v>0.92370000000000008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1D-431D-A539-F6AB84C1F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1D-431D-A539-F6AB84C1FB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1D-431D-A539-F6AB84C1FB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1D-431D-A539-F6AB84C1FB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1D-431D-A539-F6AB84C1FB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1D-431D-A539-F6AB84C1FB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1D-431D-A539-F6AB84C1FB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1D-431D-A539-F6AB84C1FB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1D-431D-A539-F6AB84C1FB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1D-431D-A539-F6AB84C1FB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1D-431D-A539-F6AB84C1FB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1D-431D-A539-F6AB84C1FB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1D-431D-A539-F6AB84C1FB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1D-431D-A539-F6AB84C1FB29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5.7515337423312829E-2</c:v>
                </c:pt>
                <c:pt idx="1">
                  <c:v>0.10821205821205826</c:v>
                </c:pt>
                <c:pt idx="2">
                  <c:v>0.2457200402819737</c:v>
                </c:pt>
                <c:pt idx="3">
                  <c:v>3.4226525557307097E-2</c:v>
                </c:pt>
                <c:pt idx="4">
                  <c:v>8.0275229357798183E-2</c:v>
                </c:pt>
                <c:pt idx="5">
                  <c:v>5.656854130052702E-2</c:v>
                </c:pt>
                <c:pt idx="6">
                  <c:v>4.9620733249051696E-2</c:v>
                </c:pt>
                <c:pt idx="7">
                  <c:v>-1.4204545454545414E-2</c:v>
                </c:pt>
                <c:pt idx="8">
                  <c:v>-3.484712230215814E-2</c:v>
                </c:pt>
                <c:pt idx="9">
                  <c:v>4.4762296768882548E-2</c:v>
                </c:pt>
                <c:pt idx="10">
                  <c:v>-2.7786548784338505E-2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1D-431D-A539-F6AB84C1FB29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0.1509478955526411</c:v>
                </c:pt>
                <c:pt idx="1">
                  <c:v>0.29822211397954224</c:v>
                </c:pt>
                <c:pt idx="2">
                  <c:v>0.21482936410508224</c:v>
                </c:pt>
                <c:pt idx="3">
                  <c:v>0.12284561789512272</c:v>
                </c:pt>
                <c:pt idx="4">
                  <c:v>0.24603174603174627</c:v>
                </c:pt>
                <c:pt idx="5">
                  <c:v>0.18125997789512449</c:v>
                </c:pt>
                <c:pt idx="6">
                  <c:v>8.2464146023467855E-2</c:v>
                </c:pt>
                <c:pt idx="7">
                  <c:v>2.8305742898017572E-2</c:v>
                </c:pt>
                <c:pt idx="8">
                  <c:v>-9.5067453625632292E-2</c:v>
                </c:pt>
                <c:pt idx="9">
                  <c:v>0.11608222490931097</c:v>
                </c:pt>
                <c:pt idx="10">
                  <c:v>0.17519083969465665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1D-431D-A539-F6AB84C1F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73-4688-86CB-7E8877B825C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0.9637</c:v>
                </c:pt>
                <c:pt idx="1">
                  <c:v>0.96040000000000003</c:v>
                </c:pt>
                <c:pt idx="2">
                  <c:v>0.9294</c:v>
                </c:pt>
                <c:pt idx="3">
                  <c:v>0.9274</c:v>
                </c:pt>
                <c:pt idx="4">
                  <c:v>0.83099999999999996</c:v>
                </c:pt>
                <c:pt idx="5">
                  <c:v>0.81469999999999998</c:v>
                </c:pt>
                <c:pt idx="6">
                  <c:v>0.94430000000000003</c:v>
                </c:pt>
                <c:pt idx="7">
                  <c:v>1.0129999999999999</c:v>
                </c:pt>
                <c:pt idx="8">
                  <c:v>0.96090000000000009</c:v>
                </c:pt>
                <c:pt idx="9">
                  <c:v>0.93049999999999999</c:v>
                </c:pt>
                <c:pt idx="10">
                  <c:v>0.77079999999999993</c:v>
                </c:pt>
                <c:pt idx="11">
                  <c:v>0.78900000000000003</c:v>
                </c:pt>
                <c:pt idx="12">
                  <c:v>0.90283418535920901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3-4688-86CB-7E8877B825C3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73-4688-86CB-7E8877B825C3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0.63919999999999999</c:v>
                </c:pt>
                <c:pt idx="1">
                  <c:v>0.87879999999999991</c:v>
                </c:pt>
                <c:pt idx="2">
                  <c:v>0.81900000000000006</c:v>
                </c:pt>
                <c:pt idx="3">
                  <c:v>0.94669999999999999</c:v>
                </c:pt>
                <c:pt idx="4">
                  <c:v>0.74309999999999998</c:v>
                </c:pt>
                <c:pt idx="5">
                  <c:v>0.79879999999999995</c:v>
                </c:pt>
                <c:pt idx="6">
                  <c:v>0.93409999999999993</c:v>
                </c:pt>
                <c:pt idx="7">
                  <c:v>1.0628</c:v>
                </c:pt>
                <c:pt idx="8">
                  <c:v>0.8284999999999999</c:v>
                </c:pt>
                <c:pt idx="9">
                  <c:v>0.91280000000000006</c:v>
                </c:pt>
                <c:pt idx="10">
                  <c:v>0.89829999999999999</c:v>
                </c:pt>
                <c:pt idx="11">
                  <c:v>0.88780000000000003</c:v>
                </c:pt>
                <c:pt idx="12">
                  <c:v>0.86230572081972345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73-4688-86CB-7E8877B825C3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73-4688-86CB-7E8877B825C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0.98719999999999997</c:v>
                </c:pt>
                <c:pt idx="1">
                  <c:v>1.0593000000000001</c:v>
                </c:pt>
                <c:pt idx="2">
                  <c:v>0.84499999999999997</c:v>
                </c:pt>
                <c:pt idx="3">
                  <c:v>0.95319999999999994</c:v>
                </c:pt>
                <c:pt idx="4">
                  <c:v>0.89180000000000004</c:v>
                </c:pt>
                <c:pt idx="5">
                  <c:v>0.95090000000000008</c:v>
                </c:pt>
                <c:pt idx="6">
                  <c:v>0.96950000000000003</c:v>
                </c:pt>
                <c:pt idx="7">
                  <c:v>1.0537000000000001</c:v>
                </c:pt>
                <c:pt idx="8">
                  <c:v>0.89219999999999999</c:v>
                </c:pt>
                <c:pt idx="9">
                  <c:v>1.0177</c:v>
                </c:pt>
                <c:pt idx="10">
                  <c:v>0.9998999999999999</c:v>
                </c:pt>
                <c:pt idx="11">
                  <c:v>0.90180000000000005</c:v>
                </c:pt>
                <c:pt idx="12">
                  <c:v>0.95995106478564085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73-4688-86CB-7E8877B825C3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73-4688-86CB-7E8877B825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C73-4688-86CB-7E8877B825C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0.99319999999999997</c:v>
                </c:pt>
                <c:pt idx="1">
                  <c:v>1.1003000000000001</c:v>
                </c:pt>
                <c:pt idx="2">
                  <c:v>1.0183</c:v>
                </c:pt>
                <c:pt idx="3">
                  <c:v>0.96579999999999999</c:v>
                </c:pt>
                <c:pt idx="4">
                  <c:v>0.94340000000000002</c:v>
                </c:pt>
                <c:pt idx="5">
                  <c:v>0.95669999999999999</c:v>
                </c:pt>
                <c:pt idx="6">
                  <c:v>1.0078</c:v>
                </c:pt>
                <c:pt idx="7">
                  <c:v>1.0227999999999999</c:v>
                </c:pt>
                <c:pt idx="8">
                  <c:v>0.87370000000000003</c:v>
                </c:pt>
                <c:pt idx="9">
                  <c:v>1.0761000000000001</c:v>
                </c:pt>
                <c:pt idx="10">
                  <c:v>0.95109999999999995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73-4688-86CB-7E8877B82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73-4688-86CB-7E8877B825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73-4688-86CB-7E8877B825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73-4688-86CB-7E8877B825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73-4688-86CB-7E8877B825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73-4688-86CB-7E8877B825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73-4688-86CB-7E8877B825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73-4688-86CB-7E8877B825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73-4688-86CB-7E8877B825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73-4688-86CB-7E8877B825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73-4688-86CB-7E8877B825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73-4688-86CB-7E8877B825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73-4688-86CB-7E8877B825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73-4688-86CB-7E8877B825C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6.0777957860616016E-3</c:v>
                </c:pt>
                <c:pt idx="1">
                  <c:v>3.8704805059945224E-2</c:v>
                </c:pt>
                <c:pt idx="2">
                  <c:v>0.20508875739644972</c:v>
                </c:pt>
                <c:pt idx="3">
                  <c:v>1.3218631976500195E-2</c:v>
                </c:pt>
                <c:pt idx="4">
                  <c:v>5.786050684009858E-2</c:v>
                </c:pt>
                <c:pt idx="5">
                  <c:v>6.0994846987063589E-3</c:v>
                </c:pt>
                <c:pt idx="6">
                  <c:v>3.9504899432697194E-2</c:v>
                </c:pt>
                <c:pt idx="7">
                  <c:v>-2.9325234886590223E-2</c:v>
                </c:pt>
                <c:pt idx="8">
                  <c:v>-2.0735261152208029E-2</c:v>
                </c:pt>
                <c:pt idx="9">
                  <c:v>5.7384297926697414E-2</c:v>
                </c:pt>
                <c:pt idx="10">
                  <c:v>-4.8804880488048763E-2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C73-4688-86CB-7E8877B825C3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3.0611186053751238E-2</c:v>
                </c:pt>
                <c:pt idx="1">
                  <c:v>0.14566847147022077</c:v>
                </c:pt>
                <c:pt idx="2">
                  <c:v>9.5653109533031966E-2</c:v>
                </c:pt>
                <c:pt idx="3">
                  <c:v>4.1406081518222893E-2</c:v>
                </c:pt>
                <c:pt idx="4">
                  <c:v>0.13525872442839959</c:v>
                </c:pt>
                <c:pt idx="5">
                  <c:v>0.17429728734503502</c:v>
                </c:pt>
                <c:pt idx="6">
                  <c:v>6.7245578735571243E-2</c:v>
                </c:pt>
                <c:pt idx="7">
                  <c:v>9.6742349457059618E-3</c:v>
                </c:pt>
                <c:pt idx="8">
                  <c:v>-9.0748256842543507E-2</c:v>
                </c:pt>
                <c:pt idx="9">
                  <c:v>0.1564750134336379</c:v>
                </c:pt>
                <c:pt idx="10">
                  <c:v>0.2339128178515828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C73-4688-86CB-7E8877B82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10303</c:v>
                </c:pt>
                <c:pt idx="1">
                  <c:v>17730</c:v>
                </c:pt>
                <c:pt idx="2">
                  <c:v>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65-4AD1-B970-0645B75FF592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9860</c:v>
                </c:pt>
                <c:pt idx="1">
                  <c:v>14586</c:v>
                </c:pt>
                <c:pt idx="2">
                  <c:v>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5-4AD1-B970-0645B75FF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D65-4AD1-B970-0645B75FF59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D65-4AD1-B970-0645B75FF59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D65-4AD1-B970-0645B75FF59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65-4AD1-B970-0645B75FF592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65-4AD1-B970-0645B75FF592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65-4AD1-B970-0645B75FF592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65-4AD1-B970-0645B75FF592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65-4AD1-B970-0645B75FF59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65-4AD1-B970-0645B75FF59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0.354816654071755</c:v>
                </c:pt>
                <c:pt idx="1">
                  <c:v>0.52488394688545825</c:v>
                </c:pt>
                <c:pt idx="2">
                  <c:v>0.12029939904278672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D65-4AD1-B970-0645B75FF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65-4AD1-B970-0645B75FF59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65-4AD1-B970-0645B75FF59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65-4AD1-B970-0645B75FF59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65-4AD1-B970-0645B75FF59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65-4AD1-B970-0645B75FF59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65-4AD1-B970-0645B75FF592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65-4AD1-B970-0645B75FF592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65-4AD1-B970-0645B75FF592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65-4AD1-B970-0645B75FF592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65-4AD1-B970-0645B75FF592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65-4AD1-B970-0645B75FF59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65-4AD1-B970-0645B75FF59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-4.2997185285839068E-2</c:v>
                </c:pt>
                <c:pt idx="1">
                  <c:v>-0.17732656514382406</c:v>
                </c:pt>
                <c:pt idx="2">
                  <c:v>0.59039010466222641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65-4AD1-B970-0645B75FF5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32-4144-8CC3-0B1DA3E9218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1160</c:v>
                </c:pt>
                <c:pt idx="1">
                  <c:v>1192</c:v>
                </c:pt>
                <c:pt idx="2">
                  <c:v>1320</c:v>
                </c:pt>
                <c:pt idx="3">
                  <c:v>1227</c:v>
                </c:pt>
                <c:pt idx="4">
                  <c:v>790</c:v>
                </c:pt>
                <c:pt idx="5">
                  <c:v>1007</c:v>
                </c:pt>
                <c:pt idx="6">
                  <c:v>1544</c:v>
                </c:pt>
                <c:pt idx="7">
                  <c:v>1093</c:v>
                </c:pt>
                <c:pt idx="8">
                  <c:v>1430</c:v>
                </c:pt>
                <c:pt idx="9">
                  <c:v>1458</c:v>
                </c:pt>
                <c:pt idx="10">
                  <c:v>1496</c:v>
                </c:pt>
                <c:pt idx="11">
                  <c:v>1376</c:v>
                </c:pt>
                <c:pt idx="12">
                  <c:v>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32-4144-8CC3-0B1DA3E92181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32-4144-8CC3-0B1DA3E92181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1070</c:v>
                </c:pt>
                <c:pt idx="1">
                  <c:v>1299</c:v>
                </c:pt>
                <c:pt idx="2">
                  <c:v>1553</c:v>
                </c:pt>
                <c:pt idx="3">
                  <c:v>1519</c:v>
                </c:pt>
                <c:pt idx="4">
                  <c:v>881</c:v>
                </c:pt>
                <c:pt idx="5">
                  <c:v>1321</c:v>
                </c:pt>
                <c:pt idx="6">
                  <c:v>1114</c:v>
                </c:pt>
                <c:pt idx="7">
                  <c:v>998</c:v>
                </c:pt>
                <c:pt idx="8">
                  <c:v>1047</c:v>
                </c:pt>
                <c:pt idx="9">
                  <c:v>1679</c:v>
                </c:pt>
                <c:pt idx="10">
                  <c:v>2421</c:v>
                </c:pt>
                <c:pt idx="11">
                  <c:v>1685</c:v>
                </c:pt>
                <c:pt idx="12">
                  <c:v>16587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32-4144-8CC3-0B1DA3E92181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32-4144-8CC3-0B1DA3E9218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1623</c:v>
                </c:pt>
                <c:pt idx="1">
                  <c:v>1902</c:v>
                </c:pt>
                <c:pt idx="2">
                  <c:v>2140</c:v>
                </c:pt>
                <c:pt idx="3">
                  <c:v>1573</c:v>
                </c:pt>
                <c:pt idx="4">
                  <c:v>1613</c:v>
                </c:pt>
                <c:pt idx="5">
                  <c:v>1398</c:v>
                </c:pt>
                <c:pt idx="6">
                  <c:v>1435</c:v>
                </c:pt>
                <c:pt idx="7">
                  <c:v>1506</c:v>
                </c:pt>
                <c:pt idx="8">
                  <c:v>1465</c:v>
                </c:pt>
                <c:pt idx="9">
                  <c:v>1982</c:v>
                </c:pt>
                <c:pt idx="10">
                  <c:v>2298</c:v>
                </c:pt>
                <c:pt idx="11">
                  <c:v>1850</c:v>
                </c:pt>
                <c:pt idx="12">
                  <c:v>20785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32-4144-8CC3-0B1DA3E92181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32-4144-8CC3-0B1DA3E921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532-4144-8CC3-0B1DA3E9218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1605</c:v>
                </c:pt>
                <c:pt idx="1">
                  <c:v>2028</c:v>
                </c:pt>
                <c:pt idx="2">
                  <c:v>3428</c:v>
                </c:pt>
                <c:pt idx="3">
                  <c:v>1590</c:v>
                </c:pt>
                <c:pt idx="4">
                  <c:v>1681</c:v>
                </c:pt>
                <c:pt idx="5">
                  <c:v>1391</c:v>
                </c:pt>
                <c:pt idx="6">
                  <c:v>1166</c:v>
                </c:pt>
                <c:pt idx="7">
                  <c:v>1232</c:v>
                </c:pt>
                <c:pt idx="8">
                  <c:v>1114</c:v>
                </c:pt>
                <c:pt idx="9">
                  <c:v>1956</c:v>
                </c:pt>
                <c:pt idx="10">
                  <c:v>2484</c:v>
                </c:pt>
                <c:pt idx="12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32-4144-8CC3-0B1DA3E92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C532-4144-8CC3-0B1DA3E92181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239</c:v>
                      </c:pt>
                      <c:pt idx="1">
                        <c:v>192</c:v>
                      </c:pt>
                      <c:pt idx="2">
                        <c:v>316</c:v>
                      </c:pt>
                      <c:pt idx="3">
                        <c:v>269</c:v>
                      </c:pt>
                      <c:pt idx="4">
                        <c:v>262</c:v>
                      </c:pt>
                      <c:pt idx="5">
                        <c:v>231</c:v>
                      </c:pt>
                      <c:pt idx="6">
                        <c:v>675</c:v>
                      </c:pt>
                      <c:pt idx="7">
                        <c:v>905</c:v>
                      </c:pt>
                      <c:pt idx="8">
                        <c:v>827</c:v>
                      </c:pt>
                      <c:pt idx="9">
                        <c:v>1854</c:v>
                      </c:pt>
                      <c:pt idx="10">
                        <c:v>1955</c:v>
                      </c:pt>
                      <c:pt idx="11">
                        <c:v>1573</c:v>
                      </c:pt>
                      <c:pt idx="12">
                        <c:v>9298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C532-4144-8CC3-0B1DA3E921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32-4144-8CC3-0B1DA3E921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32-4144-8CC3-0B1DA3E921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32-4144-8CC3-0B1DA3E921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32-4144-8CC3-0B1DA3E921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32-4144-8CC3-0B1DA3E921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32-4144-8CC3-0B1DA3E921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32-4144-8CC3-0B1DA3E921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32-4144-8CC3-0B1DA3E921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32-4144-8CC3-0B1DA3E921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32-4144-8CC3-0B1DA3E921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32-4144-8CC3-0B1DA3E921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32-4144-8CC3-0B1DA3E921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32-4144-8CC3-0B1DA3E92181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-1.1090573012939031E-2</c:v>
                </c:pt>
                <c:pt idx="1">
                  <c:v>6.6246056782334417E-2</c:v>
                </c:pt>
                <c:pt idx="2">
                  <c:v>0.60186915887850456</c:v>
                </c:pt>
                <c:pt idx="3">
                  <c:v>1.0807374443738027E-2</c:v>
                </c:pt>
                <c:pt idx="4">
                  <c:v>4.2157470551766885E-2</c:v>
                </c:pt>
                <c:pt idx="5">
                  <c:v>-5.0071530758225569E-3</c:v>
                </c:pt>
                <c:pt idx="6">
                  <c:v>-0.18745644599303135</c:v>
                </c:pt>
                <c:pt idx="7">
                  <c:v>-0.18193891102257631</c:v>
                </c:pt>
                <c:pt idx="8">
                  <c:v>-0.23959044368600679</c:v>
                </c:pt>
                <c:pt idx="9">
                  <c:v>-1.3118062563067578E-2</c:v>
                </c:pt>
                <c:pt idx="10">
                  <c:v>8.0939947780678922E-2</c:v>
                </c:pt>
                <c:pt idx="12">
                  <c:v>3.9081066807499232E-2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532-4144-8CC3-0B1DA3E92181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0.38362068965517238</c:v>
                </c:pt>
                <c:pt idx="1">
                  <c:v>0.70134228187919456</c:v>
                </c:pt>
                <c:pt idx="2">
                  <c:v>1.5969696969696972</c:v>
                </c:pt>
                <c:pt idx="3">
                  <c:v>0.29584352078239617</c:v>
                </c:pt>
                <c:pt idx="4">
                  <c:v>1.1278481012658226</c:v>
                </c:pt>
                <c:pt idx="5">
                  <c:v>0.38133068520357494</c:v>
                </c:pt>
                <c:pt idx="6">
                  <c:v>-0.24481865284974091</c:v>
                </c:pt>
                <c:pt idx="7">
                  <c:v>0.12717291857273549</c:v>
                </c:pt>
                <c:pt idx="8">
                  <c:v>-0.220979020979021</c:v>
                </c:pt>
                <c:pt idx="9">
                  <c:v>0.34156378600823056</c:v>
                </c:pt>
                <c:pt idx="10">
                  <c:v>0.66042780748663099</c:v>
                </c:pt>
                <c:pt idx="12">
                  <c:v>0.43435153459211207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532-4144-8CC3-0B1DA3E92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6AA-4D49-BB97-5E87C8ADE0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6AA-4D49-BB97-5E87C8ADE03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6AA-4D49-BB97-5E87C8ADE0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6AA-4D49-BB97-5E87C8ADE03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6AA-4D49-BB97-5E87C8ADE035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AA-4D49-BB97-5E87C8ADE035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AA-4D49-BB97-5E87C8ADE035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AA-4D49-BB97-5E87C8ADE03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AA-4D49-BB97-5E87C8ADE03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AA-4D49-BB97-5E87C8ADE035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AA-4D49-BB97-5E87C8ADE0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9860</c:v>
                </c:pt>
                <c:pt idx="1">
                  <c:v>14586</c:v>
                </c:pt>
                <c:pt idx="2">
                  <c:v>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6AA-4D49-BB97-5E87C8ADE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69-42E0-A660-7192791E0A1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69-42E0-A660-7192791E0A1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69-42E0-A660-7192791E0A1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69-42E0-A660-7192791E0A1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69-42E0-A660-7192791E0A1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69-42E0-A660-7192791E0A1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69-42E0-A660-7192791E0A1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69-42E0-A660-7192791E0A1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69-42E0-A660-7192791E0A1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69-42E0-A660-7192791E0A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A69-42E0-A660-7192791E0A1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69-42E0-A660-7192791E0A1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69-42E0-A660-7192791E0A1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69-42E0-A660-7192791E0A1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69-42E0-A660-7192791E0A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A69-42E0-A660-7192791E0A1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A69-42E0-A660-7192791E0A1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69-42E0-A660-7192791E0A1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69-42E0-A660-7192791E0A1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69-42E0-A660-7192791E0A1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69-42E0-A660-7192791E0A1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69-42E0-A660-7192791E0A1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69-42E0-A660-7192791E0A1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69-42E0-A660-7192791E0A1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69-42E0-A660-7192791E0A1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69-42E0-A660-7192791E0A1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69-42E0-A660-7192791E0A1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69-42E0-A660-7192791E0A1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69-42E0-A660-7192791E0A1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69-42E0-A660-7192791E0A1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69-42E0-A660-7192791E0A1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69-42E0-A660-7192791E0A1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69-42E0-A660-7192791E0A1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A69-42E0-A660-7192791E0A1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A69-42E0-A660-7192791E0A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A69-42E0-A660-7192791E0A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A69-42E0-A660-7192791E0A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A69-42E0-A660-7192791E0A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A69-42E0-A660-7192791E0A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A69-42E0-A660-7192791E0A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A69-42E0-A660-7192791E0A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A69-42E0-A660-7192791E0A1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A69-42E0-A660-7192791E0A1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A69-42E0-A660-7192791E0A1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A69-42E0-A660-7192791E0A1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A69-42E0-A660-7192791E0A1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A69-42E0-A660-7192791E0A1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A69-42E0-A660-7192791E0A1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A69-42E0-A660-7192791E0A1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A69-42E0-A660-7192791E0A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69-42E0-A660-7192791E0A1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A69-42E0-A660-7192791E0A1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69-42E0-A660-7192791E0A1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69-42E0-A660-7192791E0A1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A69-42E0-A660-7192791E0A1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A69-42E0-A660-7192791E0A1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A69-42E0-A660-7192791E0A1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A69-42E0-A660-7192791E0A1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A69-42E0-A660-7192791E0A1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A69-42E0-A660-7192791E0A1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A69-42E0-A660-7192791E0A1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A69-42E0-A660-7192791E0A1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A69-42E0-A660-7192791E0A1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A69-42E0-A660-7192791E0A1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A69-42E0-A660-7192791E0A1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A69-42E0-A660-7192791E0A1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A69-42E0-A660-7192791E0A1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A69-42E0-A660-7192791E0A1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A69-42E0-A660-7192791E0A1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A69-42E0-A660-7192791E0A1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A69-42E0-A660-7192791E0A1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A69-42E0-A660-7192791E0A1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A69-42E0-A660-7192791E0A1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A69-42E0-A660-7192791E0A1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A69-42E0-A660-7192791E0A1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A69-42E0-A660-7192791E0A1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A69-42E0-A660-7192791E0A1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A69-42E0-A660-7192791E0A1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A69-42E0-A660-7192791E0A1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A69-42E0-A660-7192791E0A1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A69-42E0-A660-7192791E0A1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A69-42E0-A660-7192791E0A1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A69-42E0-A660-7192791E0A1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A69-42E0-A660-7192791E0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35-4535-BBA4-BDEE4DAAE7A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35-4535-BBA4-BDEE4DAAE7A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35-4535-BBA4-BDEE4DAAE7A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35-4535-BBA4-BDEE4DAAE7A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6555</c:v>
                </c:pt>
                <c:pt idx="1">
                  <c:v>13829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35-4535-BBA4-BDEE4DAAE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16609</c:v>
                </c:pt>
                <c:pt idx="1">
                  <c:v>2454</c:v>
                </c:pt>
                <c:pt idx="2">
                  <c:v>6197</c:v>
                </c:pt>
                <c:pt idx="3">
                  <c:v>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B-41C8-82DA-124FFF492595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21664</c:v>
                </c:pt>
                <c:pt idx="1">
                  <c:v>7485</c:v>
                </c:pt>
                <c:pt idx="2">
                  <c:v>14179</c:v>
                </c:pt>
                <c:pt idx="3">
                  <c:v>8471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9B-41C8-82DA-124FFF492595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20384</c:v>
                </c:pt>
                <c:pt idx="1">
                  <c:v>6555</c:v>
                </c:pt>
                <c:pt idx="2">
                  <c:v>13829</c:v>
                </c:pt>
                <c:pt idx="3">
                  <c:v>7405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9B-41C8-82DA-124FFF492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-5.9084194977843452E-2</c:v>
                </c:pt>
                <c:pt idx="1">
                  <c:v>-0.12424849699398799</c:v>
                </c:pt>
                <c:pt idx="2">
                  <c:v>-2.4684392411312484E-2</c:v>
                </c:pt>
                <c:pt idx="3">
                  <c:v>-0.12584110494628731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9B-41C8-82DA-124FFF492595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-0.39184915567754641</c:v>
                </c:pt>
                <c:pt idx="1">
                  <c:v>-0.18632075471698117</c:v>
                </c:pt>
                <c:pt idx="2">
                  <c:v>-0.45687691461786195</c:v>
                </c:pt>
                <c:pt idx="3">
                  <c:v>-0.24768871279081583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9B-41C8-82DA-124FFF492595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0.83739404326277267</c:v>
                </c:pt>
                <c:pt idx="1">
                  <c:v>0.13796377784983094</c:v>
                </c:pt>
                <c:pt idx="2">
                  <c:v>0.31407198110148687</c:v>
                </c:pt>
                <c:pt idx="3">
                  <c:v>0.1626059567372273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9B-41C8-82DA-124FFF492595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0.73352765482744975</c:v>
                </c:pt>
                <c:pt idx="1">
                  <c:v>0.23588470258015762</c:v>
                </c:pt>
                <c:pt idx="2">
                  <c:v>0.4976429522472921</c:v>
                </c:pt>
                <c:pt idx="3">
                  <c:v>0.26647234517255031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9B-41C8-82DA-124FFF492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3F7-42C9-97DD-C06F0FD400D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F7-42C9-97DD-C06F0FD400D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F7-42C9-97DD-C06F0FD400D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F7-42C9-97DD-C06F0FD400D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7649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F7-42C9-97DD-C06F0FD40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4749</c:v>
                </c:pt>
                <c:pt idx="1">
                  <c:v>0</c:v>
                </c:pt>
                <c:pt idx="2">
                  <c:v>2669</c:v>
                </c:pt>
                <c:pt idx="3">
                  <c:v>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0-420C-BB43-E82446013E97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7739</c:v>
                </c:pt>
                <c:pt idx="1">
                  <c:v>0</c:v>
                </c:pt>
                <c:pt idx="2">
                  <c:v>7739</c:v>
                </c:pt>
                <c:pt idx="3">
                  <c:v>2564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0-420C-BB43-E82446013E97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7649</c:v>
                </c:pt>
                <c:pt idx="1">
                  <c:v>0</c:v>
                </c:pt>
                <c:pt idx="2">
                  <c:v>7649</c:v>
                </c:pt>
                <c:pt idx="3">
                  <c:v>2211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C0-420C-BB43-E82446013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-1.1629409484429476E-2</c:v>
                </c:pt>
                <c:pt idx="1">
                  <c:v>0</c:v>
                </c:pt>
                <c:pt idx="2">
                  <c:v>-1.1629409484429476E-2</c:v>
                </c:pt>
                <c:pt idx="3">
                  <c:v>-0.13767550702028086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C0-420C-BB43-E82446013E97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-0.54755708032651129</c:v>
                </c:pt>
                <c:pt idx="1">
                  <c:v>0</c:v>
                </c:pt>
                <c:pt idx="2">
                  <c:v>-0.54755708032651129</c:v>
                </c:pt>
                <c:pt idx="3">
                  <c:v>-0.11736526946107784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C0-420C-BB43-E82446013E97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0.7463164017060876</c:v>
                </c:pt>
                <c:pt idx="1">
                  <c:v>0</c:v>
                </c:pt>
                <c:pt idx="2">
                  <c:v>0.54323381155486627</c:v>
                </c:pt>
                <c:pt idx="3">
                  <c:v>0.25368359829391235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C0-420C-BB43-E82446013E97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0.77576064908722109</c:v>
                </c:pt>
                <c:pt idx="1">
                  <c:v>0</c:v>
                </c:pt>
                <c:pt idx="2">
                  <c:v>0.77576064908722109</c:v>
                </c:pt>
                <c:pt idx="3">
                  <c:v>0.22423935091277891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C0-420C-BB43-E82446013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BDE-4F39-9473-4364C9A3898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DE-4F39-9473-4364C9A3898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DE-4F39-9473-4364C9A3898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DE-4F39-9473-4364C9A3898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6555</c:v>
                </c:pt>
                <c:pt idx="1">
                  <c:v>6180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DE-4F39-9473-4364C9A38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11860</c:v>
                </c:pt>
                <c:pt idx="1">
                  <c:v>2454</c:v>
                </c:pt>
                <c:pt idx="2">
                  <c:v>3528</c:v>
                </c:pt>
                <c:pt idx="3">
                  <c:v>2782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45-498A-9A98-8393090A2686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13925</c:v>
                </c:pt>
                <c:pt idx="1">
                  <c:v>7485</c:v>
                </c:pt>
                <c:pt idx="2">
                  <c:v>6440</c:v>
                </c:pt>
                <c:pt idx="3">
                  <c:v>5907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45-498A-9A98-8393090A2686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12735</c:v>
                </c:pt>
                <c:pt idx="1">
                  <c:v>6555</c:v>
                </c:pt>
                <c:pt idx="2">
                  <c:v>6180</c:v>
                </c:pt>
                <c:pt idx="3">
                  <c:v>5194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45-498A-9A98-8393090A2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-8.5457809694793552E-2</c:v>
                </c:pt>
                <c:pt idx="1">
                  <c:v>-0.12424849699398799</c:v>
                </c:pt>
                <c:pt idx="2">
                  <c:v>-4.0372670807453437E-2</c:v>
                </c:pt>
                <c:pt idx="3">
                  <c:v>-0.12070424919586931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45-498A-9A98-8393090A2686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-0.23338550445461115</c:v>
                </c:pt>
                <c:pt idx="1">
                  <c:v>-0.18632075471698117</c:v>
                </c:pt>
                <c:pt idx="2">
                  <c:v>-0.27769985974754563</c:v>
                </c:pt>
                <c:pt idx="3">
                  <c:v>-0.29217770509675656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45-498A-9A98-8393090A2686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0.86598502830016433</c:v>
                </c:pt>
                <c:pt idx="1">
                  <c:v>0.18127320309171688</c:v>
                </c:pt>
                <c:pt idx="2">
                  <c:v>0.24213377152942608</c:v>
                </c:pt>
                <c:pt idx="3">
                  <c:v>0.13401497169983567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45-498A-9A98-8393090A2686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0.71030174577500138</c:v>
                </c:pt>
                <c:pt idx="1">
                  <c:v>0.36560879022812204</c:v>
                </c:pt>
                <c:pt idx="2">
                  <c:v>0.34469295554687934</c:v>
                </c:pt>
                <c:pt idx="3">
                  <c:v>0.28969825422499862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45-498A-9A98-8393090A2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9B-4A68-937E-230F72537C2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69B-4A68-937E-230F72537C2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69B-4A68-937E-230F72537C2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69B-4A68-937E-230F72537C2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69B-4A68-937E-230F72537C2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69B-4A68-937E-230F72537C2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69B-4A68-937E-230F72537C2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69B-4A68-937E-230F72537C2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69B-4A68-937E-230F72537C2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69B-4A68-937E-230F72537C2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9B-4A68-937E-230F72537C2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9B-4A68-937E-230F72537C2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9B-4A68-937E-230F72537C2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9B-4A68-937E-230F72537C2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9B-4A68-937E-230F72537C2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9B-4A68-937E-230F72537C2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9B-4A68-937E-230F72537C2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9B-4A68-937E-230F72537C2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9B-4A68-937E-230F72537C2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69B-4A68-937E-230F72537C2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151006</c:v>
                </c:pt>
                <c:pt idx="1">
                  <c:v>107119</c:v>
                </c:pt>
                <c:pt idx="2">
                  <c:v>10070</c:v>
                </c:pt>
                <c:pt idx="3">
                  <c:v>361792</c:v>
                </c:pt>
                <c:pt idx="4">
                  <c:v>46838</c:v>
                </c:pt>
                <c:pt idx="5">
                  <c:v>143457</c:v>
                </c:pt>
                <c:pt idx="6">
                  <c:v>32599</c:v>
                </c:pt>
                <c:pt idx="7">
                  <c:v>27789</c:v>
                </c:pt>
                <c:pt idx="8">
                  <c:v>57295</c:v>
                </c:pt>
                <c:pt idx="9">
                  <c:v>52545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69B-4A68-937E-230F72537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2D-4B77-B4CE-E6D20E0198C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2D-4B77-B4CE-E6D20E0198C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2D-4B77-B4CE-E6D20E0198C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2D-4B77-B4CE-E6D20E0198C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2D-4B77-B4CE-E6D20E0198C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2D-4B77-B4CE-E6D20E0198C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2D-4B77-B4CE-E6D20E0198C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2D-4B77-B4CE-E6D20E0198C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2D-4B77-B4CE-E6D20E0198C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2D-4B77-B4CE-E6D20E0198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72D-4B77-B4CE-E6D20E0198C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2D-4B77-B4CE-E6D20E0198C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2D-4B77-B4CE-E6D20E0198C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2D-4B77-B4CE-E6D20E0198C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2D-4B77-B4CE-E6D20E0198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72D-4B77-B4CE-E6D20E0198C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72D-4B77-B4CE-E6D20E0198C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2D-4B77-B4CE-E6D20E0198C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2D-4B77-B4CE-E6D20E0198C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2D-4B77-B4CE-E6D20E0198C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2D-4B77-B4CE-E6D20E0198C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2D-4B77-B4CE-E6D20E0198C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2D-4B77-B4CE-E6D20E0198C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2D-4B77-B4CE-E6D20E0198C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2D-4B77-B4CE-E6D20E0198C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2D-4B77-B4CE-E6D20E0198C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2D-4B77-B4CE-E6D20E0198C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2D-4B77-B4CE-E6D20E0198C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2D-4B77-B4CE-E6D20E0198C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2D-4B77-B4CE-E6D20E0198C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2D-4B77-B4CE-E6D20E0198C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2D-4B77-B4CE-E6D20E0198C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2D-4B77-B4CE-E6D20E0198C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72D-4B77-B4CE-E6D20E0198C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72D-4B77-B4CE-E6D20E0198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72D-4B77-B4CE-E6D20E0198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72D-4B77-B4CE-E6D20E0198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72D-4B77-B4CE-E6D20E0198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72D-4B77-B4CE-E6D20E0198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72D-4B77-B4CE-E6D20E0198C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72D-4B77-B4CE-E6D20E0198C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72D-4B77-B4CE-E6D20E0198C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72D-4B77-B4CE-E6D20E0198C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72D-4B77-B4CE-E6D20E0198C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72D-4B77-B4CE-E6D20E0198C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72D-4B77-B4CE-E6D20E0198C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72D-4B77-B4CE-E6D20E0198C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72D-4B77-B4CE-E6D20E0198C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72D-4B77-B4CE-E6D20E0198C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72D-4B77-B4CE-E6D20E0198C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2D-4B77-B4CE-E6D20E0198C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72D-4B77-B4CE-E6D20E0198C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2D-4B77-B4CE-E6D20E0198C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72D-4B77-B4CE-E6D20E0198C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72D-4B77-B4CE-E6D20E0198C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72D-4B77-B4CE-E6D20E0198C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72D-4B77-B4CE-E6D20E0198C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72D-4B77-B4CE-E6D20E0198C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72D-4B77-B4CE-E6D20E0198C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72D-4B77-B4CE-E6D20E0198C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72D-4B77-B4CE-E6D20E0198C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72D-4B77-B4CE-E6D20E0198C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72D-4B77-B4CE-E6D20E0198C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72D-4B77-B4CE-E6D20E0198C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72D-4B77-B4CE-E6D20E0198C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72D-4B77-B4CE-E6D20E0198C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72D-4B77-B4CE-E6D20E0198C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72D-4B77-B4CE-E6D20E0198C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72D-4B77-B4CE-E6D20E0198C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72D-4B77-B4CE-E6D20E0198C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72D-4B77-B4CE-E6D20E0198C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72D-4B77-B4CE-E6D20E0198C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72D-4B77-B4CE-E6D20E0198C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72D-4B77-B4CE-E6D20E0198C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72D-4B77-B4CE-E6D20E0198C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72D-4B77-B4CE-E6D20E0198C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72D-4B77-B4CE-E6D20E0198C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72D-4B77-B4CE-E6D20E0198C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72D-4B77-B4CE-E6D20E0198C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72D-4B77-B4CE-E6D20E0198C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72D-4B77-B4CE-E6D20E0198C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72D-4B77-B4CE-E6D20E0198C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72D-4B77-B4CE-E6D20E0198C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72D-4B77-B4CE-E6D20E019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26-41F4-857E-EBE69864C5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1272</c:v>
                </c:pt>
                <c:pt idx="1">
                  <c:v>1663</c:v>
                </c:pt>
                <c:pt idx="2">
                  <c:v>1659</c:v>
                </c:pt>
                <c:pt idx="3">
                  <c:v>2167</c:v>
                </c:pt>
                <c:pt idx="4">
                  <c:v>1414</c:v>
                </c:pt>
                <c:pt idx="5">
                  <c:v>1498</c:v>
                </c:pt>
                <c:pt idx="6">
                  <c:v>2067</c:v>
                </c:pt>
                <c:pt idx="7">
                  <c:v>1971</c:v>
                </c:pt>
                <c:pt idx="8">
                  <c:v>1513</c:v>
                </c:pt>
                <c:pt idx="9">
                  <c:v>1970</c:v>
                </c:pt>
                <c:pt idx="10">
                  <c:v>1104</c:v>
                </c:pt>
                <c:pt idx="11">
                  <c:v>1324</c:v>
                </c:pt>
                <c:pt idx="12">
                  <c:v>19622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26-41F4-857E-EBE69864C5C8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26-41F4-857E-EBE69864C5C8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1353</c:v>
                </c:pt>
                <c:pt idx="1">
                  <c:v>2904</c:v>
                </c:pt>
                <c:pt idx="2">
                  <c:v>2196</c:v>
                </c:pt>
                <c:pt idx="3">
                  <c:v>2930</c:v>
                </c:pt>
                <c:pt idx="4">
                  <c:v>2517</c:v>
                </c:pt>
                <c:pt idx="5">
                  <c:v>1955</c:v>
                </c:pt>
                <c:pt idx="6">
                  <c:v>2623</c:v>
                </c:pt>
                <c:pt idx="7">
                  <c:v>2466</c:v>
                </c:pt>
                <c:pt idx="8">
                  <c:v>1641</c:v>
                </c:pt>
                <c:pt idx="9">
                  <c:v>2797</c:v>
                </c:pt>
                <c:pt idx="10">
                  <c:v>1616</c:v>
                </c:pt>
                <c:pt idx="11">
                  <c:v>1942</c:v>
                </c:pt>
                <c:pt idx="12">
                  <c:v>26940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26-41F4-857E-EBE69864C5C8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26-41F4-857E-EBE69864C5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1657</c:v>
                </c:pt>
                <c:pt idx="1">
                  <c:v>2192</c:v>
                </c:pt>
                <c:pt idx="2">
                  <c:v>1764</c:v>
                </c:pt>
                <c:pt idx="3">
                  <c:v>2972</c:v>
                </c:pt>
                <c:pt idx="4">
                  <c:v>2516</c:v>
                </c:pt>
                <c:pt idx="5">
                  <c:v>1820</c:v>
                </c:pt>
                <c:pt idx="6">
                  <c:v>1969</c:v>
                </c:pt>
                <c:pt idx="7">
                  <c:v>2255</c:v>
                </c:pt>
                <c:pt idx="8">
                  <c:v>2059</c:v>
                </c:pt>
                <c:pt idx="9">
                  <c:v>2556</c:v>
                </c:pt>
                <c:pt idx="10">
                  <c:v>1504</c:v>
                </c:pt>
                <c:pt idx="11">
                  <c:v>1825</c:v>
                </c:pt>
                <c:pt idx="12">
                  <c:v>25089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26-41F4-857E-EBE69864C5C8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26-41F4-857E-EBE69864C5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026-41F4-857E-EBE69864C5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1470</c:v>
                </c:pt>
                <c:pt idx="1">
                  <c:v>2057</c:v>
                </c:pt>
                <c:pt idx="2">
                  <c:v>2459</c:v>
                </c:pt>
                <c:pt idx="3">
                  <c:v>3165</c:v>
                </c:pt>
                <c:pt idx="4">
                  <c:v>2477</c:v>
                </c:pt>
                <c:pt idx="5">
                  <c:v>1716</c:v>
                </c:pt>
                <c:pt idx="6">
                  <c:v>1892</c:v>
                </c:pt>
                <c:pt idx="7">
                  <c:v>2125</c:v>
                </c:pt>
                <c:pt idx="8">
                  <c:v>1668</c:v>
                </c:pt>
                <c:pt idx="9">
                  <c:v>2794</c:v>
                </c:pt>
                <c:pt idx="10">
                  <c:v>1368</c:v>
                </c:pt>
                <c:pt idx="12">
                  <c:v>23191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26-41F4-857E-EBE69864C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26-41F4-857E-EBE69864C5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26-41F4-857E-EBE69864C5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26-41F4-857E-EBE69864C5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26-41F4-857E-EBE69864C5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26-41F4-857E-EBE69864C5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26-41F4-857E-EBE69864C5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26-41F4-857E-EBE69864C5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26-41F4-857E-EBE69864C5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26-41F4-857E-EBE69864C5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26-41F4-857E-EBE69864C5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26-41F4-857E-EBE69864C5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26-41F4-857E-EBE69864C5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26-41F4-857E-EBE69864C5C8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-0.11285455642727826</c:v>
                </c:pt>
                <c:pt idx="1">
                  <c:v>-6.1587591240875872E-2</c:v>
                </c:pt>
                <c:pt idx="2">
                  <c:v>0.39399092970521532</c:v>
                </c:pt>
                <c:pt idx="3">
                  <c:v>6.4939434724091472E-2</c:v>
                </c:pt>
                <c:pt idx="4">
                  <c:v>-1.5500794912559623E-2</c:v>
                </c:pt>
                <c:pt idx="5">
                  <c:v>-5.7142857142857162E-2</c:v>
                </c:pt>
                <c:pt idx="6">
                  <c:v>-3.9106145251396662E-2</c:v>
                </c:pt>
                <c:pt idx="7">
                  <c:v>-5.7649667405764937E-2</c:v>
                </c:pt>
                <c:pt idx="8">
                  <c:v>-0.18989800874210783</c:v>
                </c:pt>
                <c:pt idx="9">
                  <c:v>9.3114241001564846E-2</c:v>
                </c:pt>
                <c:pt idx="10">
                  <c:v>-9.0425531914893664E-2</c:v>
                </c:pt>
                <c:pt idx="12">
                  <c:v>-3.1378954607977905E-3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026-41F4-857E-EBE69864C5C8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0.15566037735849059</c:v>
                </c:pt>
                <c:pt idx="1">
                  <c:v>0.23692122669873728</c:v>
                </c:pt>
                <c:pt idx="2">
                  <c:v>0.48221820373719115</c:v>
                </c:pt>
                <c:pt idx="3">
                  <c:v>0.46054453161052145</c:v>
                </c:pt>
                <c:pt idx="4">
                  <c:v>0.7517680339462518</c:v>
                </c:pt>
                <c:pt idx="5">
                  <c:v>0.14552736982643522</c:v>
                </c:pt>
                <c:pt idx="6">
                  <c:v>-8.4663763909046952E-2</c:v>
                </c:pt>
                <c:pt idx="7">
                  <c:v>7.8132927447996048E-2</c:v>
                </c:pt>
                <c:pt idx="8">
                  <c:v>0.10244547257105086</c:v>
                </c:pt>
                <c:pt idx="9">
                  <c:v>0.41827411167512696</c:v>
                </c:pt>
                <c:pt idx="10">
                  <c:v>0.23913043478260865</c:v>
                </c:pt>
                <c:pt idx="12">
                  <c:v>0.26740627390971694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026-41F4-857E-EBE69864C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95402</c:v>
                </c:pt>
                <c:pt idx="1">
                  <c:v>44587</c:v>
                </c:pt>
                <c:pt idx="2">
                  <c:v>2332</c:v>
                </c:pt>
                <c:pt idx="3">
                  <c:v>89109</c:v>
                </c:pt>
                <c:pt idx="4">
                  <c:v>28150</c:v>
                </c:pt>
                <c:pt idx="5">
                  <c:v>48506</c:v>
                </c:pt>
                <c:pt idx="6">
                  <c:v>13638</c:v>
                </c:pt>
                <c:pt idx="7">
                  <c:v>19970</c:v>
                </c:pt>
                <c:pt idx="8">
                  <c:v>21572</c:v>
                </c:pt>
                <c:pt idx="9">
                  <c:v>68176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D5-4EC9-A30F-F5E97992177E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169678</c:v>
                </c:pt>
                <c:pt idx="1">
                  <c:v>111509</c:v>
                </c:pt>
                <c:pt idx="2">
                  <c:v>18264</c:v>
                </c:pt>
                <c:pt idx="3">
                  <c:v>322678</c:v>
                </c:pt>
                <c:pt idx="4">
                  <c:v>51971</c:v>
                </c:pt>
                <c:pt idx="5">
                  <c:v>135981</c:v>
                </c:pt>
                <c:pt idx="6">
                  <c:v>35140</c:v>
                </c:pt>
                <c:pt idx="7">
                  <c:v>30135</c:v>
                </c:pt>
                <c:pt idx="8">
                  <c:v>43404</c:v>
                </c:pt>
                <c:pt idx="9">
                  <c:v>55830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D5-4EC9-A30F-F5E97992177E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151006</c:v>
                </c:pt>
                <c:pt idx="1">
                  <c:v>107119</c:v>
                </c:pt>
                <c:pt idx="2">
                  <c:v>10070</c:v>
                </c:pt>
                <c:pt idx="3">
                  <c:v>361792</c:v>
                </c:pt>
                <c:pt idx="4">
                  <c:v>46838</c:v>
                </c:pt>
                <c:pt idx="5">
                  <c:v>143457</c:v>
                </c:pt>
                <c:pt idx="6">
                  <c:v>32599</c:v>
                </c:pt>
                <c:pt idx="7">
                  <c:v>27789</c:v>
                </c:pt>
                <c:pt idx="8">
                  <c:v>57295</c:v>
                </c:pt>
                <c:pt idx="9">
                  <c:v>52545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D5-4EC9-A30F-F5E979921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-0.11004372988837685</c:v>
                </c:pt>
                <c:pt idx="1">
                  <c:v>-3.9369019541023564E-2</c:v>
                </c:pt>
                <c:pt idx="2">
                  <c:v>-0.44864213753832671</c:v>
                </c:pt>
                <c:pt idx="3">
                  <c:v>0.12121681676470031</c:v>
                </c:pt>
                <c:pt idx="4">
                  <c:v>-9.8766619845683135E-2</c:v>
                </c:pt>
                <c:pt idx="5">
                  <c:v>5.4978269022878168E-2</c:v>
                </c:pt>
                <c:pt idx="6">
                  <c:v>-7.2310756972111534E-2</c:v>
                </c:pt>
                <c:pt idx="7">
                  <c:v>-7.7849676455948202E-2</c:v>
                </c:pt>
                <c:pt idx="8">
                  <c:v>0.32003962768408445</c:v>
                </c:pt>
                <c:pt idx="9">
                  <c:v>-5.8839333691563689E-2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D5-4EC9-A30F-F5E97992177E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-0.28292138566374625</c:v>
                </c:pt>
                <c:pt idx="1">
                  <c:v>-0.10272819413149281</c:v>
                </c:pt>
                <c:pt idx="2">
                  <c:v>5.9940059940060131E-3</c:v>
                </c:pt>
                <c:pt idx="3">
                  <c:v>8.5868984518971514E-2</c:v>
                </c:pt>
                <c:pt idx="4">
                  <c:v>0.62338832663246913</c:v>
                </c:pt>
                <c:pt idx="5">
                  <c:v>0.30549564552676833</c:v>
                </c:pt>
                <c:pt idx="6">
                  <c:v>-1.6354364684228018E-2</c:v>
                </c:pt>
                <c:pt idx="7">
                  <c:v>-0.35912455893544892</c:v>
                </c:pt>
                <c:pt idx="8">
                  <c:v>0.44794035885772043</c:v>
                </c:pt>
                <c:pt idx="9">
                  <c:v>6.2137413838410316E-2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D5-4EC9-A30F-F5E97992177E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0.31576414089244864</c:v>
                </c:pt>
                <c:pt idx="1">
                  <c:v>0.1026529552694057</c:v>
                </c:pt>
                <c:pt idx="2">
                  <c:v>6.4099790705597947E-3</c:v>
                </c:pt>
                <c:pt idx="3">
                  <c:v>0.22358942603579096</c:v>
                </c:pt>
                <c:pt idx="4">
                  <c:v>5.570638212723153E-2</c:v>
                </c:pt>
                <c:pt idx="5">
                  <c:v>0.1281833570389439</c:v>
                </c:pt>
                <c:pt idx="6">
                  <c:v>2.5389790543354225E-2</c:v>
                </c:pt>
                <c:pt idx="7">
                  <c:v>5.8377995424727026E-2</c:v>
                </c:pt>
                <c:pt idx="8">
                  <c:v>3.439837323627553E-2</c:v>
                </c:pt>
                <c:pt idx="9">
                  <c:v>4.9527600361262691E-2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D5-4EC9-A30F-F5E97992177E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0.15245277685232861</c:v>
                </c:pt>
                <c:pt idx="1">
                  <c:v>0.10814529888643225</c:v>
                </c:pt>
                <c:pt idx="2">
                  <c:v>1.016647989419592E-2</c:v>
                </c:pt>
                <c:pt idx="3">
                  <c:v>0.36525830127913905</c:v>
                </c:pt>
                <c:pt idx="4">
                  <c:v>4.7286751269548011E-2</c:v>
                </c:pt>
                <c:pt idx="5">
                  <c:v>0.14483145046491203</c:v>
                </c:pt>
                <c:pt idx="6">
                  <c:v>3.2911328507536523E-2</c:v>
                </c:pt>
                <c:pt idx="7">
                  <c:v>2.805524426810431E-2</c:v>
                </c:pt>
                <c:pt idx="8">
                  <c:v>5.7843938980929016E-2</c:v>
                </c:pt>
                <c:pt idx="9">
                  <c:v>5.3048429596874336E-2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D5-4EC9-A30F-F5E979921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30-44B0-BAFB-0C80C653A8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030-44B0-BAFB-0C80C653A8D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030-44B0-BAFB-0C80C653A8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030-44B0-BAFB-0C80C653A8D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030-44B0-BAFB-0C80C653A8D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030-44B0-BAFB-0C80C653A8D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030-44B0-BAFB-0C80C653A8D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30-44B0-BAFB-0C80C653A8D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030-44B0-BAFB-0C80C653A8D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030-44B0-BAFB-0C80C653A8D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30-44B0-BAFB-0C80C653A8D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30-44B0-BAFB-0C80C653A8D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30-44B0-BAFB-0C80C653A8D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30-44B0-BAFB-0C80C653A8D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30-44B0-BAFB-0C80C653A8D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30-44B0-BAFB-0C80C653A8D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30-44B0-BAFB-0C80C653A8D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30-44B0-BAFB-0C80C653A8D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30-44B0-BAFB-0C80C653A8D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030-44B0-BAFB-0C80C653A8D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93573</c:v>
                </c:pt>
                <c:pt idx="1">
                  <c:v>59614</c:v>
                </c:pt>
                <c:pt idx="2">
                  <c:v>3365</c:v>
                </c:pt>
                <c:pt idx="3">
                  <c:v>260897</c:v>
                </c:pt>
                <c:pt idx="4">
                  <c:v>31431</c:v>
                </c:pt>
                <c:pt idx="5">
                  <c:v>74846</c:v>
                </c:pt>
                <c:pt idx="6">
                  <c:v>22192</c:v>
                </c:pt>
                <c:pt idx="7">
                  <c:v>9860</c:v>
                </c:pt>
                <c:pt idx="8">
                  <c:v>21202</c:v>
                </c:pt>
                <c:pt idx="9">
                  <c:v>17123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030-44B0-BAFB-0C80C653A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E9-4C7A-B388-14E695B2574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E9-4C7A-B388-14E695B2574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E9-4C7A-B388-14E695B2574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E9-4C7A-B388-14E695B2574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E9-4C7A-B388-14E695B2574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E9-4C7A-B388-14E695B2574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E9-4C7A-B388-14E695B2574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E9-4C7A-B388-14E695B2574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E9-4C7A-B388-14E695B2574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E9-4C7A-B388-14E695B257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4E9-4C7A-B388-14E695B2574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E9-4C7A-B388-14E695B2574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E9-4C7A-B388-14E695B2574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E9-4C7A-B388-14E695B2574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E9-4C7A-B388-14E695B257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4E9-4C7A-B388-14E695B2574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4E9-4C7A-B388-14E695B2574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E9-4C7A-B388-14E695B2574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E9-4C7A-B388-14E695B2574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E9-4C7A-B388-14E695B2574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E9-4C7A-B388-14E695B2574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E9-4C7A-B388-14E695B2574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E9-4C7A-B388-14E695B2574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E9-4C7A-B388-14E695B2574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E9-4C7A-B388-14E695B2574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E9-4C7A-B388-14E695B2574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E9-4C7A-B388-14E695B2574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E9-4C7A-B388-14E695B2574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E9-4C7A-B388-14E695B2574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E9-4C7A-B388-14E695B2574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E9-4C7A-B388-14E695B2574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E9-4C7A-B388-14E695B2574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E9-4C7A-B388-14E695B257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4E9-4C7A-B388-14E695B2574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4E9-4C7A-B388-14E695B257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4E9-4C7A-B388-14E695B257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4E9-4C7A-B388-14E695B257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4E9-4C7A-B388-14E695B257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4E9-4C7A-B388-14E695B257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4E9-4C7A-B388-14E695B257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4E9-4C7A-B388-14E695B257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4E9-4C7A-B388-14E695B257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4E9-4C7A-B388-14E695B257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4E9-4C7A-B388-14E695B257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4E9-4C7A-B388-14E695B257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4E9-4C7A-B388-14E695B2574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4E9-4C7A-B388-14E695B2574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4E9-4C7A-B388-14E695B2574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4E9-4C7A-B388-14E695B2574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4E9-4C7A-B388-14E695B2574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E9-4C7A-B388-14E695B2574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4E9-4C7A-B388-14E695B2574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4E9-4C7A-B388-14E695B2574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4E9-4C7A-B388-14E695B2574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4E9-4C7A-B388-14E695B2574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4E9-4C7A-B388-14E695B2574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4E9-4C7A-B388-14E695B2574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4E9-4C7A-B388-14E695B2574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4E9-4C7A-B388-14E695B2574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4E9-4C7A-B388-14E695B2574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4E9-4C7A-B388-14E695B2574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4E9-4C7A-B388-14E695B2574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4E9-4C7A-B388-14E695B2574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4E9-4C7A-B388-14E695B2574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4E9-4C7A-B388-14E695B2574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4E9-4C7A-B388-14E695B257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4E9-4C7A-B388-14E695B2574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4E9-4C7A-B388-14E695B2574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4E9-4C7A-B388-14E695B2574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4E9-4C7A-B388-14E695B2574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4E9-4C7A-B388-14E695B2574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4E9-4C7A-B388-14E695B2574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4E9-4C7A-B388-14E695B2574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4E9-4C7A-B388-14E695B2574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4E9-4C7A-B388-14E695B2574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4E9-4C7A-B388-14E695B2574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4E9-4C7A-B388-14E695B2574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4E9-4C7A-B388-14E695B2574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4E9-4C7A-B388-14E695B2574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4E9-4C7A-B388-14E695B2574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4E9-4C7A-B388-14E695B2574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4E9-4C7A-B388-14E695B2574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4E9-4C7A-B388-14E695B257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4E9-4C7A-B388-14E695B25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40412</c:v>
                </c:pt>
                <c:pt idx="1">
                  <c:v>22598</c:v>
                </c:pt>
                <c:pt idx="2">
                  <c:v>678</c:v>
                </c:pt>
                <c:pt idx="3">
                  <c:v>66693</c:v>
                </c:pt>
                <c:pt idx="4">
                  <c:v>24632</c:v>
                </c:pt>
                <c:pt idx="5">
                  <c:v>26652</c:v>
                </c:pt>
                <c:pt idx="6">
                  <c:v>6381</c:v>
                </c:pt>
                <c:pt idx="7">
                  <c:v>5328</c:v>
                </c:pt>
                <c:pt idx="8">
                  <c:v>13892</c:v>
                </c:pt>
                <c:pt idx="9">
                  <c:v>31141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75-46AA-AC85-AD476BFFC056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98343</c:v>
                </c:pt>
                <c:pt idx="1">
                  <c:v>62410</c:v>
                </c:pt>
                <c:pt idx="2">
                  <c:v>4956</c:v>
                </c:pt>
                <c:pt idx="3">
                  <c:v>235494</c:v>
                </c:pt>
                <c:pt idx="4">
                  <c:v>33119</c:v>
                </c:pt>
                <c:pt idx="5">
                  <c:v>75077</c:v>
                </c:pt>
                <c:pt idx="6">
                  <c:v>24273</c:v>
                </c:pt>
                <c:pt idx="7">
                  <c:v>10303</c:v>
                </c:pt>
                <c:pt idx="8">
                  <c:v>13152</c:v>
                </c:pt>
                <c:pt idx="9">
                  <c:v>14556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75-46AA-AC85-AD476BFFC056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93573</c:v>
                </c:pt>
                <c:pt idx="1">
                  <c:v>59614</c:v>
                </c:pt>
                <c:pt idx="2">
                  <c:v>3365</c:v>
                </c:pt>
                <c:pt idx="3">
                  <c:v>260897</c:v>
                </c:pt>
                <c:pt idx="4">
                  <c:v>31431</c:v>
                </c:pt>
                <c:pt idx="5">
                  <c:v>74846</c:v>
                </c:pt>
                <c:pt idx="6">
                  <c:v>22192</c:v>
                </c:pt>
                <c:pt idx="7">
                  <c:v>9860</c:v>
                </c:pt>
                <c:pt idx="8">
                  <c:v>21202</c:v>
                </c:pt>
                <c:pt idx="9">
                  <c:v>17123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75-46AA-AC85-AD476BFFC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-4.8503706415301551E-2</c:v>
                </c:pt>
                <c:pt idx="1">
                  <c:v>-4.4800512738343179E-2</c:v>
                </c:pt>
                <c:pt idx="2">
                  <c:v>-0.32102502017756251</c:v>
                </c:pt>
                <c:pt idx="3">
                  <c:v>0.10787111348909106</c:v>
                </c:pt>
                <c:pt idx="4">
                  <c:v>-5.0967722455388165E-2</c:v>
                </c:pt>
                <c:pt idx="5">
                  <c:v>-3.076841109793893E-3</c:v>
                </c:pt>
                <c:pt idx="6">
                  <c:v>-8.5733119103530653E-2</c:v>
                </c:pt>
                <c:pt idx="7">
                  <c:v>-4.2997185285839068E-2</c:v>
                </c:pt>
                <c:pt idx="8">
                  <c:v>0.61207420924574207</c:v>
                </c:pt>
                <c:pt idx="9">
                  <c:v>0.17635339378950254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75-46AA-AC85-AD476BFFC056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-9.3513262162633448E-2</c:v>
                </c:pt>
                <c:pt idx="1">
                  <c:v>-0.16070900618057415</c:v>
                </c:pt>
                <c:pt idx="2">
                  <c:v>-0.22856487849610274</c:v>
                </c:pt>
                <c:pt idx="3">
                  <c:v>-1.6822366512034503E-2</c:v>
                </c:pt>
                <c:pt idx="4">
                  <c:v>0.78696912843254307</c:v>
                </c:pt>
                <c:pt idx="5">
                  <c:v>0.36692539494110132</c:v>
                </c:pt>
                <c:pt idx="6">
                  <c:v>0.33977300169041302</c:v>
                </c:pt>
                <c:pt idx="7">
                  <c:v>-0.49204059553861212</c:v>
                </c:pt>
                <c:pt idx="8">
                  <c:v>0.19758246723904205</c:v>
                </c:pt>
                <c:pt idx="9">
                  <c:v>-0.12400879930424102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75-46AA-AC85-AD476BFFC056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0.32031314591333748</c:v>
                </c:pt>
                <c:pt idx="1">
                  <c:v>0.10005046142267</c:v>
                </c:pt>
                <c:pt idx="2">
                  <c:v>6.8165684522027694E-3</c:v>
                </c:pt>
                <c:pt idx="3">
                  <c:v>0.29869456014459905</c:v>
                </c:pt>
                <c:pt idx="4">
                  <c:v>5.2442817514960244E-2</c:v>
                </c:pt>
                <c:pt idx="5">
                  <c:v>0.13370566450851429</c:v>
                </c:pt>
                <c:pt idx="6">
                  <c:v>2.6382486180127323E-2</c:v>
                </c:pt>
                <c:pt idx="7">
                  <c:v>2.9410171540327799E-2</c:v>
                </c:pt>
                <c:pt idx="8">
                  <c:v>1.1577617935757192E-2</c:v>
                </c:pt>
                <c:pt idx="9">
                  <c:v>2.0606506387503814E-2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75-46AA-AC85-AD476BFFC056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0.15750299190544401</c:v>
                </c:pt>
                <c:pt idx="1">
                  <c:v>0.10034286983906832</c:v>
                </c:pt>
                <c:pt idx="2">
                  <c:v>5.6640010233915666E-3</c:v>
                </c:pt>
                <c:pt idx="3">
                  <c:v>0.43914439078745604</c:v>
                </c:pt>
                <c:pt idx="4">
                  <c:v>5.2904967657123429E-2</c:v>
                </c:pt>
                <c:pt idx="5">
                  <c:v>0.12598152172266425</c:v>
                </c:pt>
                <c:pt idx="6">
                  <c:v>3.7353792187549972E-2</c:v>
                </c:pt>
                <c:pt idx="7">
                  <c:v>1.6596448763934873E-2</c:v>
                </c:pt>
                <c:pt idx="8">
                  <c:v>3.5687414471901338E-2</c:v>
                </c:pt>
                <c:pt idx="9">
                  <c:v>2.8821601641466209E-2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75-46AA-AC85-AD476BFFC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B2-4D6A-97E1-7E7F020387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2B2-4D6A-97E1-7E7F020387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2B2-4D6A-97E1-7E7F020387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B2-4D6A-97E1-7E7F0203874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B2-4D6A-97E1-7E7F0203874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2B2-4D6A-97E1-7E7F0203874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2B2-4D6A-97E1-7E7F0203874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2B2-4D6A-97E1-7E7F0203874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2B2-4D6A-97E1-7E7F0203874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2B2-4D6A-97E1-7E7F0203874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B2-4D6A-97E1-7E7F0203874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B2-4D6A-97E1-7E7F0203874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B2-4D6A-97E1-7E7F0203874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B2-4D6A-97E1-7E7F0203874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B2-4D6A-97E1-7E7F0203874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B2-4D6A-97E1-7E7F0203874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B2-4D6A-97E1-7E7F0203874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B2-4D6A-97E1-7E7F0203874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B2-4D6A-97E1-7E7F0203874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2B2-4D6A-97E1-7E7F0203874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57433</c:v>
                </c:pt>
                <c:pt idx="1">
                  <c:v>47505</c:v>
                </c:pt>
                <c:pt idx="2">
                  <c:v>6705</c:v>
                </c:pt>
                <c:pt idx="3">
                  <c:v>100895</c:v>
                </c:pt>
                <c:pt idx="4">
                  <c:v>15407</c:v>
                </c:pt>
                <c:pt idx="5">
                  <c:v>68611</c:v>
                </c:pt>
                <c:pt idx="6">
                  <c:v>10407</c:v>
                </c:pt>
                <c:pt idx="7">
                  <c:v>17929</c:v>
                </c:pt>
                <c:pt idx="8">
                  <c:v>36093</c:v>
                </c:pt>
                <c:pt idx="9">
                  <c:v>35422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2B2-4D6A-97E1-7E7F02038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AB-474A-8565-51EF7289B93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AB-474A-8565-51EF7289B93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AB-474A-8565-51EF7289B93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AB-474A-8565-51EF7289B93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AB-474A-8565-51EF7289B93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AB-474A-8565-51EF7289B93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AB-474A-8565-51EF7289B93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AB-474A-8565-51EF7289B93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AB-474A-8565-51EF7289B93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AB-474A-8565-51EF7289B9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6AB-474A-8565-51EF7289B93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AB-474A-8565-51EF7289B93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AB-474A-8565-51EF7289B93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AB-474A-8565-51EF7289B93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AB-474A-8565-51EF7289B9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6AB-474A-8565-51EF7289B93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6AB-474A-8565-51EF7289B93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AB-474A-8565-51EF7289B93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AB-474A-8565-51EF7289B93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AB-474A-8565-51EF7289B93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AB-474A-8565-51EF7289B93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AB-474A-8565-51EF7289B93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AB-474A-8565-51EF7289B93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AB-474A-8565-51EF7289B93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AB-474A-8565-51EF7289B93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AB-474A-8565-51EF7289B93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AB-474A-8565-51EF7289B93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AB-474A-8565-51EF7289B93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AB-474A-8565-51EF7289B93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AB-474A-8565-51EF7289B93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AB-474A-8565-51EF7289B93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AB-474A-8565-51EF7289B93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AB-474A-8565-51EF7289B93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6AB-474A-8565-51EF7289B93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6AB-474A-8565-51EF7289B9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6AB-474A-8565-51EF7289B9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6AB-474A-8565-51EF7289B9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6AB-474A-8565-51EF7289B9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6AB-474A-8565-51EF7289B9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6AB-474A-8565-51EF7289B9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6AB-474A-8565-51EF7289B9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6AB-474A-8565-51EF7289B9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6AB-474A-8565-51EF7289B9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6AB-474A-8565-51EF7289B93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6AB-474A-8565-51EF7289B9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6AB-474A-8565-51EF7289B93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6AB-474A-8565-51EF7289B93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6AB-474A-8565-51EF7289B93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6AB-474A-8565-51EF7289B93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6AB-474A-8565-51EF7289B93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AB-474A-8565-51EF7289B93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6AB-474A-8565-51EF7289B93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6AB-474A-8565-51EF7289B93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6AB-474A-8565-51EF7289B93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6AB-474A-8565-51EF7289B93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6AB-474A-8565-51EF7289B93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6AB-474A-8565-51EF7289B93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6AB-474A-8565-51EF7289B93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6AB-474A-8565-51EF7289B93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6AB-474A-8565-51EF7289B93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6AB-474A-8565-51EF7289B93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6AB-474A-8565-51EF7289B93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6AB-474A-8565-51EF7289B93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6AB-474A-8565-51EF7289B93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6AB-474A-8565-51EF7289B93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6AB-474A-8565-51EF7289B93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6AB-474A-8565-51EF7289B93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6AB-474A-8565-51EF7289B93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6AB-474A-8565-51EF7289B93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6AB-474A-8565-51EF7289B93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6AB-474A-8565-51EF7289B93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6AB-474A-8565-51EF7289B93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6AB-474A-8565-51EF7289B93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6AB-474A-8565-51EF7289B93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6AB-474A-8565-51EF7289B93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6AB-474A-8565-51EF7289B93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6AB-474A-8565-51EF7289B93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6AB-474A-8565-51EF7289B93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6AB-474A-8565-51EF7289B93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6AB-474A-8565-51EF7289B93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6AB-474A-8565-51EF7289B93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6AB-474A-8565-51EF7289B93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6AB-474A-8565-51EF7289B93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6AB-474A-8565-51EF7289B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54990</c:v>
                </c:pt>
                <c:pt idx="1">
                  <c:v>21989</c:v>
                </c:pt>
                <c:pt idx="2">
                  <c:v>1654</c:v>
                </c:pt>
                <c:pt idx="3">
                  <c:v>22416</c:v>
                </c:pt>
                <c:pt idx="4">
                  <c:v>3518</c:v>
                </c:pt>
                <c:pt idx="5">
                  <c:v>21854</c:v>
                </c:pt>
                <c:pt idx="6">
                  <c:v>7257</c:v>
                </c:pt>
                <c:pt idx="7">
                  <c:v>14642</c:v>
                </c:pt>
                <c:pt idx="8">
                  <c:v>7680</c:v>
                </c:pt>
                <c:pt idx="9">
                  <c:v>37035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F3-4773-86F1-1496DEE47D31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71335</c:v>
                </c:pt>
                <c:pt idx="1">
                  <c:v>49099</c:v>
                </c:pt>
                <c:pt idx="2">
                  <c:v>13308</c:v>
                </c:pt>
                <c:pt idx="3">
                  <c:v>87184</c:v>
                </c:pt>
                <c:pt idx="4">
                  <c:v>18852</c:v>
                </c:pt>
                <c:pt idx="5">
                  <c:v>60904</c:v>
                </c:pt>
                <c:pt idx="6">
                  <c:v>10867</c:v>
                </c:pt>
                <c:pt idx="7">
                  <c:v>19832</c:v>
                </c:pt>
                <c:pt idx="8">
                  <c:v>30252</c:v>
                </c:pt>
                <c:pt idx="9">
                  <c:v>41274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F3-4773-86F1-1496DEE47D31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57433</c:v>
                </c:pt>
                <c:pt idx="1">
                  <c:v>47505</c:v>
                </c:pt>
                <c:pt idx="2">
                  <c:v>6705</c:v>
                </c:pt>
                <c:pt idx="3">
                  <c:v>100895</c:v>
                </c:pt>
                <c:pt idx="4">
                  <c:v>15407</c:v>
                </c:pt>
                <c:pt idx="5">
                  <c:v>68611</c:v>
                </c:pt>
                <c:pt idx="6">
                  <c:v>10407</c:v>
                </c:pt>
                <c:pt idx="7">
                  <c:v>17929</c:v>
                </c:pt>
                <c:pt idx="8">
                  <c:v>36093</c:v>
                </c:pt>
                <c:pt idx="9">
                  <c:v>35422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F3-4773-86F1-1496DEE47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-0.19488329711922614</c:v>
                </c:pt>
                <c:pt idx="1">
                  <c:v>-3.2465019654168148E-2</c:v>
                </c:pt>
                <c:pt idx="2">
                  <c:v>-0.49616771866546439</c:v>
                </c:pt>
                <c:pt idx="3">
                  <c:v>0.15726509451275472</c:v>
                </c:pt>
                <c:pt idx="4">
                  <c:v>-0.18273923191173347</c:v>
                </c:pt>
                <c:pt idx="5">
                  <c:v>0.12654341258373836</c:v>
                </c:pt>
                <c:pt idx="6">
                  <c:v>-4.2329989877611163E-2</c:v>
                </c:pt>
                <c:pt idx="7">
                  <c:v>-9.5956030657523228E-2</c:v>
                </c:pt>
                <c:pt idx="8">
                  <c:v>0.19307814359381203</c:v>
                </c:pt>
                <c:pt idx="9">
                  <c:v>-0.14178417405630661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F3-4773-86F1-1496DEE47D31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-0.46503786361646438</c:v>
                </c:pt>
                <c:pt idx="1">
                  <c:v>-1.7558009678620201E-2</c:v>
                </c:pt>
                <c:pt idx="2">
                  <c:v>0.18714589235127477</c:v>
                </c:pt>
                <c:pt idx="3">
                  <c:v>0.48766606213414732</c:v>
                </c:pt>
                <c:pt idx="4">
                  <c:v>0.36793039154754514</c:v>
                </c:pt>
                <c:pt idx="5">
                  <c:v>0.24448596096640784</c:v>
                </c:pt>
                <c:pt idx="6">
                  <c:v>-0.37220244917656997</c:v>
                </c:pt>
                <c:pt idx="7">
                  <c:v>-0.25139874739039669</c:v>
                </c:pt>
                <c:pt idx="8">
                  <c:v>0.65064483673282725</c:v>
                </c:pt>
                <c:pt idx="9">
                  <c:v>0.18373212137414785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F3-4773-86F1-1496DEE47D31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0.3116608591670631</c:v>
                </c:pt>
                <c:pt idx="1">
                  <c:v>0.10500045002764455</c:v>
                </c:pt>
                <c:pt idx="2">
                  <c:v>6.0432283697427125E-3</c:v>
                </c:pt>
                <c:pt idx="3">
                  <c:v>0.15584328751623314</c:v>
                </c:pt>
                <c:pt idx="4">
                  <c:v>5.8650174224988104E-2</c:v>
                </c:pt>
                <c:pt idx="5">
                  <c:v>0.12320213956000155</c:v>
                </c:pt>
                <c:pt idx="6">
                  <c:v>2.4494361796510357E-2</c:v>
                </c:pt>
                <c:pt idx="7">
                  <c:v>8.4507476887865973E-2</c:v>
                </c:pt>
                <c:pt idx="8">
                  <c:v>5.498309181849742E-2</c:v>
                </c:pt>
                <c:pt idx="9">
                  <c:v>7.5614930631453081E-2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F3-4773-86F1-1496DEE47D31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0.14488391980969054</c:v>
                </c:pt>
                <c:pt idx="1">
                  <c:v>0.11983895339890567</c:v>
                </c:pt>
                <c:pt idx="2">
                  <c:v>1.6914433902529471E-2</c:v>
                </c:pt>
                <c:pt idx="3">
                  <c:v>0.25452375967124696</c:v>
                </c:pt>
                <c:pt idx="4">
                  <c:v>3.8866619408839904E-2</c:v>
                </c:pt>
                <c:pt idx="5">
                  <c:v>0.17308221095994772</c:v>
                </c:pt>
                <c:pt idx="6">
                  <c:v>2.6253320450950666E-2</c:v>
                </c:pt>
                <c:pt idx="7">
                  <c:v>4.5228767403199234E-2</c:v>
                </c:pt>
                <c:pt idx="8">
                  <c:v>9.1050359857419272E-2</c:v>
                </c:pt>
                <c:pt idx="9">
                  <c:v>8.9357655137270536E-2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F3-4773-86F1-1496DEE47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D-40F7-8078-DA1CB7623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D-40F7-8078-DA1CB7623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11280</c:v>
                </c:pt>
                <c:pt idx="1">
                  <c:v>9118</c:v>
                </c:pt>
                <c:pt idx="2">
                  <c:v>11021</c:v>
                </c:pt>
                <c:pt idx="3">
                  <c:v>6781</c:v>
                </c:pt>
                <c:pt idx="4">
                  <c:v>20687</c:v>
                </c:pt>
                <c:pt idx="5">
                  <c:v>15253</c:v>
                </c:pt>
                <c:pt idx="6">
                  <c:v>12335</c:v>
                </c:pt>
                <c:pt idx="7">
                  <c:v>11118</c:v>
                </c:pt>
                <c:pt idx="8">
                  <c:v>10682</c:v>
                </c:pt>
                <c:pt idx="9">
                  <c:v>13129</c:v>
                </c:pt>
                <c:pt idx="10">
                  <c:v>11148</c:v>
                </c:pt>
                <c:pt idx="11">
                  <c:v>22669</c:v>
                </c:pt>
                <c:pt idx="12">
                  <c:v>12886</c:v>
                </c:pt>
                <c:pt idx="13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C-41D5-AB32-70B07B317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0.23711340206185572</c:v>
                </c:pt>
                <c:pt idx="1">
                  <c:v>-0.17267035659196084</c:v>
                </c:pt>
                <c:pt idx="2">
                  <c:v>0.6252765078896918</c:v>
                </c:pt>
                <c:pt idx="3">
                  <c:v>-0.6722096002320298</c:v>
                </c:pt>
                <c:pt idx="4">
                  <c:v>0.35625778535370101</c:v>
                </c:pt>
                <c:pt idx="5">
                  <c:v>0.23656262667207129</c:v>
                </c:pt>
                <c:pt idx="6">
                  <c:v>0.10946213347724409</c:v>
                </c:pt>
                <c:pt idx="7">
                  <c:v>4.081632653061229E-2</c:v>
                </c:pt>
                <c:pt idx="8">
                  <c:v>-0.18638129332013098</c:v>
                </c:pt>
                <c:pt idx="9">
                  <c:v>0.17770003588087557</c:v>
                </c:pt>
                <c:pt idx="10">
                  <c:v>-0.50822709426970758</c:v>
                </c:pt>
                <c:pt idx="11">
                  <c:v>0.75919602669563857</c:v>
                </c:pt>
                <c:pt idx="12">
                  <c:v>0.97244757385580893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9C-41D5-AB32-70B07B317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20738</c:v>
                </c:pt>
                <c:pt idx="1">
                  <c:v>19943</c:v>
                </c:pt>
                <c:pt idx="2">
                  <c:v>34195</c:v>
                </c:pt>
                <c:pt idx="3">
                  <c:v>20058</c:v>
                </c:pt>
                <c:pt idx="4">
                  <c:v>24890</c:v>
                </c:pt>
                <c:pt idx="5">
                  <c:v>36715</c:v>
                </c:pt>
                <c:pt idx="6">
                  <c:v>28833</c:v>
                </c:pt>
                <c:pt idx="7">
                  <c:v>29585</c:v>
                </c:pt>
                <c:pt idx="8">
                  <c:v>30321</c:v>
                </c:pt>
                <c:pt idx="9">
                  <c:v>33138</c:v>
                </c:pt>
                <c:pt idx="10">
                  <c:v>27174</c:v>
                </c:pt>
                <c:pt idx="11">
                  <c:v>18736</c:v>
                </c:pt>
                <c:pt idx="12">
                  <c:v>25056</c:v>
                </c:pt>
                <c:pt idx="13">
                  <c:v>47100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86-4E11-8580-F58AB20D3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3.9863611292182632E-2</c:v>
                </c:pt>
                <c:pt idx="1">
                  <c:v>-0.41678607983623339</c:v>
                </c:pt>
                <c:pt idx="2">
                  <c:v>0.70480606241898491</c:v>
                </c:pt>
                <c:pt idx="3">
                  <c:v>-0.1941341904379269</c:v>
                </c:pt>
                <c:pt idx="4">
                  <c:v>-0.32207544600299609</c:v>
                </c:pt>
                <c:pt idx="5">
                  <c:v>0.27336732216557413</c:v>
                </c:pt>
                <c:pt idx="6">
                  <c:v>-2.5418286293729886E-2</c:v>
                </c:pt>
                <c:pt idx="7">
                  <c:v>-2.4273605751789162E-2</c:v>
                </c:pt>
                <c:pt idx="8">
                  <c:v>-8.5008147745790352E-2</c:v>
                </c:pt>
                <c:pt idx="9">
                  <c:v>0.21947449768160743</c:v>
                </c:pt>
                <c:pt idx="10">
                  <c:v>0.45036293766011948</c:v>
                </c:pt>
                <c:pt idx="11">
                  <c:v>-0.2522349936143039</c:v>
                </c:pt>
                <c:pt idx="12">
                  <c:v>-0.46802547770700642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86-4E11-8580-F58AB20D3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BD-464B-821C-8569DBAC1D8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308</c:v>
                </c:pt>
                <c:pt idx="1">
                  <c:v>300</c:v>
                </c:pt>
                <c:pt idx="2">
                  <c:v>369</c:v>
                </c:pt>
                <c:pt idx="3">
                  <c:v>400</c:v>
                </c:pt>
                <c:pt idx="4">
                  <c:v>233</c:v>
                </c:pt>
                <c:pt idx="5">
                  <c:v>238</c:v>
                </c:pt>
                <c:pt idx="6">
                  <c:v>600</c:v>
                </c:pt>
                <c:pt idx="7">
                  <c:v>380</c:v>
                </c:pt>
                <c:pt idx="8">
                  <c:v>373</c:v>
                </c:pt>
                <c:pt idx="9">
                  <c:v>272</c:v>
                </c:pt>
                <c:pt idx="10">
                  <c:v>320</c:v>
                </c:pt>
                <c:pt idx="11">
                  <c:v>432</c:v>
                </c:pt>
                <c:pt idx="12">
                  <c:v>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BD-464B-821C-8569DBAC1D80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BD-464B-821C-8569DBAC1D80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418</c:v>
                </c:pt>
                <c:pt idx="1">
                  <c:v>389</c:v>
                </c:pt>
                <c:pt idx="2">
                  <c:v>354</c:v>
                </c:pt>
                <c:pt idx="3">
                  <c:v>556</c:v>
                </c:pt>
                <c:pt idx="4">
                  <c:v>214</c:v>
                </c:pt>
                <c:pt idx="5">
                  <c:v>248</c:v>
                </c:pt>
                <c:pt idx="6">
                  <c:v>528</c:v>
                </c:pt>
                <c:pt idx="7">
                  <c:v>262</c:v>
                </c:pt>
                <c:pt idx="8">
                  <c:v>331</c:v>
                </c:pt>
                <c:pt idx="9">
                  <c:v>379</c:v>
                </c:pt>
                <c:pt idx="10">
                  <c:v>412</c:v>
                </c:pt>
                <c:pt idx="11">
                  <c:v>478</c:v>
                </c:pt>
                <c:pt idx="12">
                  <c:v>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BD-464B-821C-8569DBAC1D80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BD-464B-821C-8569DBAC1D8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BD-464B-821C-8569DBAC1D80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BD-464B-821C-8569DBAC1D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9BD-464B-821C-8569DBAC1D8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9">
                  <c:v>350</c:v>
                </c:pt>
                <c:pt idx="10">
                  <c:v>424</c:v>
                </c:pt>
                <c:pt idx="12">
                  <c:v>5066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BD-464B-821C-8569DBAC1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BD-464B-821C-8569DBAC1D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BD-464B-821C-8569DBAC1D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BD-464B-821C-8569DBAC1D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BD-464B-821C-8569DBAC1D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BD-464B-821C-8569DBAC1D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BD-464B-821C-8569DBAC1D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BD-464B-821C-8569DBAC1D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BD-464B-821C-8569DBAC1D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BD-464B-821C-8569DBAC1D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BD-464B-821C-8569DBAC1D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BD-464B-821C-8569DBAC1D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BD-464B-821C-8569DBAC1D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BD-464B-821C-8569DBAC1D80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2.7548209366391241E-2</c:v>
                </c:pt>
                <c:pt idx="1">
                  <c:v>3.8202247191011285E-2</c:v>
                </c:pt>
                <c:pt idx="2">
                  <c:v>0.86163522012578619</c:v>
                </c:pt>
                <c:pt idx="3">
                  <c:v>0.13802816901408455</c:v>
                </c:pt>
                <c:pt idx="4">
                  <c:v>0.15250965250965254</c:v>
                </c:pt>
                <c:pt idx="5">
                  <c:v>0.46027397260273983</c:v>
                </c:pt>
                <c:pt idx="6">
                  <c:v>-9.3795093795093765E-2</c:v>
                </c:pt>
                <c:pt idx="7">
                  <c:v>-2.2132796780684139E-2</c:v>
                </c:pt>
                <c:pt idx="8">
                  <c:v>-0.35988200589970498</c:v>
                </c:pt>
                <c:pt idx="9">
                  <c:v>-0.45141065830721006</c:v>
                </c:pt>
                <c:pt idx="10">
                  <c:v>-2.9748283752860427E-2</c:v>
                </c:pt>
                <c:pt idx="12">
                  <c:v>1.972624798711764E-2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BD-464B-821C-8569DBAC1D80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0.21103896103896114</c:v>
                </c:pt>
                <c:pt idx="1">
                  <c:v>0.54</c:v>
                </c:pt>
                <c:pt idx="2">
                  <c:v>0.60433604336043367</c:v>
                </c:pt>
                <c:pt idx="3">
                  <c:v>1.0000000000000009E-2</c:v>
                </c:pt>
                <c:pt idx="4">
                  <c:v>1.5622317596566524</c:v>
                </c:pt>
                <c:pt idx="5">
                  <c:v>1.2394957983193278</c:v>
                </c:pt>
                <c:pt idx="6">
                  <c:v>4.6666666666666634E-2</c:v>
                </c:pt>
                <c:pt idx="7">
                  <c:v>0.27894736842105261</c:v>
                </c:pt>
                <c:pt idx="8">
                  <c:v>-0.41823056300268091</c:v>
                </c:pt>
                <c:pt idx="9">
                  <c:v>0.28676470588235303</c:v>
                </c:pt>
                <c:pt idx="10">
                  <c:v>0.32499999999999996</c:v>
                </c:pt>
                <c:pt idx="12">
                  <c:v>0.33561824413393082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BD-464B-821C-8569DBAC1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F2C45B-E165-484C-9D44-6186021E8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Santiago del Teide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Santiago del Teide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9325A56-9B13-4E68-83BC-8F6AB1508B4A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5D1B175-7601-4EB1-8AFE-7AC005CAC2A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E391AE7-104C-BBAA-3C51-8CE1089B77B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5FE37F-7152-4C56-9B71-129BC6A79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E4AF054-A7D2-46DA-B773-1D43A5D01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ED72C3C-22EB-494F-B5E0-856D9CC55DDB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9478489-2834-9F1B-0C44-7533AD3D93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347C45A-D594-DD08-A995-9A8AC6B93FF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82BD42-55C2-4914-9358-68BB96A7A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114CD3-C1F8-41F6-9EFC-E531BB25F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C08D92-6531-445B-8D80-04C5D3B0F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091A859-CCCB-490D-AFF4-59E213709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816E1DB-CCE5-40C9-B15A-19604C065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-9,6%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17.929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64,5%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Santiago del Teide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17.929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64,5%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2A807E6-88CF-4268-8D02-51656D56B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E5D39E3-1C30-4621-9650-3C725ACCC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0F34904-12C1-4B5B-87CB-027D0D0CE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B2D6568-1FB4-43E3-AD2E-0D774A0E0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20.384 viajeros 
cuota: 73,4%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7.405 viajeros
cuota: 26,6%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6ECF849-722C-41B9-9427-380D8BA0A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E53BE53-5651-4BAE-914A-0E65079A0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8E9E699-028F-42C2-99F0-9E2F26FAC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BE59EBF-1063-49AB-BFE0-A5EBE5D17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7.649 viajeros 
cuota: 77,6%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2.211 viajeros
cuota: 22,4%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83C8A0F-855C-4AEA-8911-95B2F73CF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ED9FC9F-FD60-4ADB-B3A3-869F35F9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37CE138-5CFC-49F6-A08B-C0C682C8B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D75192A-2ED0-40D6-9626-4A346248E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12.735 viajeros 
cuota: 71,0%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5.194 viajeros
cuota: 29,0%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FED078B-F254-456B-A3F9-BD239720C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123B76-758E-4B43-8564-398C6A539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3D9529D-67AD-46C4-A402-2087C97FD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8B08063-A2E6-4ACB-9332-51E890357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86F2224-6D54-4B7E-BD78-598106E6D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ACEDC55-49EB-4AA6-AF8C-F7B58F27B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020E55-C250-4896-A1EC-D44FA579C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40E62C6-D2A1-44B7-9AA7-3EBFD57A6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C073B0A-ED3F-473E-9FC8-7537D5822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EDE8123-1EF5-41F5-9C4D-7410DBA8F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FF45D3E-BCE3-4CFB-8451-A7F36677F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9941D1-F286-4CDE-B29B-B55B0D542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8D62348-4A3F-4BED-A53E-77CADC612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4F78A9A-30EB-4B05-B1CB-2D19C9AFC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7FFE36F-3D36-45F5-99CC-ACAC8A01B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47E01F8-62A1-4031-92B8-758B673B3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78185BE-BEE4-489F-8F01-AA85D1E93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86ED5F-AF55-4355-8307-E7CD8960B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3C593CD-16A5-4B46-A08F-D4C5F01BF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F35B7D-0455-4546-BA79-8D8004A9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0B48F45-5D66-42AB-A91C-4FE72F0A3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2E9F40-DE2A-40DB-AFB9-65F206D81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1C3638-FA9F-466D-ADC4-81E844B8D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4C3A751-DC77-4AA7-9C02-802008DC2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2F90A49-6DDA-4641-833C-27798B230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C8B2AA-DDE8-4B62-B1CE-2B7F0BECA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1D97DD-966F-4B39-AD03-2F277933A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96B833-DE71-4D0A-A71B-9FCA91F15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764877B-6A38-4887-A8E6-26E1020D8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39AD01-D3F5-4D7B-98C4-1185D8EBA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1CB0D56-0A5B-46CB-854D-C9EB5F920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7FD8C89-1033-462E-B68B-846869E1E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EB29183-9A2C-4830-8CCB-F307ED6C6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128C9D8-18AC-469A-AFE6-F038D774F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D7ED8E0-0C33-47C2-BFAE-718B8EB93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Santiago del Teide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B75210F-3A53-4A10-8B74-FAADBEB6D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BFE3BEC-07EE-4B01-AE8D-B831CB094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C500109-B519-41D7-9D77-3C321843F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8D9B055-4381-4AA5-9CBD-47E49CFEA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A212E4E-0884-48FF-A110-D3990D273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8AEDC7-AAB9-490C-AE26-C91FA04E6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22C52B-BECF-4088-9DE1-70961E51D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Santiago del Teide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Santiago del Teide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8EC791-C60D-42CF-A851-58437C26D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B23B8D-3640-42E5-B6FA-197971494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21C56B-D4D3-4FDD-9469-0EFFC00FE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BA90D0-438F-40BE-8B76-C251D8284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DEB40A8-AAE8-4355-949A-7BD350E97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901845-A86A-4861-83C3-C2A789CD0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4C9865B-DE6F-40F3-8222-32BD3CE73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051C6FB-A293-4179-8EBD-18F26E265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8646CB-EFB9-48F1-B8FE-50B4C5A5E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DAF6464-A9D3-4A14-A346-AF93687F8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9961FA8-92D6-4610-8D24-E0D1D7D44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4F4A4E4-B8AE-4E24-BC19-6D549A9011EF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80EBF52-7376-2B23-FBB8-8E6B586A29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7A35FDC-C10F-7983-B948-4DA47C70527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4F9E17-AAEE-48D6-BB3E-004AF5A68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DE5178-FB26-4556-A565-C396C59F3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633AB8F-63F1-4B17-9E81-E7FA1183E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C9FE71-94D9-4950-9559-A6D102C1B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C2F7B3-466D-489D-A43D-2E32D9DA3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571500</xdr:colOff>
      <xdr:row>3</xdr:row>
      <xdr:rowOff>228600</xdr:rowOff>
    </xdr:from>
    <xdr:to>
      <xdr:col>40</xdr:col>
      <xdr:colOff>243840</xdr:colOff>
      <xdr:row>27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8B8CD05-A7C9-4067-8D71-A6BA2CE00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4A89DC-6CDA-4288-AEA0-22A2A0D39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8F746E-B082-4261-A8BE-36C937F2F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60475B-907B-4F25-B7D9-AD786965A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CF4339-FBEC-4494-BB50-B8F64AF8E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D181BF5-9C82-4B13-BFDD-3A5C73B4C0A7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7023649-9722-7977-FB3A-28E8122BF4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F2289DE-9577-EAE4-794D-42E7C5837C5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516058-5CB9-4FBF-964B-F7F6226F2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0C4A8C-BD9C-4675-907A-764EB9C4F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EECDB87-8C03-445A-9507-4C42C7C85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05E825-6E61-4622-BF42-D32B5DBD0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F77940-27F0-485E-9A4D-D825C1392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5A6DFC7-D3DF-4FB1-8A1E-B1A015BFE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297064-F0F4-4613-B0A9-1150569CE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41021CA-EFE5-4563-B9B5-9377A5941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3B3A07-F1A1-4A09-B6B4-484D27239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76BBBEE-94D8-4659-B990-505A419C5389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C7AB1A4-9734-4373-1E93-832A3C3CDD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925B849-93A9-49CE-A26E-279D6E90F36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3E926C-6865-466F-BDD8-5CD5DDB4C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77884D-83EA-4059-95D8-5A60F8A95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5D17461-ACC6-4390-A902-4C399693C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BA4F24A-3201-42AF-A3D6-2198D9C01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648E9D7-2242-40CE-9D50-9BC3E86B6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CAC4F42-B111-4AAB-BE9C-BEB3594D1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868577C-491F-497E-80A8-1BEE6E1D0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ADFC16C-82B8-46A2-8287-588B11B9E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0889669-3B4E-4F5A-A868-0BE57551A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7A1EB644-2066-4704-8E41-88DABFF02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3AC921-F28E-4D3A-853B-208F86FBF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C5EDA61-FA55-4F23-B6E1-B88AF9A52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1E30983-C405-41AE-A82D-C8A08FD2E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1827CD5-C5EB-4315-A8B8-267881A67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0C8719-B335-4CB2-8ACD-CEDDE1BDA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A2A49C5-2B87-48CA-A4E8-2E571E95E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C6A9962-BB8A-4766-B3B1-CB430714C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6290B2-8157-4778-AE09-6ED10BB4A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3C1B96-E322-457D-A408-618560552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731AE02-56EF-44DD-9E3F-884768646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A850644-6A39-4F94-894A-E1C53A617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4B76493-C239-451B-BAE2-C583B5A97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641CD04-41CF-4420-9EF2-34CBD897D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4147D72-10EE-4E7A-9CCE-88A61C009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Santiago del Teide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Santiago del Teide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CB6D73F-2462-40D4-A48F-CD681F7CFCB5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938C8E5-D250-23B2-58D0-9F25286A2A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99778EF-52EA-0B04-BD86-9DB5A1B643E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Santiago del Teide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620CA3-27F5-4DDC-96B4-E7F9554F2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8A042E-1DEC-4953-A0F9-70A35E004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B13A43-8803-4564-BE29-8473F202C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AFAC977-C7E8-4824-AB8D-335FEB85F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A382CF-BC9A-48E4-BAEC-07AE079D8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F2A65E-E28D-4DE7-8823-64577655A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70BF894-1DDD-4802-830D-BF24BB92FB59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E16E1F3-7321-CE2C-6716-5DA590C4C86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70DE17F-3C3A-BC9B-E074-F835A2B2462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DA9EC6B-152B-4FF5-BE6F-C7CBA4307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2022B45-B0EA-480F-AA29-1461CDAA4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959A12F-5886-42B7-A76C-1B9761EF0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A5DD6AC-2247-4137-B39A-4D138F5D9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D18419A-E238-4E91-8ACF-D687D7341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9991748-08F4-4520-A022-D169003B6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AA5CCB8-9EE1-4D1B-8F7A-B0683E6EE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4DAD6EE-2AE5-4985-B75C-65AEA4046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DD99CB5-FA82-4A43-A939-AC15C0677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43A38A76-8CDA-498E-84EA-FC4C7D1F2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26A5BC70-231F-4C4F-9DCB-939F7615F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9C28613-5E6F-412E-BF3E-32840B6C7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834D531-7EE3-4E23-90C8-7A4BDA4C4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A1EC6DD-8B10-4001-9C00-4CD6A6B90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E9BC44-7FD2-4E45-96F5-549C82EFC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A4E4C5E-5920-4AF5-BDF9-81AD7D27B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A4E07C1-A79E-4359-A7C2-41E494D76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90FED4-33F0-4A40-A42E-C4B646BBA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113389A-B789-4B96-908A-ABF8DEF8C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D5CD283-641E-403F-8E76-CA3AB0D2A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DC15C30-69B2-49AD-8E7B-2F537C416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8E2B3EC-EA32-4998-A8A9-55D232388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78549B3-2E6E-4085-95DE-9875BB837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EF3185D-2286-4E0F-AADD-407896F57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26A6409C-377E-45F8-BD98-9CA15AA24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0BA9A01D-C9D5-43BA-B60C-D2801FD8B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C7886BD-E969-4EDB-A234-C0CE2D97E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6C9168F-DF0E-4D87-A2E9-71DEFC4A0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04528D4-BA02-4794-8BED-724AFAFBE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8A20179-E6F8-4C8B-B977-C81768172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7CBA8F5-BDC2-4CC1-8B5F-585B9BE68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DA0FAC-B360-47F4-A232-92346705A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9DDDD9-33D6-47DE-A3E2-12881B5C8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CA10A6-B47A-4FD9-8DFC-15D573157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78010C3-A4F3-440E-B2FB-C174E6D0D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E084B73-745D-493F-A944-EB4C2DDB2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11145ED-6928-46A0-BC92-08690E330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Santiago del Teide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Santiago del Teide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Santiago del Teide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FFF793E-D755-4926-A2ED-D62DDC401ADA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4BF946E-FD9F-A5F3-EEF5-5BBF0F0510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40E9536-A08E-6C48-5671-7D242C908DB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0ADE771-3BCF-4BE2-9C8C-D11C64B45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42FEB6BB-005D-4F9B-8ACE-76778D040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927C126B-C3E0-4EF2-87C2-1E7AE0BB2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282E61D-2D58-484C-BE82-A312BBB7C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02846B1-675C-464B-B650-4B47F3AEB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B5F6781-6BAB-4F37-BCC6-09016DB99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23AC11E-438D-4E37-9CD3-5ED1474EE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3E7A9-369D-488E-9A22-605A0765C9C6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52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89D06891-EFA6-4CA1-9EB9-2E221B7CDB0F}"/>
    <hyperlink ref="B19" location="'Viajeros entr evol mensu TF'!A1" tooltip="Evolución mensual de viajeros entrentrados en Tenerife según lugar de residencia" display="Evolución mensual de viajeros entrados en Tenerife según lugar de residencia" xr:uid="{8703E737-FF02-4B67-88BD-596835C4DEE6}"/>
    <hyperlink ref="B14" location="'Establecim aloj islas cat y tip'!A1" tooltip="Establecimientos alojativos Canarias e islas" display="Establecimientos alojativos Canarias e islas" xr:uid="{41685AC5-7ADD-4E5D-A483-F06402272686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307489DC-622B-4650-88EA-22F045C905CE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9401D152-1379-46FE-BC2D-67C917C4E2A2}"/>
    <hyperlink ref="B37" location="'Pernoctaciones lugar reside'!A1" tooltip="Pernoctaciones registradas en establecimientos alojativos de Canarias e islas según tipología y categoría" display="'Pernoctaciones lugar reside'!A1" xr:uid="{D871AACE-AF27-4800-8FCB-3AF5CAD49EA9}"/>
    <hyperlink ref="B8" location="'Resumen indicadores (aloj)'!A1" tooltip="Resumen indicadores Tenerife" display="'Resumen indicadores (aloj)'!A1" xr:uid="{434A0B0B-47AE-43F8-8FE6-F649B432CDD3}"/>
    <hyperlink ref="B9" location="'Resumen indicadores municipios '!A1" tooltip="Resumen indicadores municipios Tenerife" display="Resumen indicadores municipios Tenerife" xr:uid="{50CBA5F3-2C8C-4C8C-8FD6-01D522DF552C}"/>
    <hyperlink ref="B20" location="'Viajeros entr evol mensu TF cat'!A1" tooltip="Evolución mensual de viajeros entrentrados en Tenerife según lugar de residencia" display="'Viajeros entr evol mensu TF cat'!A1" xr:uid="{B14BDB08-C984-4F74-948B-AB5965087858}"/>
    <hyperlink ref="B21" location="'Viajeros entr evol anual TF cat'!A1" tooltip="Evolución mensual de viajeros entrentrados en Tenerife según lugar de residencia" display="'Viajeros entr evol anual TF cat'!A1" xr:uid="{6B498269-F70E-44E3-BB7A-F866E1B0CCAF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F25BB196-B45D-41DA-945D-0935E5F49763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8F880B75-2BE3-4B75-9A49-7FBD87B51A81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AA7A5194-2C47-4959-86C3-437780B23270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7748D717-FF27-4479-88B4-74F210458945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6E8B67DF-A68F-4E4F-9404-36FC27E10B45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E84C3E49-F453-428F-BD58-374D1DE05045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B051C1F5-F8E8-498D-A19B-1451914788A6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65AE2D4B-FA72-493F-9B55-38A3077AC38F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CEBB0888-F896-486A-B2D2-A5937DFDF64E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09400579-AD7C-482D-88B3-D3513A45D13D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B9C32AEC-E8ED-4FA7-8A4B-AA9E947C4B22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22ED2973-E6F5-4770-A82E-E486E823917D}"/>
    <hyperlink ref="B35" location="'Pernoctaciones evol mensu TF'!A1" tooltip="Evolución mensual de pernoctaciones en Tenerife según lugar de residencia" display="'Pernoctaciones evol mensu TF'!A1" xr:uid="{1782490D-B3B8-4865-986A-9E4AD6CA5F81}"/>
    <hyperlink ref="B36" location="'Pernocta evol mensu TF cat'!A1" tooltip="Evolución mensual de pernoctaciones en Tenerife según lugar de residencia" display="'Pernocta evol mensu TF cat'!A1" xr:uid="{C4007D16-6325-4E8A-AB5D-BEC1C53980DE}"/>
    <hyperlink ref="B38" location="'Pernoctaciones lugar residen ac'!A1" tooltip="Pernoctaciones registradas en establecimientos alojativos de Canarias e islas según tipología y categoría" display="'Pernoctaciones lugar residen ac'!A1" xr:uid="{0E23E004-25B0-40F0-8B01-053FF3546C1A}"/>
    <hyperlink ref="B39" location="'Pernoctaciones lugar reside año'!A1" tooltip="Pernoctaciones registradas en establecimientos alojativos de Canarias e islas según tipología y categoría" display="'Pernoctaciones lugar reside año'!A1" xr:uid="{BFB7749E-DA8D-41C8-AA44-9889CFDE3143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C0961EA3-F9C1-40BC-8436-D3E52D3B4108}"/>
    <hyperlink ref="B41" location="'EM evol menusual lugar resd'!A1" tooltip="Evolución mensual de estancia media en Tenerife según lugar de residencia" display="'EM evol menusual lugar resd'!A1" xr:uid="{B2D2FE6D-3014-4BA5-9BE6-7BC6E49A4DEA}"/>
    <hyperlink ref="B42" location="'EM evol mensu TF cat '!A1" tooltip="Evolución mensual de estancia media en Tenerife según lugar de residencia" display="'EM evol mensu TF cat '!A1" xr:uid="{541161D8-082E-42C6-9148-15352A5BED54}"/>
    <hyperlink ref="B44" location="'tasa de ocupación evol mens'!A1" tooltip="Evolución mensual de estancia media en Tenerife según lugar de residencia" display="'tasa de ocupación evol mens'!A1" xr:uid="{D6E13479-4D25-431A-8AD3-9761786F3992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B0E3F96B-6867-46F9-8CA8-0DE3DB8AF9AA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D20D0583-5B01-43EF-BEE1-29C7B52F7A80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EF9FC301-20A7-4D63-B81E-F12940CABF75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0D9DA78E-4563-4E18-9016-05DACD478320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AE5B00EC-A944-4B28-9A8C-922A17886F9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BAE1B-0F14-444B-827F-1CD7521E38C0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250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19740</v>
      </c>
      <c r="D9" s="116">
        <v>-5.9731351814804268E-2</v>
      </c>
      <c r="E9" s="115">
        <v>21031</v>
      </c>
      <c r="F9" s="116">
        <f t="shared" ref="F9:L21" si="0">IFERROR(E9/C9-1,"-")</f>
        <v>6.5400202634245286E-2</v>
      </c>
      <c r="G9" s="115">
        <v>6223</v>
      </c>
      <c r="H9" s="116">
        <f t="shared" si="0"/>
        <v>-0.70410346631163523</v>
      </c>
      <c r="I9" s="115">
        <v>15598</v>
      </c>
      <c r="J9" s="116">
        <f t="shared" si="0"/>
        <v>1.5065081150570463</v>
      </c>
      <c r="K9" s="115">
        <v>22490</v>
      </c>
      <c r="L9" s="116">
        <f t="shared" si="0"/>
        <v>0.44185151942556744</v>
      </c>
      <c r="M9" s="115">
        <v>22650</v>
      </c>
      <c r="N9" s="116">
        <v>7.1142730102267127E-3</v>
      </c>
      <c r="O9" s="116">
        <v>0.14741641337386024</v>
      </c>
    </row>
    <row r="10" spans="1:16" x14ac:dyDescent="0.25">
      <c r="A10" s="1" t="s">
        <v>72</v>
      </c>
      <c r="B10" s="114" t="s">
        <v>73</v>
      </c>
      <c r="C10" s="115">
        <v>19223</v>
      </c>
      <c r="D10" s="116">
        <v>-8.7919908901119781E-2</v>
      </c>
      <c r="E10" s="115">
        <v>22403</v>
      </c>
      <c r="F10" s="116">
        <f t="shared" si="0"/>
        <v>0.16542683244030587</v>
      </c>
      <c r="G10" s="115">
        <v>5135</v>
      </c>
      <c r="H10" s="116">
        <f t="shared" si="0"/>
        <v>-0.7707896263893228</v>
      </c>
      <c r="I10" s="115">
        <v>21666</v>
      </c>
      <c r="J10" s="116">
        <f t="shared" si="0"/>
        <v>3.2192794547224928</v>
      </c>
      <c r="K10" s="115">
        <v>23086</v>
      </c>
      <c r="L10" s="116">
        <f t="shared" si="0"/>
        <v>6.5540478168559124E-2</v>
      </c>
      <c r="M10" s="115">
        <v>23921</v>
      </c>
      <c r="N10" s="116">
        <v>3.6169106817985019E-2</v>
      </c>
      <c r="O10" s="116">
        <v>0.24439473547313106</v>
      </c>
    </row>
    <row r="11" spans="1:16" x14ac:dyDescent="0.25">
      <c r="A11" s="1" t="s">
        <v>74</v>
      </c>
      <c r="B11" s="114" t="s">
        <v>75</v>
      </c>
      <c r="C11" s="115">
        <v>21973</v>
      </c>
      <c r="D11" s="116">
        <v>-8.6171761280931625E-2</v>
      </c>
      <c r="E11" s="115">
        <v>8865</v>
      </c>
      <c r="F11" s="116">
        <f t="shared" si="0"/>
        <v>-0.59655031174623407</v>
      </c>
      <c r="G11" s="115">
        <v>5413</v>
      </c>
      <c r="H11" s="116">
        <f t="shared" si="0"/>
        <v>-0.38939650310208684</v>
      </c>
      <c r="I11" s="115">
        <v>22231</v>
      </c>
      <c r="J11" s="116">
        <f t="shared" si="0"/>
        <v>3.1069647145760211</v>
      </c>
      <c r="K11" s="115">
        <v>21689</v>
      </c>
      <c r="L11" s="116">
        <f t="shared" si="0"/>
        <v>-2.4380369753947195E-2</v>
      </c>
      <c r="M11" s="115">
        <v>27356</v>
      </c>
      <c r="N11" s="116">
        <v>0.26128452210798092</v>
      </c>
      <c r="O11" s="116">
        <v>0.24498247849633636</v>
      </c>
    </row>
    <row r="12" spans="1:16" x14ac:dyDescent="0.25">
      <c r="A12" s="1" t="s">
        <v>76</v>
      </c>
      <c r="B12" s="114" t="s">
        <v>77</v>
      </c>
      <c r="C12" s="115">
        <v>20119</v>
      </c>
      <c r="D12" s="116">
        <v>2.0750887874175561E-2</v>
      </c>
      <c r="E12" s="115">
        <v>0</v>
      </c>
      <c r="F12" s="116">
        <f t="shared" si="0"/>
        <v>-1</v>
      </c>
      <c r="G12" s="115">
        <v>6463</v>
      </c>
      <c r="H12" s="116" t="str">
        <f t="shared" si="0"/>
        <v>-</v>
      </c>
      <c r="I12" s="115">
        <v>23894</v>
      </c>
      <c r="J12" s="116">
        <f t="shared" si="0"/>
        <v>2.6970447160761255</v>
      </c>
      <c r="K12" s="115">
        <v>23484</v>
      </c>
      <c r="L12" s="116">
        <f t="shared" si="0"/>
        <v>-1.715911944421189E-2</v>
      </c>
      <c r="M12" s="115">
        <v>22205</v>
      </c>
      <c r="N12" s="116">
        <v>-5.4462612842786529E-2</v>
      </c>
      <c r="O12" s="116">
        <v>0.10368308564043938</v>
      </c>
    </row>
    <row r="13" spans="1:16" x14ac:dyDescent="0.25">
      <c r="A13" s="1" t="s">
        <v>78</v>
      </c>
      <c r="B13" s="114" t="s">
        <v>79</v>
      </c>
      <c r="C13" s="115">
        <v>14799</v>
      </c>
      <c r="D13" s="116">
        <v>-0.34206197483661582</v>
      </c>
      <c r="E13" s="115">
        <v>0</v>
      </c>
      <c r="F13" s="116">
        <f t="shared" si="0"/>
        <v>-1</v>
      </c>
      <c r="G13" s="115">
        <v>6823</v>
      </c>
      <c r="H13" s="116" t="str">
        <f t="shared" si="0"/>
        <v>-</v>
      </c>
      <c r="I13" s="115">
        <v>20251</v>
      </c>
      <c r="J13" s="116">
        <f t="shared" si="0"/>
        <v>1.9680492452000586</v>
      </c>
      <c r="K13" s="115">
        <v>21547</v>
      </c>
      <c r="L13" s="116">
        <f t="shared" si="0"/>
        <v>6.3996839662238791E-2</v>
      </c>
      <c r="M13" s="115">
        <v>23449</v>
      </c>
      <c r="N13" s="116">
        <v>8.8272149255116616E-2</v>
      </c>
      <c r="O13" s="116">
        <v>0.58449895263193463</v>
      </c>
    </row>
    <row r="14" spans="1:16" x14ac:dyDescent="0.25">
      <c r="A14" s="1" t="s">
        <v>80</v>
      </c>
      <c r="B14" s="114" t="s">
        <v>81</v>
      </c>
      <c r="C14" s="115">
        <v>19316</v>
      </c>
      <c r="D14" s="116">
        <v>-0.20660478107286617</v>
      </c>
      <c r="E14" s="115">
        <v>0</v>
      </c>
      <c r="F14" s="116">
        <f t="shared" si="0"/>
        <v>-1</v>
      </c>
      <c r="G14" s="115">
        <v>3802</v>
      </c>
      <c r="H14" s="116" t="str">
        <f t="shared" si="0"/>
        <v>-</v>
      </c>
      <c r="I14" s="115">
        <v>18886</v>
      </c>
      <c r="J14" s="116">
        <f t="shared" si="0"/>
        <v>3.9673855865334033</v>
      </c>
      <c r="K14" s="115">
        <v>21065</v>
      </c>
      <c r="L14" s="116">
        <f t="shared" si="0"/>
        <v>0.11537646934237</v>
      </c>
      <c r="M14" s="115">
        <v>22841</v>
      </c>
      <c r="N14" s="116">
        <v>8.4310467600284822E-2</v>
      </c>
      <c r="O14" s="116">
        <v>0.18249119900600541</v>
      </c>
    </row>
    <row r="15" spans="1:16" x14ac:dyDescent="0.25">
      <c r="A15" s="1" t="s">
        <v>82</v>
      </c>
      <c r="B15" s="114" t="s">
        <v>83</v>
      </c>
      <c r="C15" s="115">
        <v>24858</v>
      </c>
      <c r="D15" s="116">
        <v>-2.0474527279296106E-3</v>
      </c>
      <c r="E15" s="115">
        <v>0</v>
      </c>
      <c r="F15" s="116">
        <f t="shared" si="0"/>
        <v>-1</v>
      </c>
      <c r="G15" s="115">
        <v>10219</v>
      </c>
      <c r="H15" s="116" t="str">
        <f t="shared" si="0"/>
        <v>-</v>
      </c>
      <c r="I15" s="115">
        <v>23111</v>
      </c>
      <c r="J15" s="116">
        <f t="shared" si="0"/>
        <v>1.2615715823466092</v>
      </c>
      <c r="K15" s="115">
        <v>24276</v>
      </c>
      <c r="L15" s="116">
        <f t="shared" si="0"/>
        <v>5.040889619661626E-2</v>
      </c>
      <c r="M15" s="115">
        <v>24893</v>
      </c>
      <c r="N15" s="116">
        <v>2.5416048772450184E-2</v>
      </c>
      <c r="O15" s="116">
        <v>1.4079974253762284E-3</v>
      </c>
    </row>
    <row r="16" spans="1:16" x14ac:dyDescent="0.25">
      <c r="A16" s="1" t="s">
        <v>84</v>
      </c>
      <c r="B16" s="114" t="s">
        <v>85</v>
      </c>
      <c r="C16" s="115">
        <v>24709</v>
      </c>
      <c r="D16" s="116">
        <v>-6.8358344016288375E-2</v>
      </c>
      <c r="E16" s="115">
        <v>13295</v>
      </c>
      <c r="F16" s="116">
        <f t="shared" si="0"/>
        <v>-0.46193694605204583</v>
      </c>
      <c r="G16" s="115">
        <v>18239</v>
      </c>
      <c r="H16" s="116">
        <f t="shared" si="0"/>
        <v>0.37186912373072589</v>
      </c>
      <c r="I16" s="115">
        <v>24659</v>
      </c>
      <c r="J16" s="116">
        <f t="shared" si="0"/>
        <v>0.35199298207138541</v>
      </c>
      <c r="K16" s="115">
        <v>25495</v>
      </c>
      <c r="L16" s="116">
        <f t="shared" si="0"/>
        <v>3.3902429133379375E-2</v>
      </c>
      <c r="M16" s="115">
        <v>25319</v>
      </c>
      <c r="N16" s="116">
        <v>-6.9033143753677306E-3</v>
      </c>
      <c r="O16" s="116">
        <v>2.4687360880650822E-2</v>
      </c>
    </row>
    <row r="17" spans="1:16" x14ac:dyDescent="0.25">
      <c r="A17" s="1" t="s">
        <v>86</v>
      </c>
      <c r="B17" s="114" t="s">
        <v>87</v>
      </c>
      <c r="C17" s="115">
        <v>22149</v>
      </c>
      <c r="D17" s="116">
        <v>-7.0307253190060481E-2</v>
      </c>
      <c r="E17" s="115">
        <v>5725</v>
      </c>
      <c r="F17" s="116">
        <f t="shared" si="0"/>
        <v>-0.74152331933721616</v>
      </c>
      <c r="G17" s="115">
        <v>15267</v>
      </c>
      <c r="H17" s="116">
        <f t="shared" si="0"/>
        <v>1.6667248908296943</v>
      </c>
      <c r="I17" s="115">
        <v>20130</v>
      </c>
      <c r="J17" s="116">
        <f t="shared" si="0"/>
        <v>0.31853016309687554</v>
      </c>
      <c r="K17" s="115">
        <v>22106</v>
      </c>
      <c r="L17" s="116">
        <f t="shared" si="0"/>
        <v>9.8161947342275235E-2</v>
      </c>
      <c r="M17" s="115">
        <v>21182</v>
      </c>
      <c r="N17" s="116">
        <v>-4.1798606713109532E-2</v>
      </c>
      <c r="O17" s="116">
        <v>-4.3658855930290286E-2</v>
      </c>
    </row>
    <row r="18" spans="1:16" x14ac:dyDescent="0.25">
      <c r="A18" s="1" t="s">
        <v>88</v>
      </c>
      <c r="B18" s="114" t="s">
        <v>89</v>
      </c>
      <c r="C18" s="115">
        <v>22803</v>
      </c>
      <c r="D18" s="116">
        <v>-1.7154432998577662E-2</v>
      </c>
      <c r="E18" s="115">
        <v>6665</v>
      </c>
      <c r="F18" s="116">
        <f t="shared" si="0"/>
        <v>-0.70771389729421563</v>
      </c>
      <c r="G18" s="115">
        <v>23140</v>
      </c>
      <c r="H18" s="116">
        <f t="shared" si="0"/>
        <v>2.471867966991748</v>
      </c>
      <c r="I18" s="115">
        <v>22327</v>
      </c>
      <c r="J18" s="116">
        <f t="shared" si="0"/>
        <v>-3.5133967156439017E-2</v>
      </c>
      <c r="K18" s="115">
        <v>25007</v>
      </c>
      <c r="L18" s="116">
        <f t="shared" si="0"/>
        <v>0.12003403950373981</v>
      </c>
      <c r="M18" s="115">
        <v>27341</v>
      </c>
      <c r="N18" s="116">
        <v>9.3333866517375075E-2</v>
      </c>
      <c r="O18" s="116">
        <v>0.19900890233741175</v>
      </c>
    </row>
    <row r="19" spans="1:16" x14ac:dyDescent="0.25">
      <c r="A19" s="1" t="s">
        <v>90</v>
      </c>
      <c r="B19" s="114" t="s">
        <v>91</v>
      </c>
      <c r="C19" s="115">
        <v>19561</v>
      </c>
      <c r="D19" s="116">
        <v>-1.3515558021080287E-2</v>
      </c>
      <c r="E19" s="115">
        <v>4928</v>
      </c>
      <c r="F19" s="116">
        <f t="shared" si="0"/>
        <v>-0.74807013956341706</v>
      </c>
      <c r="G19" s="115">
        <v>19838</v>
      </c>
      <c r="H19" s="116">
        <f t="shared" si="0"/>
        <v>3.0255681818181817</v>
      </c>
      <c r="I19" s="115">
        <v>21079</v>
      </c>
      <c r="J19" s="116">
        <f t="shared" si="0"/>
        <v>6.2556709345700234E-2</v>
      </c>
      <c r="K19" s="115">
        <v>24207</v>
      </c>
      <c r="L19" s="116">
        <f t="shared" si="0"/>
        <v>0.14839413634422893</v>
      </c>
      <c r="M19" s="115">
        <v>23363</v>
      </c>
      <c r="N19" s="116">
        <v>-3.4865947866319691E-2</v>
      </c>
      <c r="O19" s="116">
        <v>0.19436634118910079</v>
      </c>
    </row>
    <row r="20" spans="1:16" x14ac:dyDescent="0.25">
      <c r="A20" s="1" t="s">
        <v>92</v>
      </c>
      <c r="B20" s="114" t="s">
        <v>93</v>
      </c>
      <c r="C20" s="115">
        <v>20974</v>
      </c>
      <c r="D20" s="116">
        <v>-2.3511336654406634E-2</v>
      </c>
      <c r="E20" s="115">
        <v>6261</v>
      </c>
      <c r="F20" s="116">
        <f t="shared" si="0"/>
        <v>-0.70148755602174118</v>
      </c>
      <c r="G20" s="115">
        <v>19784</v>
      </c>
      <c r="H20" s="116">
        <f t="shared" si="0"/>
        <v>2.1598786136399934</v>
      </c>
      <c r="I20" s="115">
        <v>23285</v>
      </c>
      <c r="J20" s="116">
        <f t="shared" si="0"/>
        <v>0.17696118075212297</v>
      </c>
      <c r="K20" s="115">
        <v>24142</v>
      </c>
      <c r="L20" s="116">
        <f t="shared" si="0"/>
        <v>3.6804809963495888E-2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250224</v>
      </c>
      <c r="D21" s="119">
        <v>-8.1504103836609998E-2</v>
      </c>
      <c r="E21" s="118">
        <v>96681</v>
      </c>
      <c r="F21" s="119">
        <f t="shared" si="0"/>
        <v>-0.61362219451371569</v>
      </c>
      <c r="G21" s="118">
        <v>140346</v>
      </c>
      <c r="H21" s="119">
        <f t="shared" si="0"/>
        <v>0.45163992925186958</v>
      </c>
      <c r="I21" s="118">
        <v>257117</v>
      </c>
      <c r="J21" s="119">
        <f t="shared" si="0"/>
        <v>0.83202228777450027</v>
      </c>
      <c r="K21" s="118">
        <v>278594</v>
      </c>
      <c r="L21" s="119">
        <f t="shared" si="0"/>
        <v>8.3530066078866927E-2</v>
      </c>
      <c r="M21" s="118">
        <v>264520</v>
      </c>
      <c r="N21" s="119">
        <v>3.956738402527793E-2</v>
      </c>
      <c r="O21" s="119">
        <v>0.15384950926935659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7" t="s">
        <v>251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14344</v>
      </c>
      <c r="D31" s="116">
        <v>0.17352532111592889</v>
      </c>
      <c r="E31" s="115">
        <v>15979</v>
      </c>
      <c r="F31" s="116">
        <f t="shared" ref="F31:L43" si="1">IFERROR(E31/C31-1,"-")</f>
        <v>0.11398494143892912</v>
      </c>
      <c r="G31" s="115">
        <v>5851</v>
      </c>
      <c r="H31" s="116">
        <f t="shared" si="1"/>
        <v>-0.63383190437449155</v>
      </c>
      <c r="I31" s="115">
        <v>12209</v>
      </c>
      <c r="J31" s="116">
        <f t="shared" si="1"/>
        <v>1.0866518543838661</v>
      </c>
      <c r="K31" s="115">
        <v>18402</v>
      </c>
      <c r="L31" s="116">
        <f t="shared" si="1"/>
        <v>0.50724875092145139</v>
      </c>
      <c r="M31" s="115">
        <v>18282</v>
      </c>
      <c r="N31" s="116">
        <v>-6.5210303227910549E-3</v>
      </c>
      <c r="O31" s="116">
        <v>0.27453987730061358</v>
      </c>
    </row>
    <row r="32" spans="1:16" x14ac:dyDescent="0.25">
      <c r="B32" s="114" t="s">
        <v>73</v>
      </c>
      <c r="C32" s="115">
        <v>13518</v>
      </c>
      <c r="D32" s="116">
        <v>9.4663535508948016E-2</v>
      </c>
      <c r="E32" s="115">
        <v>17138</v>
      </c>
      <c r="F32" s="116">
        <f t="shared" si="1"/>
        <v>0.26779109335700557</v>
      </c>
      <c r="G32" s="115">
        <v>4503</v>
      </c>
      <c r="H32" s="116">
        <f t="shared" si="1"/>
        <v>-0.7372505543237251</v>
      </c>
      <c r="I32" s="115">
        <v>17700</v>
      </c>
      <c r="J32" s="116">
        <f t="shared" si="1"/>
        <v>2.9307128580946036</v>
      </c>
      <c r="K32" s="115">
        <v>18976</v>
      </c>
      <c r="L32" s="116">
        <f t="shared" si="1"/>
        <v>7.2090395480225888E-2</v>
      </c>
      <c r="M32" s="115">
        <v>20148</v>
      </c>
      <c r="N32" s="116">
        <v>6.1762225969645979E-2</v>
      </c>
      <c r="O32" s="116">
        <v>0.49045716822015084</v>
      </c>
    </row>
    <row r="33" spans="2:16" x14ac:dyDescent="0.25">
      <c r="B33" s="114" t="s">
        <v>75</v>
      </c>
      <c r="C33" s="115">
        <v>15448</v>
      </c>
      <c r="D33" s="116">
        <v>2.8358407668752417E-2</v>
      </c>
      <c r="E33" s="115">
        <v>6170</v>
      </c>
      <c r="F33" s="116">
        <f t="shared" si="1"/>
        <v>-0.600595546349042</v>
      </c>
      <c r="G33" s="115">
        <v>4438</v>
      </c>
      <c r="H33" s="116">
        <f t="shared" si="1"/>
        <v>-0.28071312803889792</v>
      </c>
      <c r="I33" s="115">
        <v>17761</v>
      </c>
      <c r="J33" s="116">
        <f t="shared" si="1"/>
        <v>3.0020279405137451</v>
      </c>
      <c r="K33" s="115">
        <v>17386</v>
      </c>
      <c r="L33" s="116">
        <f t="shared" si="1"/>
        <v>-2.1113676031754958E-2</v>
      </c>
      <c r="M33" s="115">
        <v>22158</v>
      </c>
      <c r="N33" s="116">
        <v>0.27447371448291724</v>
      </c>
      <c r="O33" s="116">
        <v>0.43436043500776789</v>
      </c>
    </row>
    <row r="34" spans="2:16" x14ac:dyDescent="0.25">
      <c r="B34" s="114" t="s">
        <v>77</v>
      </c>
      <c r="C34" s="115">
        <v>14841</v>
      </c>
      <c r="D34" s="116">
        <v>7.349005424954802E-2</v>
      </c>
      <c r="E34" s="115">
        <v>0</v>
      </c>
      <c r="F34" s="116">
        <f t="shared" si="1"/>
        <v>-1</v>
      </c>
      <c r="G34" s="115">
        <v>5151</v>
      </c>
      <c r="H34" s="116" t="str">
        <f t="shared" si="1"/>
        <v>-</v>
      </c>
      <c r="I34" s="115">
        <v>19923</v>
      </c>
      <c r="J34" s="116">
        <f t="shared" si="1"/>
        <v>2.8677926616191032</v>
      </c>
      <c r="K34" s="115">
        <v>19332</v>
      </c>
      <c r="L34" s="116">
        <f t="shared" si="1"/>
        <v>-2.9664207197711234E-2</v>
      </c>
      <c r="M34" s="115">
        <v>18488</v>
      </c>
      <c r="N34" s="116">
        <v>-4.3658183322987765E-2</v>
      </c>
      <c r="O34" s="116">
        <v>0.24573815780607777</v>
      </c>
    </row>
    <row r="35" spans="2:16" x14ac:dyDescent="0.25">
      <c r="B35" s="114" t="s">
        <v>79</v>
      </c>
      <c r="C35" s="115">
        <v>11171</v>
      </c>
      <c r="D35" s="116">
        <v>-0.22836222974373144</v>
      </c>
      <c r="E35" s="115">
        <v>0</v>
      </c>
      <c r="F35" s="116">
        <f t="shared" si="1"/>
        <v>-1</v>
      </c>
      <c r="G35" s="115">
        <v>5283</v>
      </c>
      <c r="H35" s="116" t="str">
        <f t="shared" si="1"/>
        <v>-</v>
      </c>
      <c r="I35" s="115">
        <v>17673</v>
      </c>
      <c r="J35" s="116">
        <f t="shared" si="1"/>
        <v>2.345258375922771</v>
      </c>
      <c r="K35" s="115">
        <v>18326</v>
      </c>
      <c r="L35" s="116">
        <f t="shared" si="1"/>
        <v>3.6949018276466905E-2</v>
      </c>
      <c r="M35" s="115">
        <v>19636</v>
      </c>
      <c r="N35" s="116">
        <v>7.1483138710029426E-2</v>
      </c>
      <c r="O35" s="116">
        <v>0.75776564318324224</v>
      </c>
    </row>
    <row r="36" spans="2:16" x14ac:dyDescent="0.25">
      <c r="B36" s="114" t="s">
        <v>81</v>
      </c>
      <c r="C36" s="115">
        <v>12783</v>
      </c>
      <c r="D36" s="116">
        <v>-0.10789308395561448</v>
      </c>
      <c r="E36" s="115">
        <v>0</v>
      </c>
      <c r="F36" s="116">
        <f t="shared" si="1"/>
        <v>-1</v>
      </c>
      <c r="G36" s="115">
        <v>2370</v>
      </c>
      <c r="H36" s="116" t="str">
        <f t="shared" si="1"/>
        <v>-</v>
      </c>
      <c r="I36" s="115">
        <v>15881</v>
      </c>
      <c r="J36" s="116">
        <f t="shared" si="1"/>
        <v>5.7008438818565397</v>
      </c>
      <c r="K36" s="115">
        <v>17783</v>
      </c>
      <c r="L36" s="116">
        <f t="shared" si="1"/>
        <v>0.11976575782381471</v>
      </c>
      <c r="M36" s="115">
        <v>19273</v>
      </c>
      <c r="N36" s="116">
        <v>8.378788730810327E-2</v>
      </c>
      <c r="O36" s="116">
        <v>0.50770554642885091</v>
      </c>
    </row>
    <row r="37" spans="2:16" x14ac:dyDescent="0.25">
      <c r="B37" s="114" t="s">
        <v>83</v>
      </c>
      <c r="C37" s="115">
        <v>16164</v>
      </c>
      <c r="D37" s="116">
        <v>4.351194318915419E-2</v>
      </c>
      <c r="E37" s="115">
        <v>0</v>
      </c>
      <c r="F37" s="116">
        <f t="shared" si="1"/>
        <v>-1</v>
      </c>
      <c r="G37" s="115">
        <v>8286</v>
      </c>
      <c r="H37" s="116" t="str">
        <f t="shared" si="1"/>
        <v>-</v>
      </c>
      <c r="I37" s="115">
        <v>18743</v>
      </c>
      <c r="J37" s="116">
        <f t="shared" si="1"/>
        <v>1.2620082066135652</v>
      </c>
      <c r="K37" s="115">
        <v>20245</v>
      </c>
      <c r="L37" s="116">
        <f t="shared" si="1"/>
        <v>8.0136584324814519E-2</v>
      </c>
      <c r="M37" s="115">
        <v>20528</v>
      </c>
      <c r="N37" s="116">
        <v>1.3978760187700612E-2</v>
      </c>
      <c r="O37" s="116">
        <v>0.26998267755506067</v>
      </c>
    </row>
    <row r="38" spans="2:16" x14ac:dyDescent="0.25">
      <c r="B38" s="114" t="s">
        <v>85</v>
      </c>
      <c r="C38" s="115">
        <v>18261</v>
      </c>
      <c r="D38" s="116">
        <v>0.2048693586698338</v>
      </c>
      <c r="E38" s="115">
        <v>11531</v>
      </c>
      <c r="F38" s="116">
        <f t="shared" si="1"/>
        <v>-0.36854498658342916</v>
      </c>
      <c r="G38" s="115">
        <v>15840</v>
      </c>
      <c r="H38" s="116">
        <f t="shared" si="1"/>
        <v>0.37368831844592831</v>
      </c>
      <c r="I38" s="115">
        <v>20467</v>
      </c>
      <c r="J38" s="116">
        <f t="shared" si="1"/>
        <v>0.2921085858585859</v>
      </c>
      <c r="K38" s="115">
        <v>20391</v>
      </c>
      <c r="L38" s="116">
        <f t="shared" si="1"/>
        <v>-3.7132945717496257E-3</v>
      </c>
      <c r="M38" s="115">
        <v>20545</v>
      </c>
      <c r="N38" s="116">
        <v>7.5523515276347819E-3</v>
      </c>
      <c r="O38" s="116">
        <v>0.12507529708121123</v>
      </c>
    </row>
    <row r="39" spans="2:16" x14ac:dyDescent="0.25">
      <c r="B39" s="114" t="s">
        <v>87</v>
      </c>
      <c r="C39" s="115">
        <v>16985</v>
      </c>
      <c r="D39" s="116">
        <v>3.4724337496192526E-2</v>
      </c>
      <c r="E39" s="115">
        <v>4549</v>
      </c>
      <c r="F39" s="116">
        <f t="shared" si="1"/>
        <v>-0.73217544892552255</v>
      </c>
      <c r="G39" s="115">
        <v>13091</v>
      </c>
      <c r="H39" s="116">
        <f t="shared" si="1"/>
        <v>1.877775335238514</v>
      </c>
      <c r="I39" s="115">
        <v>16918</v>
      </c>
      <c r="J39" s="116">
        <f t="shared" si="1"/>
        <v>0.29233824765105787</v>
      </c>
      <c r="K39" s="115">
        <v>18135</v>
      </c>
      <c r="L39" s="116">
        <f t="shared" si="1"/>
        <v>7.1935216928715073E-2</v>
      </c>
      <c r="M39" s="115">
        <v>17254</v>
      </c>
      <c r="N39" s="116">
        <v>-4.8580093741384056E-2</v>
      </c>
      <c r="O39" s="116">
        <v>1.5837503679717368E-2</v>
      </c>
    </row>
    <row r="40" spans="2:16" x14ac:dyDescent="0.25">
      <c r="B40" s="114" t="s">
        <v>89</v>
      </c>
      <c r="C40" s="115">
        <v>17312</v>
      </c>
      <c r="D40" s="116">
        <v>6.0134721371708499E-2</v>
      </c>
      <c r="E40" s="115">
        <v>5837</v>
      </c>
      <c r="F40" s="116">
        <f t="shared" si="1"/>
        <v>-0.66283502772643255</v>
      </c>
      <c r="G40" s="115">
        <v>19624</v>
      </c>
      <c r="H40" s="116">
        <f t="shared" si="1"/>
        <v>2.3620010279253041</v>
      </c>
      <c r="I40" s="115">
        <v>18718</v>
      </c>
      <c r="J40" s="116">
        <f t="shared" si="1"/>
        <v>-4.6167957602935128E-2</v>
      </c>
      <c r="K40" s="115">
        <v>20522</v>
      </c>
      <c r="L40" s="116">
        <f t="shared" si="1"/>
        <v>9.6377818142963978E-2</v>
      </c>
      <c r="M40" s="115">
        <v>22570</v>
      </c>
      <c r="N40" s="116">
        <v>9.9795341584640873E-2</v>
      </c>
      <c r="O40" s="116">
        <v>0.30371996303142335</v>
      </c>
    </row>
    <row r="41" spans="2:16" x14ac:dyDescent="0.25">
      <c r="B41" s="114" t="s">
        <v>91</v>
      </c>
      <c r="C41" s="115">
        <v>13870</v>
      </c>
      <c r="D41" s="116">
        <v>7.4816590397326355E-3</v>
      </c>
      <c r="E41" s="115">
        <v>4402</v>
      </c>
      <c r="F41" s="116">
        <f t="shared" si="1"/>
        <v>-0.68262436914203317</v>
      </c>
      <c r="G41" s="115">
        <v>16458</v>
      </c>
      <c r="H41" s="116">
        <f t="shared" si="1"/>
        <v>2.7387551113130395</v>
      </c>
      <c r="I41" s="115">
        <v>16558</v>
      </c>
      <c r="J41" s="116">
        <f t="shared" si="1"/>
        <v>6.0760724267834298E-3</v>
      </c>
      <c r="K41" s="115">
        <v>20019</v>
      </c>
      <c r="L41" s="116">
        <f t="shared" si="1"/>
        <v>0.2090228288440632</v>
      </c>
      <c r="M41" s="115">
        <v>18565</v>
      </c>
      <c r="N41" s="116">
        <v>-7.263100054947802E-2</v>
      </c>
      <c r="O41" s="116">
        <v>0.33850036049026677</v>
      </c>
    </row>
    <row r="42" spans="2:16" x14ac:dyDescent="0.25">
      <c r="B42" s="114" t="s">
        <v>93</v>
      </c>
      <c r="C42" s="115">
        <v>14900</v>
      </c>
      <c r="D42" s="116">
        <v>-3.5099080429996099E-2</v>
      </c>
      <c r="E42" s="115">
        <v>5416</v>
      </c>
      <c r="F42" s="116">
        <f t="shared" si="1"/>
        <v>-0.63651006711409397</v>
      </c>
      <c r="G42" s="115">
        <v>15695</v>
      </c>
      <c r="H42" s="116">
        <f t="shared" si="1"/>
        <v>1.8978951255539145</v>
      </c>
      <c r="I42" s="115">
        <v>18747</v>
      </c>
      <c r="J42" s="116">
        <f t="shared" si="1"/>
        <v>0.19445683338642872</v>
      </c>
      <c r="K42" s="115">
        <v>19529</v>
      </c>
      <c r="L42" s="116">
        <f t="shared" si="1"/>
        <v>4.1713340801194931E-2</v>
      </c>
      <c r="M42" s="115"/>
      <c r="N42" s="116"/>
      <c r="O42" s="116"/>
    </row>
    <row r="43" spans="2:16" ht="15.75" x14ac:dyDescent="0.25">
      <c r="B43" s="117" t="s">
        <v>30</v>
      </c>
      <c r="C43" s="118">
        <v>179597</v>
      </c>
      <c r="D43" s="119">
        <v>2.7295867295867193E-2</v>
      </c>
      <c r="E43" s="118">
        <v>77095</v>
      </c>
      <c r="F43" s="119">
        <f t="shared" si="1"/>
        <v>-0.57073336414305365</v>
      </c>
      <c r="G43" s="118">
        <v>116590</v>
      </c>
      <c r="H43" s="119">
        <f t="shared" si="1"/>
        <v>0.51229003177897403</v>
      </c>
      <c r="I43" s="118">
        <v>211298</v>
      </c>
      <c r="J43" s="119">
        <f t="shared" si="1"/>
        <v>0.81231666523715584</v>
      </c>
      <c r="K43" s="118">
        <v>229046</v>
      </c>
      <c r="L43" s="119">
        <f t="shared" si="1"/>
        <v>8.3995115902658846E-2</v>
      </c>
      <c r="M43" s="118">
        <v>217447</v>
      </c>
      <c r="N43" s="119">
        <v>3.784895736384164E-2</v>
      </c>
      <c r="O43" s="119">
        <v>0.32028512966234968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67" t="s">
        <v>252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12587</v>
      </c>
      <c r="D53" s="116" t="s">
        <v>236</v>
      </c>
      <c r="E53" s="115">
        <v>13232</v>
      </c>
      <c r="F53" s="116">
        <f t="shared" ref="F53:L65" si="2">IFERROR(E53/C53-1,"-")</f>
        <v>5.1243346309684634E-2</v>
      </c>
      <c r="G53" s="115">
        <v>0</v>
      </c>
      <c r="H53" s="116">
        <f t="shared" si="2"/>
        <v>-1</v>
      </c>
      <c r="I53" s="115">
        <v>9227</v>
      </c>
      <c r="J53" s="116" t="str">
        <f t="shared" si="2"/>
        <v>-</v>
      </c>
      <c r="K53" s="115">
        <v>14935</v>
      </c>
      <c r="L53" s="116">
        <f t="shared" si="2"/>
        <v>0.61861926953506008</v>
      </c>
      <c r="M53" s="115">
        <v>14354</v>
      </c>
      <c r="N53" s="116">
        <v>-3.8901908269166396E-2</v>
      </c>
      <c r="O53" s="116">
        <v>0.14038293477397312</v>
      </c>
    </row>
    <row r="54" spans="1:16" x14ac:dyDescent="0.25">
      <c r="A54" s="1">
        <v>2</v>
      </c>
      <c r="B54" s="114" t="s">
        <v>73</v>
      </c>
      <c r="C54" s="115">
        <v>11569</v>
      </c>
      <c r="D54" s="116" t="s">
        <v>236</v>
      </c>
      <c r="E54" s="115">
        <v>14090</v>
      </c>
      <c r="F54" s="116">
        <f t="shared" si="2"/>
        <v>0.21790993171406337</v>
      </c>
      <c r="G54" s="115">
        <v>0</v>
      </c>
      <c r="H54" s="116">
        <f t="shared" si="2"/>
        <v>-1</v>
      </c>
      <c r="I54" s="115">
        <v>13725</v>
      </c>
      <c r="J54" s="116" t="str">
        <f t="shared" si="2"/>
        <v>-</v>
      </c>
      <c r="K54" s="115">
        <v>15417</v>
      </c>
      <c r="L54" s="116">
        <f t="shared" si="2"/>
        <v>0.12327868852459023</v>
      </c>
      <c r="M54" s="115">
        <v>15736</v>
      </c>
      <c r="N54" s="116">
        <v>2.0691444509307821E-2</v>
      </c>
      <c r="O54" s="116">
        <v>0.36018670585184553</v>
      </c>
    </row>
    <row r="55" spans="1:16" x14ac:dyDescent="0.25">
      <c r="A55" s="1">
        <v>3</v>
      </c>
      <c r="B55" s="114" t="s">
        <v>75</v>
      </c>
      <c r="C55" s="115">
        <v>13095</v>
      </c>
      <c r="D55" s="116" t="s">
        <v>236</v>
      </c>
      <c r="E55" s="115">
        <v>5212</v>
      </c>
      <c r="F55" s="116">
        <f t="shared" si="2"/>
        <v>-0.60198549064528439</v>
      </c>
      <c r="G55" s="115">
        <v>0</v>
      </c>
      <c r="H55" s="116">
        <f t="shared" si="2"/>
        <v>-1</v>
      </c>
      <c r="I55" s="115">
        <v>13764</v>
      </c>
      <c r="J55" s="116" t="str">
        <f t="shared" si="2"/>
        <v>-</v>
      </c>
      <c r="K55" s="115">
        <v>13769</v>
      </c>
      <c r="L55" s="116">
        <f t="shared" si="2"/>
        <v>3.6326649229878605E-4</v>
      </c>
      <c r="M55" s="115">
        <v>17491</v>
      </c>
      <c r="N55" s="116">
        <v>0.27031737962088753</v>
      </c>
      <c r="O55" s="116">
        <v>0.33570064910271102</v>
      </c>
    </row>
    <row r="56" spans="1:16" x14ac:dyDescent="0.25">
      <c r="A56" s="1">
        <v>4</v>
      </c>
      <c r="B56" s="114" t="s">
        <v>77</v>
      </c>
      <c r="C56" s="115">
        <v>12619</v>
      </c>
      <c r="D56" s="116" t="s">
        <v>236</v>
      </c>
      <c r="E56" s="115">
        <v>0</v>
      </c>
      <c r="F56" s="116">
        <f t="shared" si="2"/>
        <v>-1</v>
      </c>
      <c r="G56" s="115">
        <v>0</v>
      </c>
      <c r="H56" s="116" t="str">
        <f t="shared" si="2"/>
        <v>-</v>
      </c>
      <c r="I56" s="115">
        <v>16004</v>
      </c>
      <c r="J56" s="116" t="str">
        <f t="shared" si="2"/>
        <v>-</v>
      </c>
      <c r="K56" s="115">
        <v>15420</v>
      </c>
      <c r="L56" s="116">
        <f t="shared" si="2"/>
        <v>-3.649087728067979E-2</v>
      </c>
      <c r="M56" s="115">
        <v>14826</v>
      </c>
      <c r="N56" s="116">
        <v>-3.8521400778210091E-2</v>
      </c>
      <c r="O56" s="116">
        <v>0.17489499960377208</v>
      </c>
    </row>
    <row r="57" spans="1:16" x14ac:dyDescent="0.25">
      <c r="A57" s="1">
        <v>5</v>
      </c>
      <c r="B57" s="114" t="s">
        <v>79</v>
      </c>
      <c r="C57" s="115">
        <v>8649</v>
      </c>
      <c r="D57" s="116" t="s">
        <v>236</v>
      </c>
      <c r="E57" s="115">
        <v>0</v>
      </c>
      <c r="F57" s="116">
        <f t="shared" si="2"/>
        <v>-1</v>
      </c>
      <c r="G57" s="115">
        <v>0</v>
      </c>
      <c r="H57" s="116" t="str">
        <f t="shared" si="2"/>
        <v>-</v>
      </c>
      <c r="I57" s="115">
        <v>13304</v>
      </c>
      <c r="J57" s="116" t="str">
        <f t="shared" si="2"/>
        <v>-</v>
      </c>
      <c r="K57" s="115">
        <v>14308</v>
      </c>
      <c r="L57" s="116">
        <f t="shared" si="2"/>
        <v>7.5466025255562341E-2</v>
      </c>
      <c r="M57" s="115">
        <v>15219</v>
      </c>
      <c r="N57" s="116">
        <v>6.3670673748951634E-2</v>
      </c>
      <c r="O57" s="116">
        <v>0.75962539021852238</v>
      </c>
    </row>
    <row r="58" spans="1:16" x14ac:dyDescent="0.25">
      <c r="A58" s="1">
        <v>6</v>
      </c>
      <c r="B58" s="114" t="s">
        <v>81</v>
      </c>
      <c r="C58" s="115">
        <v>9694</v>
      </c>
      <c r="D58" s="116" t="s">
        <v>236</v>
      </c>
      <c r="E58" s="115">
        <v>0</v>
      </c>
      <c r="F58" s="116">
        <f t="shared" si="2"/>
        <v>-1</v>
      </c>
      <c r="G58" s="115">
        <v>0</v>
      </c>
      <c r="H58" s="116" t="str">
        <f t="shared" si="2"/>
        <v>-</v>
      </c>
      <c r="I58" s="115">
        <v>11604</v>
      </c>
      <c r="J58" s="116" t="str">
        <f t="shared" si="2"/>
        <v>-</v>
      </c>
      <c r="K58" s="115">
        <v>13809</v>
      </c>
      <c r="L58" s="116">
        <f t="shared" si="2"/>
        <v>0.19002068252326776</v>
      </c>
      <c r="M58" s="115">
        <v>14680</v>
      </c>
      <c r="N58" s="116">
        <v>6.3074806285755569E-2</v>
      </c>
      <c r="O58" s="116">
        <v>0.51433876624716324</v>
      </c>
    </row>
    <row r="59" spans="1:16" x14ac:dyDescent="0.25">
      <c r="A59" s="1">
        <v>7</v>
      </c>
      <c r="B59" s="114" t="s">
        <v>83</v>
      </c>
      <c r="C59" s="115">
        <v>13515</v>
      </c>
      <c r="D59" s="116" t="s">
        <v>236</v>
      </c>
      <c r="E59" s="115">
        <v>0</v>
      </c>
      <c r="F59" s="116">
        <f t="shared" si="2"/>
        <v>-1</v>
      </c>
      <c r="G59" s="115">
        <v>5496</v>
      </c>
      <c r="H59" s="116" t="str">
        <f t="shared" si="2"/>
        <v>-</v>
      </c>
      <c r="I59" s="115">
        <v>13798</v>
      </c>
      <c r="J59" s="116">
        <f t="shared" si="2"/>
        <v>1.5105531295487626</v>
      </c>
      <c r="K59" s="115">
        <v>15626</v>
      </c>
      <c r="L59" s="116">
        <f t="shared" si="2"/>
        <v>0.13248296854616615</v>
      </c>
      <c r="M59" s="115">
        <v>15688</v>
      </c>
      <c r="N59" s="116">
        <v>3.9677460642519868E-3</v>
      </c>
      <c r="O59" s="116">
        <v>0.16078431372549029</v>
      </c>
    </row>
    <row r="60" spans="1:16" x14ac:dyDescent="0.25">
      <c r="A60" s="1">
        <v>8</v>
      </c>
      <c r="B60" s="114" t="s">
        <v>85</v>
      </c>
      <c r="C60" s="115">
        <v>15236</v>
      </c>
      <c r="D60" s="116" t="s">
        <v>236</v>
      </c>
      <c r="E60" s="115">
        <v>8422</v>
      </c>
      <c r="F60" s="116">
        <f t="shared" si="2"/>
        <v>-0.44723024415857182</v>
      </c>
      <c r="G60" s="115">
        <v>9978</v>
      </c>
      <c r="H60" s="116">
        <f t="shared" si="2"/>
        <v>0.18475421515079549</v>
      </c>
      <c r="I60" s="115">
        <v>15896</v>
      </c>
      <c r="J60" s="116">
        <f t="shared" si="2"/>
        <v>0.59310483062738029</v>
      </c>
      <c r="K60" s="115">
        <v>15580</v>
      </c>
      <c r="L60" s="116">
        <f t="shared" si="2"/>
        <v>-1.9879214896829422E-2</v>
      </c>
      <c r="M60" s="115">
        <v>15273</v>
      </c>
      <c r="N60" s="116">
        <v>-1.9704749679075761E-2</v>
      </c>
      <c r="O60" s="116">
        <v>2.4284589131005063E-3</v>
      </c>
    </row>
    <row r="61" spans="1:16" x14ac:dyDescent="0.25">
      <c r="A61" s="1">
        <v>9</v>
      </c>
      <c r="B61" s="114" t="s">
        <v>87</v>
      </c>
      <c r="C61" s="115">
        <v>14643</v>
      </c>
      <c r="D61" s="116">
        <v>2.8228354750368556E-2</v>
      </c>
      <c r="E61" s="115">
        <v>0</v>
      </c>
      <c r="F61" s="116">
        <f t="shared" si="2"/>
        <v>-1</v>
      </c>
      <c r="G61" s="115">
        <v>9556</v>
      </c>
      <c r="H61" s="116" t="str">
        <f t="shared" si="2"/>
        <v>-</v>
      </c>
      <c r="I61" s="115">
        <v>12977</v>
      </c>
      <c r="J61" s="116">
        <f t="shared" si="2"/>
        <v>0.35799497697781502</v>
      </c>
      <c r="K61" s="115">
        <v>14015</v>
      </c>
      <c r="L61" s="116">
        <f t="shared" si="2"/>
        <v>7.9987670493950835E-2</v>
      </c>
      <c r="M61" s="115">
        <v>12989</v>
      </c>
      <c r="N61" s="116">
        <v>-7.3207277916518043E-2</v>
      </c>
      <c r="O61" s="116">
        <v>-0.11295499556101896</v>
      </c>
    </row>
    <row r="62" spans="1:16" x14ac:dyDescent="0.25">
      <c r="A62" s="1">
        <v>10</v>
      </c>
      <c r="B62" s="114" t="s">
        <v>89</v>
      </c>
      <c r="C62" s="115">
        <v>14572</v>
      </c>
      <c r="D62" s="116">
        <v>2.1736081895947335E-2</v>
      </c>
      <c r="E62" s="115">
        <v>0</v>
      </c>
      <c r="F62" s="116">
        <f t="shared" si="2"/>
        <v>-1</v>
      </c>
      <c r="G62" s="115">
        <v>14899</v>
      </c>
      <c r="H62" s="116" t="str">
        <f t="shared" si="2"/>
        <v>-</v>
      </c>
      <c r="I62" s="115">
        <v>14897</v>
      </c>
      <c r="J62" s="116">
        <f t="shared" si="2"/>
        <v>-1.3423719712735149E-4</v>
      </c>
      <c r="K62" s="115">
        <v>15893</v>
      </c>
      <c r="L62" s="116">
        <f t="shared" si="2"/>
        <v>6.6859099147479339E-2</v>
      </c>
      <c r="M62" s="115">
        <v>17980</v>
      </c>
      <c r="N62" s="116">
        <v>0.13131567356697915</v>
      </c>
      <c r="O62" s="116">
        <v>0.23387318144386504</v>
      </c>
    </row>
    <row r="63" spans="1:16" x14ac:dyDescent="0.25">
      <c r="A63" s="1">
        <v>11</v>
      </c>
      <c r="B63" s="114" t="s">
        <v>91</v>
      </c>
      <c r="C63" s="115">
        <v>11624</v>
      </c>
      <c r="D63" s="116">
        <v>-3.5032375892412371E-2</v>
      </c>
      <c r="E63" s="115">
        <v>0</v>
      </c>
      <c r="F63" s="116">
        <f t="shared" si="2"/>
        <v>-1</v>
      </c>
      <c r="G63" s="115">
        <v>12140</v>
      </c>
      <c r="H63" s="116" t="str">
        <f t="shared" si="2"/>
        <v>-</v>
      </c>
      <c r="I63" s="115">
        <v>13391</v>
      </c>
      <c r="J63" s="116">
        <f t="shared" si="2"/>
        <v>0.10304777594728165</v>
      </c>
      <c r="K63" s="115">
        <v>15821</v>
      </c>
      <c r="L63" s="116">
        <f t="shared" si="2"/>
        <v>0.18146516316929273</v>
      </c>
      <c r="M63" s="115">
        <v>14412</v>
      </c>
      <c r="N63" s="116">
        <v>-8.9058845837810541E-2</v>
      </c>
      <c r="O63" s="116">
        <v>0.23984858912594631</v>
      </c>
    </row>
    <row r="64" spans="1:16" x14ac:dyDescent="0.25">
      <c r="A64" s="1">
        <v>12</v>
      </c>
      <c r="B64" s="114" t="s">
        <v>93</v>
      </c>
      <c r="C64" s="115">
        <v>11940</v>
      </c>
      <c r="D64" s="116">
        <v>-8.8758299626039872E-2</v>
      </c>
      <c r="E64" s="115">
        <v>0</v>
      </c>
      <c r="F64" s="116">
        <f t="shared" si="2"/>
        <v>-1</v>
      </c>
      <c r="G64" s="115">
        <v>12078</v>
      </c>
      <c r="H64" s="116" t="str">
        <f t="shared" si="2"/>
        <v>-</v>
      </c>
      <c r="I64" s="115">
        <v>15326</v>
      </c>
      <c r="J64" s="116">
        <f t="shared" si="2"/>
        <v>0.26891869514820343</v>
      </c>
      <c r="K64" s="115">
        <v>15445</v>
      </c>
      <c r="L64" s="116">
        <f t="shared" si="2"/>
        <v>7.7645830614641032E-3</v>
      </c>
      <c r="M64" s="115"/>
      <c r="N64" s="116"/>
      <c r="O64" s="116"/>
    </row>
    <row r="65" spans="1:16" ht="15.75" x14ac:dyDescent="0.25">
      <c r="B65" s="117" t="s">
        <v>30</v>
      </c>
      <c r="C65" s="118">
        <v>149743</v>
      </c>
      <c r="D65" s="119" t="s">
        <v>236</v>
      </c>
      <c r="E65" s="118">
        <v>0</v>
      </c>
      <c r="F65" s="119">
        <f t="shared" si="2"/>
        <v>-1</v>
      </c>
      <c r="G65" s="118">
        <v>87353</v>
      </c>
      <c r="H65" s="119" t="str">
        <f t="shared" si="2"/>
        <v>-</v>
      </c>
      <c r="I65" s="118">
        <v>163913</v>
      </c>
      <c r="J65" s="119">
        <f t="shared" si="2"/>
        <v>0.8764438542465629</v>
      </c>
      <c r="K65" s="118">
        <v>180038</v>
      </c>
      <c r="L65" s="119">
        <f t="shared" si="2"/>
        <v>9.8375357659246099E-2</v>
      </c>
      <c r="M65" s="118">
        <v>168648</v>
      </c>
      <c r="N65" s="119">
        <v>2.4636527677361686E-2</v>
      </c>
      <c r="O65" s="119">
        <v>0.22383402393271545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253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1757</v>
      </c>
      <c r="D75" s="116" t="s">
        <v>236</v>
      </c>
      <c r="E75" s="115">
        <v>2747</v>
      </c>
      <c r="F75" s="116">
        <f t="shared" ref="F75:L87" si="3">IFERROR(E75/C75-1,"-")</f>
        <v>0.56346044393853156</v>
      </c>
      <c r="G75" s="115">
        <v>0</v>
      </c>
      <c r="H75" s="116">
        <f t="shared" si="3"/>
        <v>-1</v>
      </c>
      <c r="I75" s="115">
        <v>2982</v>
      </c>
      <c r="J75" s="116" t="str">
        <f t="shared" si="3"/>
        <v>-</v>
      </c>
      <c r="K75" s="115">
        <v>3467</v>
      </c>
      <c r="L75" s="116">
        <f t="shared" si="3"/>
        <v>0.16264252179745142</v>
      </c>
      <c r="M75" s="115">
        <v>3928</v>
      </c>
      <c r="N75" s="116">
        <v>0.13296798384770692</v>
      </c>
      <c r="O75" s="116">
        <v>1.2356289129197497</v>
      </c>
    </row>
    <row r="76" spans="1:16" x14ac:dyDescent="0.25">
      <c r="A76" s="1">
        <v>2</v>
      </c>
      <c r="B76" s="114" t="s">
        <v>73</v>
      </c>
      <c r="C76" s="115">
        <v>1949</v>
      </c>
      <c r="D76" s="116" t="s">
        <v>236</v>
      </c>
      <c r="E76" s="115">
        <v>3048</v>
      </c>
      <c r="F76" s="116">
        <f t="shared" si="3"/>
        <v>0.56387891226269882</v>
      </c>
      <c r="G76" s="115">
        <v>0</v>
      </c>
      <c r="H76" s="116">
        <f t="shared" si="3"/>
        <v>-1</v>
      </c>
      <c r="I76" s="115">
        <v>3975</v>
      </c>
      <c r="J76" s="116" t="str">
        <f t="shared" si="3"/>
        <v>-</v>
      </c>
      <c r="K76" s="115">
        <v>3559</v>
      </c>
      <c r="L76" s="116">
        <f t="shared" si="3"/>
        <v>-0.10465408805031451</v>
      </c>
      <c r="M76" s="115">
        <v>4412</v>
      </c>
      <c r="N76" s="116">
        <v>0.2396740657488059</v>
      </c>
      <c r="O76" s="116">
        <v>1.263724987172909</v>
      </c>
    </row>
    <row r="77" spans="1:16" x14ac:dyDescent="0.25">
      <c r="A77" s="1">
        <v>3</v>
      </c>
      <c r="B77" s="114" t="s">
        <v>75</v>
      </c>
      <c r="C77" s="115">
        <v>2353</v>
      </c>
      <c r="D77" s="116" t="s">
        <v>236</v>
      </c>
      <c r="E77" s="115">
        <v>958</v>
      </c>
      <c r="F77" s="116">
        <f t="shared" si="3"/>
        <v>-0.59286017849553763</v>
      </c>
      <c r="G77" s="115">
        <v>0</v>
      </c>
      <c r="H77" s="116">
        <f t="shared" si="3"/>
        <v>-1</v>
      </c>
      <c r="I77" s="115">
        <v>3997</v>
      </c>
      <c r="J77" s="116" t="str">
        <f t="shared" si="3"/>
        <v>-</v>
      </c>
      <c r="K77" s="115">
        <v>3617</v>
      </c>
      <c r="L77" s="116">
        <f t="shared" si="3"/>
        <v>-9.5071303477608171E-2</v>
      </c>
      <c r="M77" s="115">
        <v>4667</v>
      </c>
      <c r="N77" s="116">
        <v>0.29029582526956044</v>
      </c>
      <c r="O77" s="116">
        <v>0.98342541436464082</v>
      </c>
    </row>
    <row r="78" spans="1:16" x14ac:dyDescent="0.25">
      <c r="A78" s="1">
        <v>4</v>
      </c>
      <c r="B78" s="114" t="s">
        <v>77</v>
      </c>
      <c r="C78" s="115">
        <v>2222</v>
      </c>
      <c r="D78" s="116" t="s">
        <v>236</v>
      </c>
      <c r="E78" s="115">
        <v>0</v>
      </c>
      <c r="F78" s="116">
        <f t="shared" si="3"/>
        <v>-1</v>
      </c>
      <c r="G78" s="115">
        <v>0</v>
      </c>
      <c r="H78" s="116" t="str">
        <f t="shared" si="3"/>
        <v>-</v>
      </c>
      <c r="I78" s="115">
        <v>3919</v>
      </c>
      <c r="J78" s="116" t="str">
        <f t="shared" si="3"/>
        <v>-</v>
      </c>
      <c r="K78" s="115">
        <v>3912</v>
      </c>
      <c r="L78" s="116">
        <f t="shared" si="3"/>
        <v>-1.7861699413115328E-3</v>
      </c>
      <c r="M78" s="115">
        <v>3662</v>
      </c>
      <c r="N78" s="116">
        <v>-6.3905930470347649E-2</v>
      </c>
      <c r="O78" s="116">
        <v>0.64806480648064801</v>
      </c>
    </row>
    <row r="79" spans="1:16" x14ac:dyDescent="0.25">
      <c r="A79" s="1">
        <v>5</v>
      </c>
      <c r="B79" s="114" t="s">
        <v>79</v>
      </c>
      <c r="C79" s="115">
        <v>2522</v>
      </c>
      <c r="D79" s="116" t="s">
        <v>236</v>
      </c>
      <c r="E79" s="115">
        <v>0</v>
      </c>
      <c r="F79" s="116">
        <f t="shared" si="3"/>
        <v>-1</v>
      </c>
      <c r="G79" s="115">
        <v>0</v>
      </c>
      <c r="H79" s="116" t="str">
        <f t="shared" si="3"/>
        <v>-</v>
      </c>
      <c r="I79" s="115">
        <v>4369</v>
      </c>
      <c r="J79" s="116" t="str">
        <f t="shared" si="3"/>
        <v>-</v>
      </c>
      <c r="K79" s="115">
        <v>4018</v>
      </c>
      <c r="L79" s="116">
        <f t="shared" si="3"/>
        <v>-8.0338750286106708E-2</v>
      </c>
      <c r="M79" s="115">
        <v>4417</v>
      </c>
      <c r="N79" s="116">
        <v>9.9303135888501703E-2</v>
      </c>
      <c r="O79" s="116">
        <v>0.75138778747026169</v>
      </c>
    </row>
    <row r="80" spans="1:16" x14ac:dyDescent="0.25">
      <c r="A80" s="1">
        <v>6</v>
      </c>
      <c r="B80" s="114" t="s">
        <v>81</v>
      </c>
      <c r="C80" s="115">
        <v>3089</v>
      </c>
      <c r="D80" s="116" t="s">
        <v>236</v>
      </c>
      <c r="E80" s="115">
        <v>0</v>
      </c>
      <c r="F80" s="116">
        <f t="shared" si="3"/>
        <v>-1</v>
      </c>
      <c r="G80" s="115">
        <v>0</v>
      </c>
      <c r="H80" s="116" t="str">
        <f t="shared" si="3"/>
        <v>-</v>
      </c>
      <c r="I80" s="115">
        <v>4277</v>
      </c>
      <c r="J80" s="116" t="str">
        <f t="shared" si="3"/>
        <v>-</v>
      </c>
      <c r="K80" s="115">
        <v>3974</v>
      </c>
      <c r="L80" s="116">
        <f t="shared" si="3"/>
        <v>-7.0844049567453826E-2</v>
      </c>
      <c r="M80" s="115">
        <v>4593</v>
      </c>
      <c r="N80" s="116">
        <v>0.15576245596376448</v>
      </c>
      <c r="O80" s="116">
        <v>0.48688896082874722</v>
      </c>
    </row>
    <row r="81" spans="1:16" x14ac:dyDescent="0.25">
      <c r="A81" s="1">
        <v>7</v>
      </c>
      <c r="B81" s="114" t="s">
        <v>83</v>
      </c>
      <c r="C81" s="115">
        <v>2649</v>
      </c>
      <c r="D81" s="116" t="s">
        <v>236</v>
      </c>
      <c r="E81" s="115">
        <v>0</v>
      </c>
      <c r="F81" s="116">
        <f t="shared" si="3"/>
        <v>-1</v>
      </c>
      <c r="G81" s="115">
        <v>2790</v>
      </c>
      <c r="H81" s="116" t="str">
        <f t="shared" si="3"/>
        <v>-</v>
      </c>
      <c r="I81" s="115">
        <v>4945</v>
      </c>
      <c r="J81" s="116">
        <f t="shared" si="3"/>
        <v>0.77240143369175618</v>
      </c>
      <c r="K81" s="115">
        <v>4619</v>
      </c>
      <c r="L81" s="116">
        <f t="shared" si="3"/>
        <v>-6.5925176946410535E-2</v>
      </c>
      <c r="M81" s="115">
        <v>4840</v>
      </c>
      <c r="N81" s="116">
        <v>4.7845854080969863E-2</v>
      </c>
      <c r="O81" s="116">
        <v>0.8271045677614195</v>
      </c>
    </row>
    <row r="82" spans="1:16" x14ac:dyDescent="0.25">
      <c r="A82" s="1">
        <v>8</v>
      </c>
      <c r="B82" s="114" t="s">
        <v>85</v>
      </c>
      <c r="C82" s="115">
        <v>3025</v>
      </c>
      <c r="D82" s="116" t="s">
        <v>236</v>
      </c>
      <c r="E82" s="115">
        <v>3109</v>
      </c>
      <c r="F82" s="116">
        <f t="shared" si="3"/>
        <v>2.776859504132223E-2</v>
      </c>
      <c r="G82" s="115">
        <v>5862</v>
      </c>
      <c r="H82" s="116">
        <f t="shared" si="3"/>
        <v>0.88549372788678027</v>
      </c>
      <c r="I82" s="115">
        <v>4571</v>
      </c>
      <c r="J82" s="116">
        <f t="shared" si="3"/>
        <v>-0.22023200272944388</v>
      </c>
      <c r="K82" s="115">
        <v>4811</v>
      </c>
      <c r="L82" s="116">
        <f t="shared" si="3"/>
        <v>5.2504922336469084E-2</v>
      </c>
      <c r="M82" s="115">
        <v>5272</v>
      </c>
      <c r="N82" s="116">
        <v>9.5822074412803993E-2</v>
      </c>
      <c r="O82" s="116">
        <v>0.74280991735537194</v>
      </c>
    </row>
    <row r="83" spans="1:16" x14ac:dyDescent="0.25">
      <c r="A83" s="1">
        <v>9</v>
      </c>
      <c r="B83" s="114" t="s">
        <v>87</v>
      </c>
      <c r="C83" s="115">
        <v>2342</v>
      </c>
      <c r="D83" s="116">
        <v>7.7276908923643139E-2</v>
      </c>
      <c r="E83" s="115">
        <v>0</v>
      </c>
      <c r="F83" s="116">
        <f t="shared" si="3"/>
        <v>-1</v>
      </c>
      <c r="G83" s="115">
        <v>3535</v>
      </c>
      <c r="H83" s="116" t="str">
        <f t="shared" si="3"/>
        <v>-</v>
      </c>
      <c r="I83" s="115">
        <v>3941</v>
      </c>
      <c r="J83" s="116">
        <f t="shared" si="3"/>
        <v>0.11485148514851495</v>
      </c>
      <c r="K83" s="115">
        <v>4120</v>
      </c>
      <c r="L83" s="116">
        <f t="shared" si="3"/>
        <v>4.5419944176604998E-2</v>
      </c>
      <c r="M83" s="115">
        <v>4265</v>
      </c>
      <c r="N83" s="116">
        <v>3.5194174757281482E-2</v>
      </c>
      <c r="O83" s="116">
        <v>0.82109308283518367</v>
      </c>
    </row>
    <row r="84" spans="1:16" x14ac:dyDescent="0.25">
      <c r="A84" s="1">
        <v>10</v>
      </c>
      <c r="B84" s="114" t="s">
        <v>89</v>
      </c>
      <c r="C84" s="115">
        <v>2740</v>
      </c>
      <c r="D84" s="116">
        <v>0.32495164410058019</v>
      </c>
      <c r="E84" s="115">
        <v>0</v>
      </c>
      <c r="F84" s="116">
        <f t="shared" si="3"/>
        <v>-1</v>
      </c>
      <c r="G84" s="115">
        <v>4725</v>
      </c>
      <c r="H84" s="116" t="str">
        <f t="shared" si="3"/>
        <v>-</v>
      </c>
      <c r="I84" s="115">
        <v>3821</v>
      </c>
      <c r="J84" s="116">
        <f t="shared" si="3"/>
        <v>-0.19132275132275134</v>
      </c>
      <c r="K84" s="115">
        <v>4629</v>
      </c>
      <c r="L84" s="116">
        <f t="shared" si="3"/>
        <v>0.21146296780947393</v>
      </c>
      <c r="M84" s="115">
        <v>4590</v>
      </c>
      <c r="N84" s="116">
        <v>-8.4251458198314477E-3</v>
      </c>
      <c r="O84" s="116">
        <v>0.67518248175182483</v>
      </c>
    </row>
    <row r="85" spans="1:16" x14ac:dyDescent="0.25">
      <c r="A85" s="1">
        <v>11</v>
      </c>
      <c r="B85" s="114" t="s">
        <v>91</v>
      </c>
      <c r="C85" s="115">
        <v>2246</v>
      </c>
      <c r="D85" s="116">
        <v>0.30505520046484591</v>
      </c>
      <c r="E85" s="115">
        <v>0</v>
      </c>
      <c r="F85" s="116">
        <f t="shared" si="3"/>
        <v>-1</v>
      </c>
      <c r="G85" s="115">
        <v>4318</v>
      </c>
      <c r="H85" s="116" t="str">
        <f t="shared" si="3"/>
        <v>-</v>
      </c>
      <c r="I85" s="115">
        <v>3167</v>
      </c>
      <c r="J85" s="116">
        <f t="shared" si="3"/>
        <v>-0.2665585919407133</v>
      </c>
      <c r="K85" s="115">
        <v>4198</v>
      </c>
      <c r="L85" s="116">
        <f t="shared" si="3"/>
        <v>0.32554467950742016</v>
      </c>
      <c r="M85" s="115">
        <v>4153</v>
      </c>
      <c r="N85" s="116">
        <v>-1.0719390185802813E-2</v>
      </c>
      <c r="O85" s="116">
        <v>0.84906500445235977</v>
      </c>
    </row>
    <row r="86" spans="1:16" x14ac:dyDescent="0.25">
      <c r="A86" s="1">
        <v>12</v>
      </c>
      <c r="B86" s="114" t="s">
        <v>93</v>
      </c>
      <c r="C86" s="115">
        <v>2960</v>
      </c>
      <c r="D86" s="116">
        <v>0.26549807610089782</v>
      </c>
      <c r="E86" s="115">
        <v>0</v>
      </c>
      <c r="F86" s="116">
        <f t="shared" si="3"/>
        <v>-1</v>
      </c>
      <c r="G86" s="115">
        <v>3617</v>
      </c>
      <c r="H86" s="116" t="str">
        <f t="shared" si="3"/>
        <v>-</v>
      </c>
      <c r="I86" s="115">
        <v>3421</v>
      </c>
      <c r="J86" s="116">
        <f t="shared" si="3"/>
        <v>-5.4188554050317972E-2</v>
      </c>
      <c r="K86" s="115">
        <v>4084</v>
      </c>
      <c r="L86" s="116">
        <f t="shared" si="3"/>
        <v>0.19380298158433207</v>
      </c>
      <c r="M86" s="115"/>
      <c r="N86" s="116"/>
      <c r="O86" s="116"/>
    </row>
    <row r="87" spans="1:16" ht="15.75" x14ac:dyDescent="0.25">
      <c r="B87" s="117" t="s">
        <v>30</v>
      </c>
      <c r="C87" s="118">
        <v>29854</v>
      </c>
      <c r="D87" s="119" t="s">
        <v>236</v>
      </c>
      <c r="E87" s="118">
        <v>0</v>
      </c>
      <c r="F87" s="119">
        <f t="shared" si="3"/>
        <v>-1</v>
      </c>
      <c r="G87" s="118">
        <v>29237</v>
      </c>
      <c r="H87" s="119" t="str">
        <f t="shared" si="3"/>
        <v>-</v>
      </c>
      <c r="I87" s="118">
        <v>47385</v>
      </c>
      <c r="J87" s="119">
        <f t="shared" si="3"/>
        <v>0.62072032014228551</v>
      </c>
      <c r="K87" s="118">
        <v>49008</v>
      </c>
      <c r="L87" s="119">
        <f t="shared" si="3"/>
        <v>3.4251345362456442E-2</v>
      </c>
      <c r="M87" s="118">
        <v>48799</v>
      </c>
      <c r="N87" s="119">
        <v>8.6256789244056664E-2</v>
      </c>
      <c r="O87" s="119">
        <v>0.8144939391685877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254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5396</v>
      </c>
      <c r="D97" s="116">
        <v>-0.38479078782350928</v>
      </c>
      <c r="E97" s="115">
        <v>5052</v>
      </c>
      <c r="F97" s="116">
        <f t="shared" ref="F97:L109" si="4">IFERROR(E97/C97-1,"-")</f>
        <v>-6.3750926612305414E-2</v>
      </c>
      <c r="G97" s="115">
        <v>372</v>
      </c>
      <c r="H97" s="116">
        <f t="shared" si="4"/>
        <v>-0.92636579572446553</v>
      </c>
      <c r="I97" s="115">
        <v>3389</v>
      </c>
      <c r="J97" s="116">
        <f t="shared" si="4"/>
        <v>8.1102150537634401</v>
      </c>
      <c r="K97" s="115">
        <v>4088</v>
      </c>
      <c r="L97" s="116">
        <f t="shared" si="4"/>
        <v>0.20625553260548823</v>
      </c>
      <c r="M97" s="115">
        <v>4368</v>
      </c>
      <c r="N97" s="116">
        <v>6.8493150684931559E-2</v>
      </c>
      <c r="O97" s="116">
        <v>-0.19051148999258705</v>
      </c>
    </row>
    <row r="98" spans="2:15" x14ac:dyDescent="0.25">
      <c r="B98" s="114" t="s">
        <v>73</v>
      </c>
      <c r="C98" s="115">
        <v>5705</v>
      </c>
      <c r="D98" s="116">
        <v>-0.34628165463504068</v>
      </c>
      <c r="E98" s="115">
        <v>5265</v>
      </c>
      <c r="F98" s="116">
        <f t="shared" si="4"/>
        <v>-7.7125328659070957E-2</v>
      </c>
      <c r="G98" s="115">
        <v>632</v>
      </c>
      <c r="H98" s="116">
        <f t="shared" si="4"/>
        <v>-0.87996201329534662</v>
      </c>
      <c r="I98" s="115">
        <v>3966</v>
      </c>
      <c r="J98" s="116">
        <f t="shared" si="4"/>
        <v>5.2753164556962027</v>
      </c>
      <c r="K98" s="115">
        <v>4110</v>
      </c>
      <c r="L98" s="116">
        <f t="shared" si="4"/>
        <v>3.6308623298033194E-2</v>
      </c>
      <c r="M98" s="115">
        <v>3773</v>
      </c>
      <c r="N98" s="116">
        <v>-8.1995133819951382E-2</v>
      </c>
      <c r="O98" s="116">
        <v>-0.3386503067484663</v>
      </c>
    </row>
    <row r="99" spans="2:15" x14ac:dyDescent="0.25">
      <c r="B99" s="114" t="s">
        <v>75</v>
      </c>
      <c r="C99" s="115">
        <v>6525</v>
      </c>
      <c r="D99" s="116">
        <v>-0.27684805497063059</v>
      </c>
      <c r="E99" s="115">
        <v>2695</v>
      </c>
      <c r="F99" s="116">
        <f t="shared" si="4"/>
        <v>-0.58697318007662835</v>
      </c>
      <c r="G99" s="115">
        <v>975</v>
      </c>
      <c r="H99" s="116">
        <f t="shared" si="4"/>
        <v>-0.63821892393320967</v>
      </c>
      <c r="I99" s="115">
        <v>4470</v>
      </c>
      <c r="J99" s="116">
        <f t="shared" si="4"/>
        <v>3.5846153846153843</v>
      </c>
      <c r="K99" s="115">
        <v>4303</v>
      </c>
      <c r="L99" s="116">
        <f t="shared" si="4"/>
        <v>-3.7360178970917257E-2</v>
      </c>
      <c r="M99" s="115">
        <v>5198</v>
      </c>
      <c r="N99" s="116">
        <v>0.20799442249593314</v>
      </c>
      <c r="O99" s="116">
        <v>-0.20337164750957859</v>
      </c>
    </row>
    <row r="100" spans="2:15" x14ac:dyDescent="0.25">
      <c r="B100" s="114" t="s">
        <v>77</v>
      </c>
      <c r="C100" s="115">
        <v>5278</v>
      </c>
      <c r="D100" s="116">
        <v>-0.10314358538657609</v>
      </c>
      <c r="E100" s="115">
        <v>0</v>
      </c>
      <c r="F100" s="116">
        <f t="shared" si="4"/>
        <v>-1</v>
      </c>
      <c r="G100" s="115">
        <v>1312</v>
      </c>
      <c r="H100" s="116" t="str">
        <f t="shared" si="4"/>
        <v>-</v>
      </c>
      <c r="I100" s="115">
        <v>3971</v>
      </c>
      <c r="J100" s="116">
        <f t="shared" si="4"/>
        <v>2.0266768292682928</v>
      </c>
      <c r="K100" s="115">
        <v>4152</v>
      </c>
      <c r="L100" s="116">
        <f t="shared" si="4"/>
        <v>4.5580458322840522E-2</v>
      </c>
      <c r="M100" s="115">
        <v>3717</v>
      </c>
      <c r="N100" s="116">
        <v>-0.10476878612716767</v>
      </c>
      <c r="O100" s="116">
        <v>-0.29575596816976124</v>
      </c>
    </row>
    <row r="101" spans="2:15" x14ac:dyDescent="0.25">
      <c r="B101" s="114" t="s">
        <v>79</v>
      </c>
      <c r="C101" s="115">
        <v>3628</v>
      </c>
      <c r="D101" s="116">
        <v>-0.54740518962075846</v>
      </c>
      <c r="E101" s="115">
        <v>0</v>
      </c>
      <c r="F101" s="116">
        <f t="shared" si="4"/>
        <v>-1</v>
      </c>
      <c r="G101" s="115">
        <v>1540</v>
      </c>
      <c r="H101" s="116" t="str">
        <f t="shared" si="4"/>
        <v>-</v>
      </c>
      <c r="I101" s="115">
        <v>2578</v>
      </c>
      <c r="J101" s="116">
        <f t="shared" si="4"/>
        <v>0.67402597402597397</v>
      </c>
      <c r="K101" s="115">
        <v>3221</v>
      </c>
      <c r="L101" s="116">
        <f t="shared" si="4"/>
        <v>0.24941815360744757</v>
      </c>
      <c r="M101" s="115">
        <v>3813</v>
      </c>
      <c r="N101" s="116">
        <v>0.1837938528407328</v>
      </c>
      <c r="O101" s="116">
        <v>5.0992282249173071E-2</v>
      </c>
    </row>
    <row r="102" spans="2:15" x14ac:dyDescent="0.25">
      <c r="B102" s="114" t="s">
        <v>81</v>
      </c>
      <c r="C102" s="115">
        <v>6533</v>
      </c>
      <c r="D102" s="116">
        <v>-0.34780872516721573</v>
      </c>
      <c r="E102" s="115">
        <v>0</v>
      </c>
      <c r="F102" s="116">
        <f t="shared" si="4"/>
        <v>-1</v>
      </c>
      <c r="G102" s="115">
        <v>1432</v>
      </c>
      <c r="H102" s="116" t="str">
        <f t="shared" si="4"/>
        <v>-</v>
      </c>
      <c r="I102" s="115">
        <v>3005</v>
      </c>
      <c r="J102" s="116">
        <f t="shared" si="4"/>
        <v>1.0984636871508382</v>
      </c>
      <c r="K102" s="115">
        <v>3282</v>
      </c>
      <c r="L102" s="116">
        <f t="shared" si="4"/>
        <v>9.2179700499168016E-2</v>
      </c>
      <c r="M102" s="115">
        <v>3568</v>
      </c>
      <c r="N102" s="116">
        <v>8.7141986593540555E-2</v>
      </c>
      <c r="O102" s="116">
        <v>-0.45384968620847999</v>
      </c>
    </row>
    <row r="103" spans="2:15" x14ac:dyDescent="0.25">
      <c r="B103" s="114" t="s">
        <v>83</v>
      </c>
      <c r="C103" s="115">
        <v>8694</v>
      </c>
      <c r="D103" s="116">
        <v>-7.6972077715256382E-2</v>
      </c>
      <c r="E103" s="115">
        <v>0</v>
      </c>
      <c r="F103" s="116">
        <f t="shared" si="4"/>
        <v>-1</v>
      </c>
      <c r="G103" s="115">
        <v>1933</v>
      </c>
      <c r="H103" s="116" t="str">
        <f t="shared" si="4"/>
        <v>-</v>
      </c>
      <c r="I103" s="115">
        <v>4368</v>
      </c>
      <c r="J103" s="116">
        <f t="shared" si="4"/>
        <v>1.2596999482669426</v>
      </c>
      <c r="K103" s="115">
        <v>4031</v>
      </c>
      <c r="L103" s="116">
        <f t="shared" si="4"/>
        <v>-7.71520146520146E-2</v>
      </c>
      <c r="M103" s="115">
        <v>4365</v>
      </c>
      <c r="N103" s="116">
        <v>8.2857851649714709E-2</v>
      </c>
      <c r="O103" s="116">
        <v>-0.49792960662525876</v>
      </c>
    </row>
    <row r="104" spans="2:15" x14ac:dyDescent="0.25">
      <c r="B104" s="114" t="s">
        <v>85</v>
      </c>
      <c r="C104" s="115">
        <v>6448</v>
      </c>
      <c r="D104" s="116">
        <v>-0.4326939996480732</v>
      </c>
      <c r="E104" s="115">
        <v>1764</v>
      </c>
      <c r="F104" s="116">
        <f t="shared" si="4"/>
        <v>-0.72642679900744422</v>
      </c>
      <c r="G104" s="115">
        <v>2399</v>
      </c>
      <c r="H104" s="116">
        <f t="shared" si="4"/>
        <v>0.35997732426303863</v>
      </c>
      <c r="I104" s="115">
        <v>4192</v>
      </c>
      <c r="J104" s="116">
        <f t="shared" si="4"/>
        <v>0.7473947478115881</v>
      </c>
      <c r="K104" s="115">
        <v>5104</v>
      </c>
      <c r="L104" s="116">
        <f t="shared" si="4"/>
        <v>0.21755725190839703</v>
      </c>
      <c r="M104" s="115">
        <v>4774</v>
      </c>
      <c r="N104" s="116">
        <v>-6.4655172413793149E-2</v>
      </c>
      <c r="O104" s="116">
        <v>-0.25961538461538458</v>
      </c>
    </row>
    <row r="105" spans="2:15" x14ac:dyDescent="0.25">
      <c r="B105" s="114" t="s">
        <v>87</v>
      </c>
      <c r="C105" s="115">
        <v>5164</v>
      </c>
      <c r="D105" s="116">
        <v>-0.3030098528816304</v>
      </c>
      <c r="E105" s="115">
        <v>1176</v>
      </c>
      <c r="F105" s="116">
        <f t="shared" si="4"/>
        <v>-0.77226955848179712</v>
      </c>
      <c r="G105" s="115">
        <v>2176</v>
      </c>
      <c r="H105" s="116">
        <f t="shared" si="4"/>
        <v>0.85034013605442182</v>
      </c>
      <c r="I105" s="115">
        <v>3212</v>
      </c>
      <c r="J105" s="116">
        <f t="shared" si="4"/>
        <v>0.47610294117647056</v>
      </c>
      <c r="K105" s="115">
        <v>3971</v>
      </c>
      <c r="L105" s="116">
        <f t="shared" si="4"/>
        <v>0.23630136986301364</v>
      </c>
      <c r="M105" s="115">
        <v>3928</v>
      </c>
      <c r="N105" s="116">
        <v>-1.0828506673381977E-2</v>
      </c>
      <c r="O105" s="116">
        <v>-0.23934934159566223</v>
      </c>
    </row>
    <row r="106" spans="2:15" x14ac:dyDescent="0.25">
      <c r="B106" s="114" t="s">
        <v>89</v>
      </c>
      <c r="C106" s="115">
        <v>5491</v>
      </c>
      <c r="D106" s="116">
        <v>-0.20084412749235914</v>
      </c>
      <c r="E106" s="115">
        <v>828</v>
      </c>
      <c r="F106" s="116">
        <f t="shared" si="4"/>
        <v>-0.84920779457293749</v>
      </c>
      <c r="G106" s="115">
        <v>3516</v>
      </c>
      <c r="H106" s="116">
        <f t="shared" si="4"/>
        <v>3.2463768115942031</v>
      </c>
      <c r="I106" s="115">
        <v>3609</v>
      </c>
      <c r="J106" s="116">
        <f t="shared" si="4"/>
        <v>2.6450511945392385E-2</v>
      </c>
      <c r="K106" s="115">
        <v>4485</v>
      </c>
      <c r="L106" s="116">
        <f t="shared" si="4"/>
        <v>0.24272651704073156</v>
      </c>
      <c r="M106" s="115">
        <v>4771</v>
      </c>
      <c r="N106" s="116">
        <v>6.3768115942028913E-2</v>
      </c>
      <c r="O106" s="116">
        <v>-0.1311236568930978</v>
      </c>
    </row>
    <row r="107" spans="2:15" x14ac:dyDescent="0.25">
      <c r="B107" s="114" t="s">
        <v>91</v>
      </c>
      <c r="C107" s="115">
        <v>5691</v>
      </c>
      <c r="D107" s="116">
        <v>-6.1200923787528838E-2</v>
      </c>
      <c r="E107" s="115">
        <v>526</v>
      </c>
      <c r="F107" s="116">
        <f t="shared" si="4"/>
        <v>-0.90757336144790024</v>
      </c>
      <c r="G107" s="115">
        <v>3380</v>
      </c>
      <c r="H107" s="116">
        <f t="shared" si="4"/>
        <v>5.4258555133079849</v>
      </c>
      <c r="I107" s="115">
        <v>4521</v>
      </c>
      <c r="J107" s="116">
        <f t="shared" si="4"/>
        <v>0.33757396449704147</v>
      </c>
      <c r="K107" s="115">
        <v>4188</v>
      </c>
      <c r="L107" s="116">
        <f t="shared" si="4"/>
        <v>-7.3656270736562668E-2</v>
      </c>
      <c r="M107" s="115">
        <v>4798</v>
      </c>
      <c r="N107" s="116">
        <v>0.14565425023877743</v>
      </c>
      <c r="O107" s="116">
        <v>-0.15691442628712005</v>
      </c>
    </row>
    <row r="108" spans="2:15" x14ac:dyDescent="0.25">
      <c r="B108" s="114" t="s">
        <v>93</v>
      </c>
      <c r="C108" s="115">
        <v>6074</v>
      </c>
      <c r="D108" s="116">
        <v>6.1288719562697658E-3</v>
      </c>
      <c r="E108" s="115">
        <v>845</v>
      </c>
      <c r="F108" s="116">
        <f t="shared" si="4"/>
        <v>-0.86088244978597306</v>
      </c>
      <c r="G108" s="115">
        <v>4089</v>
      </c>
      <c r="H108" s="116">
        <f t="shared" si="4"/>
        <v>3.8390532544378697</v>
      </c>
      <c r="I108" s="115">
        <v>4538</v>
      </c>
      <c r="J108" s="116">
        <f t="shared" si="4"/>
        <v>0.10980679872829535</v>
      </c>
      <c r="K108" s="115">
        <v>4613</v>
      </c>
      <c r="L108" s="116">
        <f t="shared" si="4"/>
        <v>1.6527104451300234E-2</v>
      </c>
      <c r="M108" s="115"/>
      <c r="N108" s="116"/>
      <c r="O108" s="116"/>
    </row>
    <row r="109" spans="2:15" ht="15.75" x14ac:dyDescent="0.25">
      <c r="B109" s="117" t="s">
        <v>30</v>
      </c>
      <c r="C109" s="118">
        <v>70627</v>
      </c>
      <c r="D109" s="119">
        <v>-0.27638494718400053</v>
      </c>
      <c r="E109" s="118">
        <v>19586</v>
      </c>
      <c r="F109" s="119">
        <f t="shared" si="4"/>
        <v>-0.72268395939230046</v>
      </c>
      <c r="G109" s="118">
        <v>23756</v>
      </c>
      <c r="H109" s="119">
        <f t="shared" si="4"/>
        <v>0.21290717859695696</v>
      </c>
      <c r="I109" s="118">
        <v>45819</v>
      </c>
      <c r="J109" s="119">
        <f t="shared" si="4"/>
        <v>0.92873379356794072</v>
      </c>
      <c r="K109" s="118">
        <v>49548</v>
      </c>
      <c r="L109" s="119">
        <f t="shared" si="4"/>
        <v>8.1385451450271651E-2</v>
      </c>
      <c r="M109" s="118">
        <v>47073</v>
      </c>
      <c r="N109" s="119">
        <v>4.7579837543117787E-2</v>
      </c>
      <c r="O109" s="119">
        <v>-0.27078524623177858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B447C-EE96-459B-B6A5-D37C7C2C0B7F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255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278594</v>
      </c>
      <c r="D8" s="116">
        <f t="shared" ref="D8:D9" si="0">C8/C9-1</f>
        <v>8.3530066078866927E-2</v>
      </c>
    </row>
    <row r="9" spans="1:5" x14ac:dyDescent="0.25">
      <c r="A9" s="1"/>
      <c r="B9" s="114">
        <v>2022</v>
      </c>
      <c r="C9" s="115">
        <v>257117</v>
      </c>
      <c r="D9" s="116">
        <f t="shared" si="0"/>
        <v>0.83202228777450027</v>
      </c>
    </row>
    <row r="10" spans="1:5" x14ac:dyDescent="0.25">
      <c r="A10" s="1"/>
      <c r="B10" s="114">
        <v>2021</v>
      </c>
      <c r="C10" s="115">
        <v>140346</v>
      </c>
      <c r="D10" s="116">
        <f>C10/C11-1</f>
        <v>0.45163992925186958</v>
      </c>
    </row>
    <row r="11" spans="1:5" x14ac:dyDescent="0.25">
      <c r="A11" s="1" t="s">
        <v>72</v>
      </c>
      <c r="B11" s="114">
        <v>2020</v>
      </c>
      <c r="C11" s="115">
        <v>96681</v>
      </c>
      <c r="D11" s="116">
        <f t="shared" ref="D11:D20" si="1">C11/C12-1</f>
        <v>-0.61362219451371569</v>
      </c>
    </row>
    <row r="12" spans="1:5" x14ac:dyDescent="0.25">
      <c r="A12" s="1" t="s">
        <v>74</v>
      </c>
      <c r="B12" s="114">
        <v>2019</v>
      </c>
      <c r="C12" s="115">
        <v>250224</v>
      </c>
      <c r="D12" s="116">
        <f t="shared" si="1"/>
        <v>-8.1504103836609998E-2</v>
      </c>
    </row>
    <row r="13" spans="1:5" x14ac:dyDescent="0.25">
      <c r="A13" s="1" t="s">
        <v>76</v>
      </c>
      <c r="B13" s="114">
        <v>2018</v>
      </c>
      <c r="C13" s="115">
        <v>272428</v>
      </c>
      <c r="D13" s="116">
        <f t="shared" si="1"/>
        <v>2.9455887965597727E-2</v>
      </c>
    </row>
    <row r="14" spans="1:5" x14ac:dyDescent="0.25">
      <c r="A14" s="1" t="s">
        <v>78</v>
      </c>
      <c r="B14" s="114">
        <v>2017</v>
      </c>
      <c r="C14" s="115">
        <v>264633</v>
      </c>
      <c r="D14" s="116">
        <f>C14/C15-1</f>
        <v>4.9452140083993346E-2</v>
      </c>
    </row>
    <row r="15" spans="1:5" x14ac:dyDescent="0.25">
      <c r="A15" s="1" t="s">
        <v>80</v>
      </c>
      <c r="B15" s="114">
        <v>2016</v>
      </c>
      <c r="C15" s="115">
        <v>252163</v>
      </c>
      <c r="D15" s="116">
        <f>C15/C16-1</f>
        <v>7.3198447421732649E-2</v>
      </c>
    </row>
    <row r="16" spans="1:5" x14ac:dyDescent="0.25">
      <c r="A16" s="1" t="s">
        <v>82</v>
      </c>
      <c r="B16" s="114">
        <v>2015</v>
      </c>
      <c r="C16" s="115">
        <v>234964</v>
      </c>
      <c r="D16" s="116">
        <f t="shared" si="1"/>
        <v>3.4199846826940883E-2</v>
      </c>
    </row>
    <row r="17" spans="1:5" x14ac:dyDescent="0.25">
      <c r="A17" s="1" t="s">
        <v>84</v>
      </c>
      <c r="B17" s="114">
        <v>2014</v>
      </c>
      <c r="C17" s="115">
        <v>227194</v>
      </c>
      <c r="D17" s="116">
        <f t="shared" si="1"/>
        <v>1.3806336456938961E-2</v>
      </c>
    </row>
    <row r="18" spans="1:5" x14ac:dyDescent="0.25">
      <c r="A18" s="1" t="s">
        <v>86</v>
      </c>
      <c r="B18" s="114">
        <v>2013</v>
      </c>
      <c r="C18" s="115">
        <v>224100</v>
      </c>
      <c r="D18" s="116">
        <f t="shared" si="1"/>
        <v>-3.5627143588706334E-2</v>
      </c>
    </row>
    <row r="19" spans="1:5" x14ac:dyDescent="0.25">
      <c r="A19" s="1" t="s">
        <v>88</v>
      </c>
      <c r="B19" s="114">
        <v>2012</v>
      </c>
      <c r="C19" s="115">
        <v>232379</v>
      </c>
      <c r="D19" s="116">
        <f>C19/C20-1</f>
        <v>-1.2686678138210894E-2</v>
      </c>
    </row>
    <row r="20" spans="1:5" x14ac:dyDescent="0.25">
      <c r="A20" s="1" t="s">
        <v>90</v>
      </c>
      <c r="B20" s="114">
        <v>2011</v>
      </c>
      <c r="C20" s="115">
        <v>235365</v>
      </c>
      <c r="D20" s="116">
        <f t="shared" si="1"/>
        <v>0.22836729155358859</v>
      </c>
    </row>
    <row r="21" spans="1:5" x14ac:dyDescent="0.25">
      <c r="A21" s="1" t="s">
        <v>92</v>
      </c>
      <c r="B21" s="114">
        <v>2010</v>
      </c>
      <c r="C21" s="115">
        <v>191608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67" t="s">
        <v>256</v>
      </c>
      <c r="C26" s="267"/>
      <c r="D26" s="267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229046</v>
      </c>
      <c r="D30" s="116">
        <f t="shared" ref="D30:D31" si="2">C30/C31-1</f>
        <v>8.3995115902658846E-2</v>
      </c>
    </row>
    <row r="31" spans="1:5" x14ac:dyDescent="0.25">
      <c r="B31" s="114">
        <v>2022</v>
      </c>
      <c r="C31" s="115">
        <v>211298</v>
      </c>
      <c r="D31" s="116">
        <f t="shared" si="2"/>
        <v>0.81231666523715584</v>
      </c>
    </row>
    <row r="32" spans="1:5" x14ac:dyDescent="0.25">
      <c r="B32" s="114">
        <v>2021</v>
      </c>
      <c r="C32" s="115">
        <v>116590</v>
      </c>
      <c r="D32" s="116">
        <f>C32/C33-1</f>
        <v>0.51229003177897403</v>
      </c>
    </row>
    <row r="33" spans="2:5" x14ac:dyDescent="0.25">
      <c r="B33" s="114">
        <v>2020</v>
      </c>
      <c r="C33" s="115">
        <v>77095</v>
      </c>
      <c r="D33" s="116">
        <f t="shared" ref="D33:D42" si="3">C33/C34-1</f>
        <v>-0.57073336414305365</v>
      </c>
    </row>
    <row r="34" spans="2:5" x14ac:dyDescent="0.25">
      <c r="B34" s="114">
        <v>2019</v>
      </c>
      <c r="C34" s="115">
        <v>179597</v>
      </c>
      <c r="D34" s="116">
        <f t="shared" si="3"/>
        <v>2.7295867295867193E-2</v>
      </c>
    </row>
    <row r="35" spans="2:5" x14ac:dyDescent="0.25">
      <c r="B35" s="114">
        <v>2018</v>
      </c>
      <c r="C35" s="115">
        <v>174825</v>
      </c>
      <c r="D35" s="116">
        <f t="shared" si="3"/>
        <v>2.4933752315737578E-2</v>
      </c>
    </row>
    <row r="36" spans="2:5" x14ac:dyDescent="0.25">
      <c r="B36" s="114">
        <v>2017</v>
      </c>
      <c r="C36" s="115">
        <v>170572</v>
      </c>
      <c r="D36" s="116">
        <f>C36/C37-1</f>
        <v>8.4186629460589746E-3</v>
      </c>
    </row>
    <row r="37" spans="2:5" x14ac:dyDescent="0.25">
      <c r="B37" s="114">
        <v>2016</v>
      </c>
      <c r="C37" s="115">
        <v>169148</v>
      </c>
      <c r="D37" s="116">
        <f>C37/C38-1</f>
        <v>4.1078976112456367E-3</v>
      </c>
    </row>
    <row r="38" spans="2:5" x14ac:dyDescent="0.25">
      <c r="B38" s="114">
        <v>2015</v>
      </c>
      <c r="C38" s="115">
        <v>168456</v>
      </c>
      <c r="D38" s="116">
        <f t="shared" si="3"/>
        <v>9.6496170120949909E-3</v>
      </c>
    </row>
    <row r="39" spans="2:5" x14ac:dyDescent="0.25">
      <c r="B39" s="114">
        <v>2014</v>
      </c>
      <c r="C39" s="115">
        <v>166846</v>
      </c>
      <c r="D39" s="116">
        <f t="shared" si="3"/>
        <v>2.8611941678739816E-2</v>
      </c>
    </row>
    <row r="40" spans="2:5" x14ac:dyDescent="0.25">
      <c r="B40" s="114">
        <v>2013</v>
      </c>
      <c r="C40" s="115">
        <v>162205</v>
      </c>
      <c r="D40" s="116">
        <f t="shared" si="3"/>
        <v>1.1356552545658261E-3</v>
      </c>
    </row>
    <row r="41" spans="2:5" x14ac:dyDescent="0.25">
      <c r="B41" s="114">
        <v>2012</v>
      </c>
      <c r="C41" s="115">
        <v>162021</v>
      </c>
      <c r="D41" s="116">
        <f>C41/C42-1</f>
        <v>5.1292532897298182E-2</v>
      </c>
    </row>
    <row r="42" spans="2:5" x14ac:dyDescent="0.25">
      <c r="B42" s="114">
        <v>2011</v>
      </c>
      <c r="C42" s="115">
        <v>154116</v>
      </c>
      <c r="D42" s="116">
        <f t="shared" si="3"/>
        <v>0.176655621554765</v>
      </c>
    </row>
    <row r="43" spans="2:5" x14ac:dyDescent="0.25">
      <c r="B43" s="114">
        <v>2010</v>
      </c>
      <c r="C43" s="115">
        <v>130978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67" t="s">
        <v>257</v>
      </c>
      <c r="C48" s="267"/>
      <c r="D48" s="267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180038</v>
      </c>
      <c r="D52" s="116">
        <f t="shared" ref="D52:D53" si="4">C52/C53-1</f>
        <v>9.8375357659246099E-2</v>
      </c>
    </row>
    <row r="53" spans="1:5" x14ac:dyDescent="0.25">
      <c r="A53" s="1"/>
      <c r="B53" s="114">
        <v>2022</v>
      </c>
      <c r="C53" s="115">
        <v>163913</v>
      </c>
      <c r="D53" s="116">
        <f t="shared" si="4"/>
        <v>0.8764438542465629</v>
      </c>
    </row>
    <row r="54" spans="1:5" x14ac:dyDescent="0.25">
      <c r="A54" s="1"/>
      <c r="B54" s="114">
        <v>2021</v>
      </c>
      <c r="C54" s="115">
        <v>87353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>
        <f t="shared" ref="D55:D64" si="5">C55/C56-1</f>
        <v>-1</v>
      </c>
    </row>
    <row r="56" spans="1:5" x14ac:dyDescent="0.25">
      <c r="A56" s="1">
        <v>3</v>
      </c>
      <c r="B56" s="114">
        <v>2019</v>
      </c>
      <c r="C56" s="115">
        <v>149743</v>
      </c>
      <c r="D56" s="116" t="e">
        <f t="shared" si="5"/>
        <v>#DIV/0!</v>
      </c>
    </row>
    <row r="57" spans="1:5" x14ac:dyDescent="0.25">
      <c r="A57" s="1">
        <v>4</v>
      </c>
      <c r="B57" s="114">
        <v>2018</v>
      </c>
      <c r="C57" s="115">
        <v>0</v>
      </c>
      <c r="D57" s="116" t="e">
        <f t="shared" si="5"/>
        <v>#DIV/0!</v>
      </c>
    </row>
    <row r="58" spans="1:5" x14ac:dyDescent="0.25">
      <c r="A58" s="1">
        <v>5</v>
      </c>
      <c r="B58" s="114">
        <v>2017</v>
      </c>
      <c r="C58" s="115">
        <v>0</v>
      </c>
      <c r="D58" s="116" t="e">
        <f>C58/C59-1</f>
        <v>#DIV/0!</v>
      </c>
    </row>
    <row r="59" spans="1:5" x14ac:dyDescent="0.25">
      <c r="A59" s="1">
        <v>6</v>
      </c>
      <c r="B59" s="114">
        <v>2016</v>
      </c>
      <c r="C59" s="115">
        <v>0</v>
      </c>
      <c r="D59" s="116" t="e">
        <f>C59/C60-1</f>
        <v>#DIV/0!</v>
      </c>
    </row>
    <row r="60" spans="1:5" x14ac:dyDescent="0.25">
      <c r="A60" s="1">
        <v>7</v>
      </c>
      <c r="B60" s="114">
        <v>2015</v>
      </c>
      <c r="C60" s="115">
        <v>0</v>
      </c>
      <c r="D60" s="116" t="e">
        <f t="shared" si="5"/>
        <v>#DIV/0!</v>
      </c>
    </row>
    <row r="61" spans="1:5" x14ac:dyDescent="0.25">
      <c r="A61" s="1">
        <v>8</v>
      </c>
      <c r="B61" s="114">
        <v>2014</v>
      </c>
      <c r="C61" s="115">
        <v>0</v>
      </c>
      <c r="D61" s="116" t="e">
        <f t="shared" si="5"/>
        <v>#DIV/0!</v>
      </c>
    </row>
    <row r="62" spans="1:5" x14ac:dyDescent="0.25">
      <c r="A62" s="1">
        <v>9</v>
      </c>
      <c r="B62" s="114">
        <v>2013</v>
      </c>
      <c r="C62" s="115">
        <v>0</v>
      </c>
      <c r="D62" s="116" t="e">
        <f t="shared" si="5"/>
        <v>#DIV/0!</v>
      </c>
    </row>
    <row r="63" spans="1:5" x14ac:dyDescent="0.25">
      <c r="A63" s="1">
        <v>10</v>
      </c>
      <c r="B63" s="114">
        <v>2012</v>
      </c>
      <c r="C63" s="115">
        <v>0</v>
      </c>
      <c r="D63" s="116" t="e">
        <f>C63/C64-1</f>
        <v>#DIV/0!</v>
      </c>
    </row>
    <row r="64" spans="1:5" x14ac:dyDescent="0.25">
      <c r="A64" s="1">
        <v>11</v>
      </c>
      <c r="B64" s="114">
        <v>2011</v>
      </c>
      <c r="C64" s="115">
        <v>0</v>
      </c>
      <c r="D64" s="116" t="e">
        <f t="shared" si="5"/>
        <v>#DIV/0!</v>
      </c>
    </row>
    <row r="65" spans="1:5" x14ac:dyDescent="0.25">
      <c r="A65" s="1">
        <v>12</v>
      </c>
      <c r="B65" s="114">
        <v>2010</v>
      </c>
      <c r="C65" s="115">
        <v>0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67" t="s">
        <v>141</v>
      </c>
      <c r="C70" s="267"/>
      <c r="D70" s="267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49008</v>
      </c>
      <c r="D74" s="116">
        <f t="shared" ref="D74:D75" si="6">C74/C75-1</f>
        <v>3.4251345362456442E-2</v>
      </c>
    </row>
    <row r="75" spans="1:5" x14ac:dyDescent="0.25">
      <c r="A75" s="1"/>
      <c r="B75" s="114">
        <v>2022</v>
      </c>
      <c r="C75" s="115">
        <v>47385</v>
      </c>
      <c r="D75" s="116">
        <f t="shared" si="6"/>
        <v>0.62072032014228551</v>
      </c>
    </row>
    <row r="76" spans="1:5" x14ac:dyDescent="0.25">
      <c r="A76" s="1"/>
      <c r="B76" s="114">
        <v>2021</v>
      </c>
      <c r="C76" s="115">
        <v>29237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>
        <f t="shared" ref="D77:D79" si="7">C77/C78-1</f>
        <v>-1</v>
      </c>
    </row>
    <row r="78" spans="1:5" x14ac:dyDescent="0.25">
      <c r="A78" s="1">
        <v>3</v>
      </c>
      <c r="B78" s="114">
        <v>2019</v>
      </c>
      <c r="C78" s="115">
        <v>29854</v>
      </c>
      <c r="D78" s="116" t="e">
        <f t="shared" si="7"/>
        <v>#DIV/0!</v>
      </c>
    </row>
    <row r="79" spans="1:5" x14ac:dyDescent="0.25">
      <c r="A79" s="1">
        <v>4</v>
      </c>
      <c r="B79" s="114">
        <v>2018</v>
      </c>
      <c r="C79" s="115">
        <v>0</v>
      </c>
      <c r="D79" s="116" t="e">
        <f t="shared" si="7"/>
        <v>#DIV/0!</v>
      </c>
    </row>
    <row r="80" spans="1:5" x14ac:dyDescent="0.25">
      <c r="A80" s="1">
        <v>5</v>
      </c>
      <c r="B80" s="114">
        <v>2017</v>
      </c>
      <c r="C80" s="115">
        <v>0</v>
      </c>
      <c r="D80" s="116" t="e">
        <f>C80/C81-1</f>
        <v>#DIV/0!</v>
      </c>
    </row>
    <row r="81" spans="1:5" x14ac:dyDescent="0.25">
      <c r="A81" s="1">
        <v>6</v>
      </c>
      <c r="B81" s="114">
        <v>2016</v>
      </c>
      <c r="C81" s="115">
        <v>0</v>
      </c>
      <c r="D81" s="116" t="e">
        <f>C81/C82-1</f>
        <v>#DIV/0!</v>
      </c>
    </row>
    <row r="82" spans="1:5" x14ac:dyDescent="0.25">
      <c r="A82" s="1">
        <v>7</v>
      </c>
      <c r="B82" s="114">
        <v>2015</v>
      </c>
      <c r="C82" s="115">
        <v>0</v>
      </c>
      <c r="D82" s="116" t="e">
        <f t="shared" ref="D82:D84" si="8">C82/C83-1</f>
        <v>#DIV/0!</v>
      </c>
    </row>
    <row r="83" spans="1:5" x14ac:dyDescent="0.25">
      <c r="A83" s="1">
        <v>8</v>
      </c>
      <c r="B83" s="114">
        <v>2014</v>
      </c>
      <c r="C83" s="115">
        <v>0</v>
      </c>
      <c r="D83" s="116" t="e">
        <f t="shared" si="8"/>
        <v>#DIV/0!</v>
      </c>
    </row>
    <row r="84" spans="1:5" x14ac:dyDescent="0.25">
      <c r="A84" s="1">
        <v>9</v>
      </c>
      <c r="B84" s="114">
        <v>2013</v>
      </c>
      <c r="C84" s="115">
        <v>0</v>
      </c>
      <c r="D84" s="116" t="e">
        <f t="shared" si="8"/>
        <v>#DIV/0!</v>
      </c>
    </row>
    <row r="85" spans="1:5" x14ac:dyDescent="0.25">
      <c r="A85" s="1">
        <v>10</v>
      </c>
      <c r="B85" s="114">
        <v>2012</v>
      </c>
      <c r="C85" s="115">
        <v>0</v>
      </c>
      <c r="D85" s="116" t="e">
        <f>C85/C86-1</f>
        <v>#DIV/0!</v>
      </c>
    </row>
    <row r="86" spans="1:5" x14ac:dyDescent="0.25">
      <c r="A86" s="1">
        <v>11</v>
      </c>
      <c r="B86" s="114">
        <v>2011</v>
      </c>
      <c r="C86" s="115">
        <v>0</v>
      </c>
      <c r="D86" s="116" t="e">
        <f t="shared" ref="D86" si="9">C86/C87-1</f>
        <v>#DIV/0!</v>
      </c>
    </row>
    <row r="87" spans="1:5" x14ac:dyDescent="0.25">
      <c r="A87" s="1">
        <v>12</v>
      </c>
      <c r="B87" s="114">
        <v>2010</v>
      </c>
      <c r="C87" s="115">
        <v>0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67" t="s">
        <v>258</v>
      </c>
      <c r="C92" s="267"/>
      <c r="D92" s="267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49548</v>
      </c>
      <c r="D96" s="116">
        <f t="shared" ref="D96:D108" si="10">C96/C97-1</f>
        <v>8.1385451450271651E-2</v>
      </c>
    </row>
    <row r="97" spans="2:4" x14ac:dyDescent="0.25">
      <c r="B97" s="114">
        <v>2022</v>
      </c>
      <c r="C97" s="115">
        <v>45819</v>
      </c>
      <c r="D97" s="116">
        <f t="shared" si="10"/>
        <v>0.92873379356794072</v>
      </c>
    </row>
    <row r="98" spans="2:4" x14ac:dyDescent="0.25">
      <c r="B98" s="114">
        <v>2021</v>
      </c>
      <c r="C98" s="115">
        <v>23756</v>
      </c>
      <c r="D98" s="116">
        <f t="shared" si="10"/>
        <v>0.21290717859695696</v>
      </c>
    </row>
    <row r="99" spans="2:4" x14ac:dyDescent="0.25">
      <c r="B99" s="114">
        <v>2020</v>
      </c>
      <c r="C99" s="115">
        <v>19586</v>
      </c>
      <c r="D99" s="116">
        <f t="shared" si="10"/>
        <v>-0.72268395939230046</v>
      </c>
    </row>
    <row r="100" spans="2:4" x14ac:dyDescent="0.25">
      <c r="B100" s="114">
        <v>2019</v>
      </c>
      <c r="C100" s="115">
        <v>70627</v>
      </c>
      <c r="D100" s="116">
        <f t="shared" si="10"/>
        <v>-0.27638494718400053</v>
      </c>
    </row>
    <row r="101" spans="2:4" x14ac:dyDescent="0.25">
      <c r="B101" s="114">
        <v>2018</v>
      </c>
      <c r="C101" s="115">
        <v>97603</v>
      </c>
      <c r="D101" s="116">
        <f t="shared" si="10"/>
        <v>3.7656414454449783E-2</v>
      </c>
    </row>
    <row r="102" spans="2:4" x14ac:dyDescent="0.25">
      <c r="B102" s="114">
        <v>2017</v>
      </c>
      <c r="C102" s="115">
        <v>94061</v>
      </c>
      <c r="D102" s="116">
        <f t="shared" si="10"/>
        <v>0.13306029030898037</v>
      </c>
    </row>
    <row r="103" spans="2:4" x14ac:dyDescent="0.25">
      <c r="B103" s="114">
        <v>2016</v>
      </c>
      <c r="C103" s="115">
        <v>83015</v>
      </c>
      <c r="D103" s="116">
        <f t="shared" si="10"/>
        <v>0.24819570577975592</v>
      </c>
    </row>
    <row r="104" spans="2:4" x14ac:dyDescent="0.25">
      <c r="B104" s="114">
        <v>2015</v>
      </c>
      <c r="C104" s="115">
        <v>66508</v>
      </c>
      <c r="D104" s="116">
        <f t="shared" si="10"/>
        <v>0.10207463379068082</v>
      </c>
    </row>
    <row r="105" spans="2:4" x14ac:dyDescent="0.25">
      <c r="B105" s="114">
        <v>2014</v>
      </c>
      <c r="C105" s="115">
        <v>60348</v>
      </c>
      <c r="D105" s="116">
        <f t="shared" si="10"/>
        <v>-2.4993941352290161E-2</v>
      </c>
    </row>
    <row r="106" spans="2:4" x14ac:dyDescent="0.25">
      <c r="B106" s="114">
        <v>2013</v>
      </c>
      <c r="C106" s="115">
        <v>61895</v>
      </c>
      <c r="D106" s="116">
        <f t="shared" si="10"/>
        <v>-0.12028482901731141</v>
      </c>
    </row>
    <row r="107" spans="2:4" x14ac:dyDescent="0.25">
      <c r="B107" s="114">
        <v>2012</v>
      </c>
      <c r="C107" s="115">
        <v>70358</v>
      </c>
      <c r="D107" s="116">
        <f t="shared" si="10"/>
        <v>-0.13404472670432865</v>
      </c>
    </row>
    <row r="108" spans="2:4" x14ac:dyDescent="0.25">
      <c r="B108" s="114">
        <v>2011</v>
      </c>
      <c r="C108" s="115">
        <v>81249</v>
      </c>
      <c r="D108" s="116">
        <f t="shared" si="10"/>
        <v>0.3400791687283522</v>
      </c>
    </row>
    <row r="109" spans="2:4" x14ac:dyDescent="0.25">
      <c r="B109" s="114">
        <v>2010</v>
      </c>
      <c r="C109" s="115">
        <v>60630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CE108-D8F6-4776-BBDE-6EA85C9CE414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229</v>
      </c>
      <c r="D5" s="127" t="s">
        <v>259</v>
      </c>
      <c r="E5" s="127" t="s">
        <v>230</v>
      </c>
      <c r="F5" s="127" t="s">
        <v>231</v>
      </c>
      <c r="G5" s="127" t="s">
        <v>232</v>
      </c>
      <c r="H5" s="127" t="s">
        <v>233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noviembre 2024</v>
      </c>
      <c r="N5" s="14" t="str">
        <f>CONCATENATE("cuota/ total municipio ",RIGHT(H5,2))</f>
        <v>cuota/ total municipio 24</v>
      </c>
      <c r="O5" s="13" t="s">
        <v>224</v>
      </c>
      <c r="P5" s="13" t="s">
        <v>234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noviembre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4434320</v>
      </c>
      <c r="D6" s="131">
        <v>1478553</v>
      </c>
      <c r="E6" s="131">
        <v>2021524</v>
      </c>
      <c r="F6" s="131">
        <v>4334225</v>
      </c>
      <c r="G6" s="131">
        <v>4754408</v>
      </c>
      <c r="H6" s="131">
        <v>5035619</v>
      </c>
      <c r="I6" s="132">
        <f>IFERROR(H6/G6-1,"-")</f>
        <v>5.9147426977238737E-2</v>
      </c>
      <c r="J6" s="131">
        <f>IFERROR(H6-G6,"-")</f>
        <v>281211</v>
      </c>
      <c r="K6" s="132">
        <f>IFERROR(H6/C6-1,"-")</f>
        <v>0.13560117447545506</v>
      </c>
      <c r="L6" s="131">
        <f>IFERROR(H6-C6,"-")</f>
        <v>601299</v>
      </c>
      <c r="M6" s="132">
        <f>IFERROR(H6/$H$6,"-")</f>
        <v>1</v>
      </c>
      <c r="N6" s="133">
        <f>H6/H6</f>
        <v>1</v>
      </c>
      <c r="O6" s="131">
        <v>393250</v>
      </c>
      <c r="P6" s="131">
        <v>71141</v>
      </c>
      <c r="Q6" s="131">
        <v>342567</v>
      </c>
      <c r="R6" s="131">
        <v>409402</v>
      </c>
      <c r="S6" s="131">
        <v>433576</v>
      </c>
      <c r="T6" s="131">
        <v>447422</v>
      </c>
      <c r="U6" s="132">
        <f>IFERROR(T6/S6-1,"-")</f>
        <v>3.1934424414635565E-2</v>
      </c>
      <c r="V6" s="131">
        <f t="shared" ref="V6:V57" si="0">T6-S6</f>
        <v>13846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3270138</v>
      </c>
      <c r="D7" s="135">
        <v>1128405</v>
      </c>
      <c r="E7" s="135">
        <v>1610625</v>
      </c>
      <c r="F7" s="135">
        <v>3440613</v>
      </c>
      <c r="G7" s="135">
        <v>3750974</v>
      </c>
      <c r="H7" s="135">
        <v>3933779</v>
      </c>
      <c r="I7" s="136">
        <f t="shared" ref="I7:I57" si="1">IFERROR(H7/G7-1,"-")</f>
        <v>4.8735341807221166E-2</v>
      </c>
      <c r="J7" s="135">
        <f t="shared" ref="J7:J57" si="2">IFERROR(H7-G7,"-")</f>
        <v>182805</v>
      </c>
      <c r="K7" s="136">
        <f t="shared" ref="K7:K57" si="3">IFERROR(H7/C7-1,"-")</f>
        <v>0.20293975361284455</v>
      </c>
      <c r="L7" s="135">
        <f t="shared" ref="L7:L57" si="4">IFERROR(H7-C7,"-")</f>
        <v>663641</v>
      </c>
      <c r="M7" s="136">
        <f t="shared" ref="M7:M57" si="5">IFERROR(H7/$H$6,"-")</f>
        <v>0.78119075331155907</v>
      </c>
      <c r="N7" s="136">
        <f>H7/H6</f>
        <v>0.78119075331155907</v>
      </c>
      <c r="O7" s="135">
        <v>296638</v>
      </c>
      <c r="P7" s="135">
        <v>53376</v>
      </c>
      <c r="Q7" s="135">
        <v>274669</v>
      </c>
      <c r="R7" s="135">
        <v>324591</v>
      </c>
      <c r="S7" s="135">
        <v>342786</v>
      </c>
      <c r="T7" s="135">
        <v>348636</v>
      </c>
      <c r="U7" s="136">
        <f t="shared" ref="U7:U57" si="6">IFERROR(T7/S7-1,"-")</f>
        <v>1.7066041203549709E-2</v>
      </c>
      <c r="V7" s="135">
        <f t="shared" si="0"/>
        <v>5850</v>
      </c>
      <c r="W7" s="136">
        <f t="shared" ref="W7:W57" si="7">IFERROR(R7/$R$6,"-")</f>
        <v>0.79284175455908867</v>
      </c>
      <c r="X7" s="136">
        <f>IFERROR(T7/T6,"-")</f>
        <v>0.77921067806232147</v>
      </c>
    </row>
    <row r="8" spans="1:24" x14ac:dyDescent="0.25">
      <c r="B8" s="97" t="s">
        <v>140</v>
      </c>
      <c r="C8" s="52">
        <v>2591150</v>
      </c>
      <c r="D8" s="52">
        <v>897684</v>
      </c>
      <c r="E8" s="52">
        <v>1322963</v>
      </c>
      <c r="F8" s="52">
        <v>2830089</v>
      </c>
      <c r="G8" s="52">
        <v>3075812</v>
      </c>
      <c r="H8" s="52">
        <v>3239982</v>
      </c>
      <c r="I8" s="98">
        <f t="shared" si="1"/>
        <v>5.3374523540450358E-2</v>
      </c>
      <c r="J8" s="52">
        <f t="shared" si="2"/>
        <v>164170</v>
      </c>
      <c r="K8" s="98">
        <f t="shared" si="3"/>
        <v>0.25040310286938228</v>
      </c>
      <c r="L8" s="52">
        <f t="shared" si="4"/>
        <v>648832</v>
      </c>
      <c r="M8" s="98">
        <f t="shared" si="5"/>
        <v>0.64341285549998917</v>
      </c>
      <c r="N8" s="98">
        <f>H8/H6</f>
        <v>0.64341285549998917</v>
      </c>
      <c r="O8" s="52">
        <v>232192</v>
      </c>
      <c r="P8" s="52">
        <v>40949</v>
      </c>
      <c r="Q8" s="52">
        <v>221175</v>
      </c>
      <c r="R8" s="52">
        <v>264472</v>
      </c>
      <c r="S8" s="52">
        <v>277091</v>
      </c>
      <c r="T8" s="52">
        <v>284098</v>
      </c>
      <c r="U8" s="98">
        <f t="shared" si="6"/>
        <v>2.5287721362296178E-2</v>
      </c>
      <c r="V8" s="52">
        <f t="shared" si="0"/>
        <v>7007</v>
      </c>
      <c r="W8" s="98">
        <f t="shared" si="7"/>
        <v>0.64599586714280832</v>
      </c>
      <c r="X8" s="98">
        <f>IFERROR(T8/T6,"-")</f>
        <v>0.63496654165418775</v>
      </c>
    </row>
    <row r="9" spans="1:24" x14ac:dyDescent="0.25">
      <c r="B9" s="97" t="s">
        <v>142</v>
      </c>
      <c r="C9" s="52">
        <v>678988</v>
      </c>
      <c r="D9" s="52">
        <v>230721</v>
      </c>
      <c r="E9" s="52">
        <v>287662</v>
      </c>
      <c r="F9" s="52">
        <v>610524</v>
      </c>
      <c r="G9" s="52">
        <v>675162</v>
      </c>
      <c r="H9" s="52">
        <v>693797</v>
      </c>
      <c r="I9" s="98">
        <f t="shared" si="1"/>
        <v>2.760078321943471E-2</v>
      </c>
      <c r="J9" s="52">
        <f t="shared" si="2"/>
        <v>18635</v>
      </c>
      <c r="K9" s="98">
        <f t="shared" si="3"/>
        <v>2.1810400183802869E-2</v>
      </c>
      <c r="L9" s="52">
        <f t="shared" si="4"/>
        <v>14809</v>
      </c>
      <c r="M9" s="98">
        <f t="shared" si="5"/>
        <v>0.13777789781156993</v>
      </c>
      <c r="N9" s="98">
        <f>H9/H6</f>
        <v>0.13777789781156993</v>
      </c>
      <c r="O9" s="52">
        <v>64446</v>
      </c>
      <c r="P9" s="52">
        <v>12427</v>
      </c>
      <c r="Q9" s="52">
        <v>53494</v>
      </c>
      <c r="R9" s="52">
        <v>60119</v>
      </c>
      <c r="S9" s="52">
        <v>65695</v>
      </c>
      <c r="T9" s="52">
        <v>64538</v>
      </c>
      <c r="U9" s="98">
        <f t="shared" si="6"/>
        <v>-1.7611690387396295E-2</v>
      </c>
      <c r="V9" s="52">
        <f t="shared" si="0"/>
        <v>-1157</v>
      </c>
      <c r="W9" s="98">
        <f t="shared" si="7"/>
        <v>0.14684588741628032</v>
      </c>
      <c r="X9" s="98">
        <f>IFERROR(T9/T6,"-")</f>
        <v>0.14424413640813372</v>
      </c>
    </row>
    <row r="10" spans="1:24" ht="16.5" thickBot="1" x14ac:dyDescent="0.3">
      <c r="B10" s="137" t="s">
        <v>63</v>
      </c>
      <c r="C10" s="138">
        <v>1164182</v>
      </c>
      <c r="D10" s="138">
        <v>344421</v>
      </c>
      <c r="E10" s="138">
        <v>410899</v>
      </c>
      <c r="F10" s="138">
        <v>893612</v>
      </c>
      <c r="G10" s="138">
        <v>1003434</v>
      </c>
      <c r="H10" s="138">
        <v>1101840</v>
      </c>
      <c r="I10" s="139">
        <f t="shared" si="1"/>
        <v>9.8069230263275964E-2</v>
      </c>
      <c r="J10" s="138">
        <f t="shared" si="2"/>
        <v>98406</v>
      </c>
      <c r="K10" s="139">
        <f t="shared" si="3"/>
        <v>-5.3550046298602827E-2</v>
      </c>
      <c r="L10" s="138">
        <f t="shared" si="4"/>
        <v>-62342</v>
      </c>
      <c r="M10" s="139">
        <f t="shared" si="5"/>
        <v>0.21880924668844087</v>
      </c>
      <c r="N10" s="139">
        <f>H10/H6</f>
        <v>0.21880924668844087</v>
      </c>
      <c r="O10" s="138">
        <v>96612</v>
      </c>
      <c r="P10" s="138">
        <v>17765</v>
      </c>
      <c r="Q10" s="138">
        <v>67898</v>
      </c>
      <c r="R10" s="138">
        <v>84811</v>
      </c>
      <c r="S10" s="138">
        <v>90790</v>
      </c>
      <c r="T10" s="138">
        <v>98786</v>
      </c>
      <c r="U10" s="139">
        <f t="shared" si="6"/>
        <v>8.8071373499283956E-2</v>
      </c>
      <c r="V10" s="138">
        <f t="shared" si="0"/>
        <v>7996</v>
      </c>
      <c r="W10" s="139">
        <f t="shared" si="7"/>
        <v>0.20715824544091138</v>
      </c>
      <c r="X10" s="139">
        <f>IFERROR(T10/T6,"-")</f>
        <v>0.22078932193767853</v>
      </c>
    </row>
    <row r="11" spans="1:24" ht="15.75" x14ac:dyDescent="0.25">
      <c r="A11" s="140">
        <f>G11/$G$11</f>
        <v>1</v>
      </c>
      <c r="B11" s="130" t="s">
        <v>44</v>
      </c>
      <c r="C11" s="131">
        <v>1621520</v>
      </c>
      <c r="D11" s="131">
        <v>486371</v>
      </c>
      <c r="E11" s="131">
        <v>766923</v>
      </c>
      <c r="F11" s="131">
        <v>1603074</v>
      </c>
      <c r="G11" s="131">
        <v>1726562</v>
      </c>
      <c r="H11" s="131">
        <v>1779444</v>
      </c>
      <c r="I11" s="132">
        <f t="shared" si="1"/>
        <v>3.0628497557573908E-2</v>
      </c>
      <c r="J11" s="131">
        <f t="shared" si="2"/>
        <v>52882</v>
      </c>
      <c r="K11" s="132">
        <f t="shared" si="3"/>
        <v>9.73925699343825E-2</v>
      </c>
      <c r="L11" s="131">
        <f t="shared" si="4"/>
        <v>157924</v>
      </c>
      <c r="M11" s="132">
        <f t="shared" si="5"/>
        <v>0.35337145244705764</v>
      </c>
      <c r="N11" s="133">
        <f>H11/H11</f>
        <v>1</v>
      </c>
      <c r="O11" s="131">
        <v>136028</v>
      </c>
      <c r="P11" s="131">
        <v>22307</v>
      </c>
      <c r="Q11" s="131">
        <v>122250</v>
      </c>
      <c r="R11" s="131">
        <v>145679</v>
      </c>
      <c r="S11" s="131">
        <v>154254</v>
      </c>
      <c r="T11" s="131">
        <v>156906</v>
      </c>
      <c r="U11" s="132">
        <f t="shared" si="6"/>
        <v>1.7192422886926684E-2</v>
      </c>
      <c r="V11" s="131">
        <f t="shared" si="0"/>
        <v>2652</v>
      </c>
      <c r="W11" s="132">
        <f t="shared" si="7"/>
        <v>0.35583363051475081</v>
      </c>
      <c r="X11" s="133">
        <f>IFERROR(T11/T11,"-")</f>
        <v>1</v>
      </c>
    </row>
    <row r="12" spans="1:24" ht="15.75" x14ac:dyDescent="0.25">
      <c r="A12" s="140">
        <f>G12/$G$11</f>
        <v>0.81854401984985192</v>
      </c>
      <c r="B12" s="134" t="s">
        <v>60</v>
      </c>
      <c r="C12" s="135">
        <v>1258597</v>
      </c>
      <c r="D12" s="135">
        <v>392108</v>
      </c>
      <c r="E12" s="135">
        <v>654202</v>
      </c>
      <c r="F12" s="135">
        <v>1364048</v>
      </c>
      <c r="G12" s="135">
        <v>1413267</v>
      </c>
      <c r="H12" s="135">
        <v>1446098</v>
      </c>
      <c r="I12" s="136">
        <f t="shared" si="1"/>
        <v>2.3230571434838643E-2</v>
      </c>
      <c r="J12" s="135">
        <f t="shared" si="2"/>
        <v>32831</v>
      </c>
      <c r="K12" s="136">
        <f t="shared" si="3"/>
        <v>0.14897620127808975</v>
      </c>
      <c r="L12" s="135">
        <f t="shared" si="4"/>
        <v>187501</v>
      </c>
      <c r="M12" s="136">
        <f t="shared" si="5"/>
        <v>0.28717383106227856</v>
      </c>
      <c r="N12" s="136">
        <f>H12/H11</f>
        <v>0.81266845149383737</v>
      </c>
      <c r="O12" s="135">
        <v>108022</v>
      </c>
      <c r="P12" s="135">
        <v>16294</v>
      </c>
      <c r="Q12" s="135">
        <v>106548</v>
      </c>
      <c r="R12" s="135">
        <v>121503</v>
      </c>
      <c r="S12" s="135">
        <v>124720</v>
      </c>
      <c r="T12" s="135">
        <v>125623</v>
      </c>
      <c r="U12" s="136">
        <f t="shared" si="6"/>
        <v>7.2402180885182688E-3</v>
      </c>
      <c r="V12" s="135">
        <f t="shared" si="0"/>
        <v>903</v>
      </c>
      <c r="W12" s="136">
        <f t="shared" si="7"/>
        <v>0.29678164737837137</v>
      </c>
      <c r="X12" s="136">
        <f>IFERROR(T12/T11,"-")</f>
        <v>0.80062585242119488</v>
      </c>
    </row>
    <row r="13" spans="1:24" x14ac:dyDescent="0.25">
      <c r="A13" s="140">
        <f>G13/$G$11</f>
        <v>0.73054312558714951</v>
      </c>
      <c r="B13" s="97" t="s">
        <v>140</v>
      </c>
      <c r="C13" s="52">
        <v>1059635</v>
      </c>
      <c r="D13" s="52">
        <v>351474</v>
      </c>
      <c r="E13" s="52">
        <v>600383</v>
      </c>
      <c r="F13" s="52">
        <v>1214732</v>
      </c>
      <c r="G13" s="52">
        <v>1261328</v>
      </c>
      <c r="H13" s="52">
        <v>1305331</v>
      </c>
      <c r="I13" s="98">
        <f t="shared" si="1"/>
        <v>3.4886246876308036E-2</v>
      </c>
      <c r="J13" s="52">
        <f t="shared" si="2"/>
        <v>44003</v>
      </c>
      <c r="K13" s="98">
        <f t="shared" si="3"/>
        <v>0.23186852076422548</v>
      </c>
      <c r="L13" s="52">
        <f t="shared" si="4"/>
        <v>245696</v>
      </c>
      <c r="M13" s="98">
        <f t="shared" si="5"/>
        <v>0.2592195716157239</v>
      </c>
      <c r="N13" s="98">
        <f>H13/H11</f>
        <v>0.73356115730531557</v>
      </c>
      <c r="O13" s="52">
        <v>92532</v>
      </c>
      <c r="P13" s="52">
        <v>15805</v>
      </c>
      <c r="Q13" s="52">
        <v>94309</v>
      </c>
      <c r="R13" s="52">
        <v>107416</v>
      </c>
      <c r="S13" s="52">
        <v>111535</v>
      </c>
      <c r="T13" s="52">
        <v>113118</v>
      </c>
      <c r="U13" s="98">
        <f t="shared" si="6"/>
        <v>1.419285426099437E-2</v>
      </c>
      <c r="V13" s="52">
        <f t="shared" si="0"/>
        <v>1583</v>
      </c>
      <c r="W13" s="98">
        <f t="shared" si="7"/>
        <v>0.2623729244117029</v>
      </c>
      <c r="X13" s="98">
        <f>IFERROR(T13/T11,"-")</f>
        <v>0.72092845397881533</v>
      </c>
    </row>
    <row r="14" spans="1:24" x14ac:dyDescent="0.25">
      <c r="A14" s="140">
        <f>G14/$G$11</f>
        <v>8.8000894262702412E-2</v>
      </c>
      <c r="B14" s="97" t="s">
        <v>142</v>
      </c>
      <c r="C14" s="52">
        <v>198962</v>
      </c>
      <c r="D14" s="52">
        <v>40634</v>
      </c>
      <c r="E14" s="52">
        <v>53819</v>
      </c>
      <c r="F14" s="52">
        <v>149316</v>
      </c>
      <c r="G14" s="52">
        <v>151939</v>
      </c>
      <c r="H14" s="52">
        <v>140767</v>
      </c>
      <c r="I14" s="98">
        <f t="shared" si="1"/>
        <v>-7.3529508552774514E-2</v>
      </c>
      <c r="J14" s="52">
        <f t="shared" si="2"/>
        <v>-11172</v>
      </c>
      <c r="K14" s="98">
        <f t="shared" si="3"/>
        <v>-0.29249303887174438</v>
      </c>
      <c r="L14" s="52">
        <f t="shared" si="4"/>
        <v>-58195</v>
      </c>
      <c r="M14" s="98">
        <f t="shared" si="5"/>
        <v>2.7954259446554636E-2</v>
      </c>
      <c r="N14" s="98">
        <f>H14/H11</f>
        <v>7.9107294188521804E-2</v>
      </c>
      <c r="O14" s="52">
        <v>15490</v>
      </c>
      <c r="P14" s="52">
        <v>489</v>
      </c>
      <c r="Q14" s="52">
        <v>12239</v>
      </c>
      <c r="R14" s="52">
        <v>14087</v>
      </c>
      <c r="S14" s="52">
        <v>13185</v>
      </c>
      <c r="T14" s="52">
        <v>12505</v>
      </c>
      <c r="U14" s="98">
        <f t="shared" si="6"/>
        <v>-5.1573758058399699E-2</v>
      </c>
      <c r="V14" s="52">
        <f t="shared" si="0"/>
        <v>-680</v>
      </c>
      <c r="W14" s="98">
        <f t="shared" si="7"/>
        <v>3.4408722966668456E-2</v>
      </c>
      <c r="X14" s="98">
        <f>IFERROR(T14/T11,"-")</f>
        <v>7.9697398442379511E-2</v>
      </c>
    </row>
    <row r="15" spans="1:24" ht="16.5" thickBot="1" x14ac:dyDescent="0.3">
      <c r="A15" s="140">
        <f>G15/$G$11</f>
        <v>0.18145598015014811</v>
      </c>
      <c r="B15" s="137" t="s">
        <v>63</v>
      </c>
      <c r="C15" s="138">
        <v>362923</v>
      </c>
      <c r="D15" s="138">
        <v>94263</v>
      </c>
      <c r="E15" s="138">
        <v>112721</v>
      </c>
      <c r="F15" s="138">
        <v>239026</v>
      </c>
      <c r="G15" s="138">
        <v>313295</v>
      </c>
      <c r="H15" s="138">
        <v>333346</v>
      </c>
      <c r="I15" s="139">
        <f t="shared" si="1"/>
        <v>6.4000383025582863E-2</v>
      </c>
      <c r="J15" s="138">
        <f t="shared" si="2"/>
        <v>20051</v>
      </c>
      <c r="K15" s="139">
        <f t="shared" si="3"/>
        <v>-8.1496626006067441E-2</v>
      </c>
      <c r="L15" s="138">
        <f t="shared" si="4"/>
        <v>-29577</v>
      </c>
      <c r="M15" s="139">
        <f t="shared" si="5"/>
        <v>6.619762138477911E-2</v>
      </c>
      <c r="N15" s="139">
        <f>H15/H11</f>
        <v>0.1873315485061626</v>
      </c>
      <c r="O15" s="138">
        <v>28006</v>
      </c>
      <c r="P15" s="138">
        <v>6013</v>
      </c>
      <c r="Q15" s="138">
        <v>15702</v>
      </c>
      <c r="R15" s="138">
        <v>24176</v>
      </c>
      <c r="S15" s="138">
        <v>29534</v>
      </c>
      <c r="T15" s="138">
        <v>31283</v>
      </c>
      <c r="U15" s="139">
        <f t="shared" si="6"/>
        <v>5.9219882169702753E-2</v>
      </c>
      <c r="V15" s="138">
        <f t="shared" si="0"/>
        <v>1749</v>
      </c>
      <c r="W15" s="139">
        <f t="shared" si="7"/>
        <v>5.9051983136379403E-2</v>
      </c>
      <c r="X15" s="139">
        <f>IFERROR(T15/T11,"-")</f>
        <v>0.19937414757880514</v>
      </c>
    </row>
    <row r="16" spans="1:24" ht="15.75" x14ac:dyDescent="0.25">
      <c r="A16" s="79"/>
      <c r="B16" s="130" t="s">
        <v>45</v>
      </c>
      <c r="C16" s="131">
        <v>1190067</v>
      </c>
      <c r="D16" s="131">
        <v>336432</v>
      </c>
      <c r="E16" s="131">
        <v>413403</v>
      </c>
      <c r="F16" s="131">
        <v>1134618</v>
      </c>
      <c r="G16" s="131">
        <v>1208359</v>
      </c>
      <c r="H16" s="131">
        <v>1272373</v>
      </c>
      <c r="I16" s="132">
        <f t="shared" si="1"/>
        <v>5.2975978165429316E-2</v>
      </c>
      <c r="J16" s="131">
        <f t="shared" si="2"/>
        <v>64014</v>
      </c>
      <c r="K16" s="132">
        <f t="shared" si="3"/>
        <v>6.9160811954285029E-2</v>
      </c>
      <c r="L16" s="131">
        <f t="shared" si="4"/>
        <v>82306</v>
      </c>
      <c r="M16" s="132">
        <f t="shared" si="5"/>
        <v>0.25267459670797177</v>
      </c>
      <c r="N16" s="133">
        <f>H16/H16</f>
        <v>1</v>
      </c>
      <c r="O16" s="131">
        <v>107365</v>
      </c>
      <c r="P16" s="131">
        <v>16498</v>
      </c>
      <c r="Q16" s="131">
        <v>88426</v>
      </c>
      <c r="R16" s="131">
        <v>107366</v>
      </c>
      <c r="S16" s="131">
        <v>113999</v>
      </c>
      <c r="T16" s="131">
        <v>113916</v>
      </c>
      <c r="U16" s="132">
        <f t="shared" si="6"/>
        <v>-7.280765620750751E-4</v>
      </c>
      <c r="V16" s="131">
        <f t="shared" si="0"/>
        <v>-83</v>
      </c>
      <c r="W16" s="132">
        <f t="shared" si="7"/>
        <v>0.26225079506206611</v>
      </c>
      <c r="X16" s="133">
        <f>IFERROR(T16/T16,"-")</f>
        <v>1</v>
      </c>
    </row>
    <row r="17" spans="2:24" ht="15.75" x14ac:dyDescent="0.25">
      <c r="B17" s="134" t="s">
        <v>60</v>
      </c>
      <c r="C17" s="135">
        <v>666321</v>
      </c>
      <c r="D17" s="135">
        <v>187280</v>
      </c>
      <c r="E17" s="135">
        <v>211378</v>
      </c>
      <c r="F17" s="135">
        <v>684003</v>
      </c>
      <c r="G17" s="135">
        <v>742839</v>
      </c>
      <c r="H17" s="135">
        <v>789580</v>
      </c>
      <c r="I17" s="136">
        <f t="shared" si="1"/>
        <v>6.2922113674699354E-2</v>
      </c>
      <c r="J17" s="135">
        <f t="shared" si="2"/>
        <v>46741</v>
      </c>
      <c r="K17" s="136">
        <f t="shared" si="3"/>
        <v>0.18498441441887614</v>
      </c>
      <c r="L17" s="135">
        <f t="shared" si="4"/>
        <v>123259</v>
      </c>
      <c r="M17" s="136">
        <f t="shared" si="5"/>
        <v>0.15679899531715963</v>
      </c>
      <c r="N17" s="136">
        <f>H17/H16</f>
        <v>0.62055702219396358</v>
      </c>
      <c r="O17" s="135">
        <v>63841</v>
      </c>
      <c r="P17" s="135">
        <v>7481</v>
      </c>
      <c r="Q17" s="135">
        <v>52634</v>
      </c>
      <c r="R17" s="135">
        <v>65777</v>
      </c>
      <c r="S17" s="135">
        <v>71022</v>
      </c>
      <c r="T17" s="135">
        <v>70390</v>
      </c>
      <c r="U17" s="136">
        <f t="shared" si="6"/>
        <v>-8.898651122187462E-3</v>
      </c>
      <c r="V17" s="135">
        <f t="shared" si="0"/>
        <v>-632</v>
      </c>
      <c r="W17" s="136">
        <f t="shared" si="7"/>
        <v>0.16066604462117917</v>
      </c>
      <c r="X17" s="136">
        <f>IFERROR(T17/T16,"-")</f>
        <v>0.61791144351978655</v>
      </c>
    </row>
    <row r="18" spans="2:24" x14ac:dyDescent="0.25">
      <c r="B18" s="97" t="s">
        <v>140</v>
      </c>
      <c r="C18" s="52">
        <v>505376</v>
      </c>
      <c r="D18" s="52">
        <v>137960</v>
      </c>
      <c r="E18" s="52">
        <v>170304</v>
      </c>
      <c r="F18" s="52">
        <v>520752</v>
      </c>
      <c r="G18" s="52">
        <v>558199</v>
      </c>
      <c r="H18" s="52">
        <v>597619</v>
      </c>
      <c r="I18" s="98">
        <f t="shared" si="1"/>
        <v>7.0619976030053877E-2</v>
      </c>
      <c r="J18" s="52">
        <f t="shared" si="2"/>
        <v>39420</v>
      </c>
      <c r="K18" s="98">
        <f t="shared" si="3"/>
        <v>0.18252350725004751</v>
      </c>
      <c r="L18" s="52">
        <f t="shared" si="4"/>
        <v>92243</v>
      </c>
      <c r="M18" s="98">
        <f t="shared" si="5"/>
        <v>0.11867835910540492</v>
      </c>
      <c r="N18" s="98">
        <f>H18/H16</f>
        <v>0.46968852687065821</v>
      </c>
      <c r="O18" s="52">
        <v>47158</v>
      </c>
      <c r="P18" s="52">
        <v>5716</v>
      </c>
      <c r="Q18" s="52">
        <v>40382</v>
      </c>
      <c r="R18" s="52">
        <v>50351</v>
      </c>
      <c r="S18" s="52">
        <v>49722</v>
      </c>
      <c r="T18" s="52">
        <v>54172</v>
      </c>
      <c r="U18" s="98">
        <f t="shared" si="6"/>
        <v>8.9497606693214271E-2</v>
      </c>
      <c r="V18" s="52">
        <f t="shared" si="0"/>
        <v>4450</v>
      </c>
      <c r="W18" s="98">
        <f t="shared" si="7"/>
        <v>0.12298669767123756</v>
      </c>
      <c r="X18" s="98">
        <f>IFERROR(T18/T16,"-")</f>
        <v>0.47554338284349873</v>
      </c>
    </row>
    <row r="19" spans="2:24" x14ac:dyDescent="0.25">
      <c r="B19" s="97" t="s">
        <v>142</v>
      </c>
      <c r="C19" s="52">
        <v>160945</v>
      </c>
      <c r="D19" s="52">
        <v>49320</v>
      </c>
      <c r="E19" s="52">
        <v>41074</v>
      </c>
      <c r="F19" s="52">
        <v>163251</v>
      </c>
      <c r="G19" s="52">
        <v>184640</v>
      </c>
      <c r="H19" s="52">
        <v>191961</v>
      </c>
      <c r="I19" s="98">
        <f t="shared" si="1"/>
        <v>3.9650129982669036E-2</v>
      </c>
      <c r="J19" s="52">
        <f t="shared" si="2"/>
        <v>7321</v>
      </c>
      <c r="K19" s="98">
        <f t="shared" si="3"/>
        <v>0.19271179595513988</v>
      </c>
      <c r="L19" s="52">
        <f t="shared" si="4"/>
        <v>31016</v>
      </c>
      <c r="M19" s="98">
        <f t="shared" si="5"/>
        <v>3.8120636211754703E-2</v>
      </c>
      <c r="N19" s="98">
        <f>H19/H16</f>
        <v>0.15086849532330535</v>
      </c>
      <c r="O19" s="52">
        <v>16683</v>
      </c>
      <c r="P19" s="52">
        <v>1765</v>
      </c>
      <c r="Q19" s="52">
        <v>12252</v>
      </c>
      <c r="R19" s="52">
        <v>15426</v>
      </c>
      <c r="S19" s="52">
        <v>21300</v>
      </c>
      <c r="T19" s="52">
        <v>16218</v>
      </c>
      <c r="U19" s="98">
        <f t="shared" si="6"/>
        <v>-0.23859154929577464</v>
      </c>
      <c r="V19" s="52">
        <f t="shared" si="0"/>
        <v>-5082</v>
      </c>
      <c r="W19" s="98">
        <f t="shared" si="7"/>
        <v>3.7679346949941621E-2</v>
      </c>
      <c r="X19" s="98">
        <f>IFERROR(T19/T16,"-")</f>
        <v>0.14236806067628779</v>
      </c>
    </row>
    <row r="20" spans="2:24" ht="16.5" thickBot="1" x14ac:dyDescent="0.3">
      <c r="B20" s="137" t="s">
        <v>63</v>
      </c>
      <c r="C20" s="138">
        <v>523746</v>
      </c>
      <c r="D20" s="138">
        <v>149152</v>
      </c>
      <c r="E20" s="138">
        <v>202025</v>
      </c>
      <c r="F20" s="138">
        <v>450615</v>
      </c>
      <c r="G20" s="138">
        <v>465520</v>
      </c>
      <c r="H20" s="138">
        <v>482793</v>
      </c>
      <c r="I20" s="139">
        <f t="shared" si="1"/>
        <v>3.7104743083004044E-2</v>
      </c>
      <c r="J20" s="138">
        <f t="shared" si="2"/>
        <v>17273</v>
      </c>
      <c r="K20" s="139">
        <f t="shared" si="3"/>
        <v>-7.8192482615619063E-2</v>
      </c>
      <c r="L20" s="138">
        <f t="shared" si="4"/>
        <v>-40953</v>
      </c>
      <c r="M20" s="139">
        <f t="shared" si="5"/>
        <v>9.5875601390812137E-2</v>
      </c>
      <c r="N20" s="139">
        <f>H20/H16</f>
        <v>0.37944297780603642</v>
      </c>
      <c r="O20" s="138">
        <v>43524</v>
      </c>
      <c r="P20" s="138">
        <v>9017</v>
      </c>
      <c r="Q20" s="138">
        <v>35792</v>
      </c>
      <c r="R20" s="138">
        <v>41589</v>
      </c>
      <c r="S20" s="138">
        <v>42977</v>
      </c>
      <c r="T20" s="138">
        <v>43526</v>
      </c>
      <c r="U20" s="139">
        <f t="shared" si="6"/>
        <v>1.2774274612001868E-2</v>
      </c>
      <c r="V20" s="138">
        <f t="shared" si="0"/>
        <v>549</v>
      </c>
      <c r="W20" s="139">
        <f t="shared" si="7"/>
        <v>0.10158475044088695</v>
      </c>
      <c r="X20" s="139">
        <f>IFERROR(T20/T16,"-")</f>
        <v>0.3820885564802135</v>
      </c>
    </row>
    <row r="21" spans="2:24" ht="15.75" x14ac:dyDescent="0.25">
      <c r="B21" s="130" t="s">
        <v>46</v>
      </c>
      <c r="C21" s="131">
        <v>41449</v>
      </c>
      <c r="D21" s="131">
        <v>12080</v>
      </c>
      <c r="E21" s="131">
        <v>17682</v>
      </c>
      <c r="F21" s="131">
        <v>33076</v>
      </c>
      <c r="G21" s="131">
        <v>45674</v>
      </c>
      <c r="H21" s="131">
        <v>39257</v>
      </c>
      <c r="I21" s="132">
        <f t="shared" si="1"/>
        <v>-0.1404956868240137</v>
      </c>
      <c r="J21" s="131">
        <f t="shared" si="2"/>
        <v>-6417</v>
      </c>
      <c r="K21" s="132">
        <f t="shared" si="3"/>
        <v>-5.2884267412965369E-2</v>
      </c>
      <c r="L21" s="131">
        <f t="shared" si="4"/>
        <v>-2192</v>
      </c>
      <c r="M21" s="132">
        <f t="shared" si="5"/>
        <v>7.7958638252814596E-3</v>
      </c>
      <c r="N21" s="133">
        <f>H21/H21</f>
        <v>1</v>
      </c>
      <c r="O21" s="131">
        <v>4580</v>
      </c>
      <c r="P21" s="131">
        <v>452</v>
      </c>
      <c r="Q21" s="131">
        <v>2997</v>
      </c>
      <c r="R21" s="131">
        <v>4018</v>
      </c>
      <c r="S21" s="131">
        <v>4366</v>
      </c>
      <c r="T21" s="131">
        <v>3262</v>
      </c>
      <c r="U21" s="132">
        <f t="shared" si="6"/>
        <v>-0.25286303252404951</v>
      </c>
      <c r="V21" s="131">
        <f t="shared" si="0"/>
        <v>-1104</v>
      </c>
      <c r="W21" s="132">
        <f t="shared" si="7"/>
        <v>9.8143145368122294E-3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35706</v>
      </c>
      <c r="D22" s="135">
        <v>10202</v>
      </c>
      <c r="E22" s="135">
        <v>17682</v>
      </c>
      <c r="F22" s="135">
        <v>33031</v>
      </c>
      <c r="G22" s="135">
        <v>45093</v>
      </c>
      <c r="H22" s="135">
        <v>38656</v>
      </c>
      <c r="I22" s="136">
        <f t="shared" si="1"/>
        <v>-0.14274942895793141</v>
      </c>
      <c r="J22" s="135">
        <f t="shared" si="2"/>
        <v>-6437</v>
      </c>
      <c r="K22" s="136">
        <f t="shared" si="3"/>
        <v>8.2619167646894143E-2</v>
      </c>
      <c r="L22" s="135">
        <f t="shared" si="4"/>
        <v>2950</v>
      </c>
      <c r="M22" s="136">
        <f t="shared" si="5"/>
        <v>7.6765140492161934E-3</v>
      </c>
      <c r="N22" s="136">
        <f>H22/H21</f>
        <v>0.9846906284229564</v>
      </c>
      <c r="O22" s="135">
        <v>3908</v>
      </c>
      <c r="P22" s="135">
        <v>452</v>
      </c>
      <c r="Q22" s="135">
        <v>2997</v>
      </c>
      <c r="R22" s="135">
        <v>3973</v>
      </c>
      <c r="S22" s="135">
        <v>4299</v>
      </c>
      <c r="T22" s="135">
        <v>3199</v>
      </c>
      <c r="U22" s="136">
        <f t="shared" si="6"/>
        <v>-0.25587345894394042</v>
      </c>
      <c r="V22" s="135">
        <f t="shared" si="0"/>
        <v>-1100</v>
      </c>
      <c r="W22" s="136">
        <f t="shared" si="7"/>
        <v>9.7043981221391195E-3</v>
      </c>
      <c r="X22" s="136">
        <f>IFERROR(T22/T21,"-")</f>
        <v>0.98068669527897001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2010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452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5743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-5743</v>
      </c>
      <c r="M25" s="139">
        <f t="shared" si="5"/>
        <v>0</v>
      </c>
      <c r="N25" s="139">
        <f>H25/H21</f>
        <v>0</v>
      </c>
      <c r="O25" s="138">
        <v>672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126380</v>
      </c>
      <c r="D26" s="131">
        <v>44479</v>
      </c>
      <c r="E26" s="131">
        <v>60811</v>
      </c>
      <c r="F26" s="131">
        <v>146959</v>
      </c>
      <c r="G26" s="131">
        <v>167345</v>
      </c>
      <c r="H26" s="131">
        <v>216281</v>
      </c>
      <c r="I26" s="132">
        <f t="shared" si="1"/>
        <v>0.29242582688457985</v>
      </c>
      <c r="J26" s="131">
        <f t="shared" si="2"/>
        <v>48936</v>
      </c>
      <c r="K26" s="132">
        <f t="shared" si="3"/>
        <v>0.71135464472226628</v>
      </c>
      <c r="L26" s="131">
        <f t="shared" si="4"/>
        <v>89901</v>
      </c>
      <c r="M26" s="132">
        <f t="shared" si="5"/>
        <v>4.2950231143380785E-2</v>
      </c>
      <c r="N26" s="133">
        <f>H26/H26</f>
        <v>1</v>
      </c>
      <c r="O26" s="131">
        <v>9620</v>
      </c>
      <c r="P26" s="131">
        <v>2952</v>
      </c>
      <c r="Q26" s="131">
        <v>12968</v>
      </c>
      <c r="R26" s="131">
        <v>14622</v>
      </c>
      <c r="S26" s="131">
        <v>12399</v>
      </c>
      <c r="T26" s="131">
        <v>15829</v>
      </c>
      <c r="U26" s="132">
        <f t="shared" si="6"/>
        <v>0.27663521251713852</v>
      </c>
      <c r="V26" s="131">
        <f t="shared" si="0"/>
        <v>3430</v>
      </c>
      <c r="W26" s="132">
        <f t="shared" si="7"/>
        <v>3.5715507007782081E-2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124684</v>
      </c>
      <c r="D27" s="135">
        <v>43560</v>
      </c>
      <c r="E27" s="135">
        <v>54485</v>
      </c>
      <c r="F27" s="135">
        <v>138119</v>
      </c>
      <c r="G27" s="135">
        <v>159302</v>
      </c>
      <c r="H27" s="135">
        <v>179445</v>
      </c>
      <c r="I27" s="136">
        <f t="shared" si="1"/>
        <v>0.12644536791754035</v>
      </c>
      <c r="J27" s="135">
        <f t="shared" si="2"/>
        <v>20143</v>
      </c>
      <c r="K27" s="136">
        <f t="shared" si="3"/>
        <v>0.43919829328542548</v>
      </c>
      <c r="L27" s="135">
        <f t="shared" si="4"/>
        <v>54761</v>
      </c>
      <c r="M27" s="136">
        <f t="shared" si="5"/>
        <v>3.5635142372764897E-2</v>
      </c>
      <c r="N27" s="136">
        <f>H27/H26</f>
        <v>0.82968453077246729</v>
      </c>
      <c r="O27" s="135">
        <v>9283</v>
      </c>
      <c r="P27" s="135">
        <v>2895</v>
      </c>
      <c r="Q27" s="135">
        <v>10194</v>
      </c>
      <c r="R27" s="135">
        <v>14034</v>
      </c>
      <c r="S27" s="135">
        <v>11754</v>
      </c>
      <c r="T27" s="135">
        <v>12134</v>
      </c>
      <c r="U27" s="136">
        <f t="shared" si="6"/>
        <v>3.2329419771992551E-2</v>
      </c>
      <c r="V27" s="135">
        <f t="shared" si="0"/>
        <v>380</v>
      </c>
      <c r="W27" s="136">
        <f t="shared" si="7"/>
        <v>3.427926585605346E-2</v>
      </c>
      <c r="X27" s="136">
        <f>IFERROR(T27/T26,"-")</f>
        <v>0.7665676922104997</v>
      </c>
    </row>
    <row r="28" spans="2:24" x14ac:dyDescent="0.25">
      <c r="B28" s="97" t="s">
        <v>140</v>
      </c>
      <c r="C28" s="52">
        <v>112688</v>
      </c>
      <c r="D28" s="52">
        <v>30883</v>
      </c>
      <c r="E28" s="52">
        <v>44291</v>
      </c>
      <c r="F28" s="52">
        <v>0</v>
      </c>
      <c r="G28" s="52">
        <v>98149</v>
      </c>
      <c r="H28" s="52">
        <v>0</v>
      </c>
      <c r="I28" s="98">
        <f t="shared" si="1"/>
        <v>-1</v>
      </c>
      <c r="J28" s="52">
        <f t="shared" si="2"/>
        <v>-98149</v>
      </c>
      <c r="K28" s="98">
        <f t="shared" si="3"/>
        <v>-1</v>
      </c>
      <c r="L28" s="52">
        <f t="shared" si="4"/>
        <v>-112688</v>
      </c>
      <c r="M28" s="98">
        <f t="shared" si="5"/>
        <v>0</v>
      </c>
      <c r="N28" s="98">
        <f>H28/H26</f>
        <v>0</v>
      </c>
      <c r="O28" s="52">
        <v>8353</v>
      </c>
      <c r="P28" s="52">
        <v>2895</v>
      </c>
      <c r="Q28" s="52">
        <v>0</v>
      </c>
      <c r="R28" s="52">
        <v>0</v>
      </c>
      <c r="S28" s="52">
        <v>11754</v>
      </c>
      <c r="T28" s="52">
        <v>0</v>
      </c>
      <c r="U28" s="98">
        <f t="shared" si="6"/>
        <v>-1</v>
      </c>
      <c r="V28" s="52">
        <f t="shared" si="0"/>
        <v>-11754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11996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-11996</v>
      </c>
      <c r="M29" s="98">
        <f t="shared" si="5"/>
        <v>0</v>
      </c>
      <c r="N29" s="98">
        <f>H29/H26</f>
        <v>0</v>
      </c>
      <c r="O29" s="52">
        <v>930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729706</v>
      </c>
      <c r="D30" s="131">
        <v>202539</v>
      </c>
      <c r="E30" s="131">
        <v>310053</v>
      </c>
      <c r="F30" s="131">
        <v>649125</v>
      </c>
      <c r="G30" s="131">
        <v>735309</v>
      </c>
      <c r="H30" s="131">
        <v>846435</v>
      </c>
      <c r="I30" s="132">
        <f t="shared" si="1"/>
        <v>0.15112830116318454</v>
      </c>
      <c r="J30" s="131">
        <f t="shared" si="2"/>
        <v>111126</v>
      </c>
      <c r="K30" s="132">
        <f t="shared" si="3"/>
        <v>0.15996716485817575</v>
      </c>
      <c r="L30" s="131">
        <f t="shared" si="4"/>
        <v>116729</v>
      </c>
      <c r="M30" s="132">
        <f t="shared" si="5"/>
        <v>0.16808956356706098</v>
      </c>
      <c r="N30" s="133">
        <f>H30/H30</f>
        <v>1</v>
      </c>
      <c r="O30" s="131">
        <v>66714</v>
      </c>
      <c r="P30" s="131">
        <v>6170</v>
      </c>
      <c r="Q30" s="131">
        <v>47468</v>
      </c>
      <c r="R30" s="131">
        <v>61752</v>
      </c>
      <c r="S30" s="131">
        <v>66055</v>
      </c>
      <c r="T30" s="131">
        <v>73285</v>
      </c>
      <c r="U30" s="132">
        <f t="shared" si="6"/>
        <v>0.10945424267655746</v>
      </c>
      <c r="V30" s="131">
        <f t="shared" si="0"/>
        <v>7230</v>
      </c>
      <c r="W30" s="132">
        <f t="shared" si="7"/>
        <v>0.1508346319754178</v>
      </c>
      <c r="X30" s="133">
        <f>IFERROR(T30/T30,"-")</f>
        <v>1</v>
      </c>
    </row>
    <row r="31" spans="2:24" ht="15.75" x14ac:dyDescent="0.25">
      <c r="B31" s="134" t="s">
        <v>60</v>
      </c>
      <c r="C31" s="135">
        <v>582969</v>
      </c>
      <c r="D31" s="135">
        <v>162484</v>
      </c>
      <c r="E31" s="135">
        <v>250077</v>
      </c>
      <c r="F31" s="135">
        <v>524692</v>
      </c>
      <c r="G31" s="135">
        <v>601650</v>
      </c>
      <c r="H31" s="135">
        <v>684662</v>
      </c>
      <c r="I31" s="136">
        <f t="shared" si="1"/>
        <v>0.13797390509432383</v>
      </c>
      <c r="J31" s="135">
        <f t="shared" si="2"/>
        <v>83012</v>
      </c>
      <c r="K31" s="136">
        <f t="shared" si="3"/>
        <v>0.17443980726247887</v>
      </c>
      <c r="L31" s="135">
        <f t="shared" si="4"/>
        <v>101693</v>
      </c>
      <c r="M31" s="136">
        <f t="shared" si="5"/>
        <v>0.13596382093244147</v>
      </c>
      <c r="N31" s="136">
        <f>H31/H30</f>
        <v>0.80887723215604268</v>
      </c>
      <c r="O31" s="135">
        <v>54302</v>
      </c>
      <c r="P31" s="135">
        <v>4036</v>
      </c>
      <c r="Q31" s="135">
        <v>39333</v>
      </c>
      <c r="R31" s="135">
        <v>50254</v>
      </c>
      <c r="S31" s="135">
        <v>55542</v>
      </c>
      <c r="T31" s="135">
        <v>60936</v>
      </c>
      <c r="U31" s="136">
        <f t="shared" si="6"/>
        <v>9.7115696229880033E-2</v>
      </c>
      <c r="V31" s="135">
        <f t="shared" si="0"/>
        <v>5394</v>
      </c>
      <c r="W31" s="136">
        <f t="shared" si="7"/>
        <v>0.12274976673294219</v>
      </c>
      <c r="X31" s="136">
        <f>IFERROR(T31/T30,"-")</f>
        <v>0.83149348434195269</v>
      </c>
    </row>
    <row r="32" spans="2:24" x14ac:dyDescent="0.25">
      <c r="B32" s="97" t="s">
        <v>140</v>
      </c>
      <c r="C32" s="52">
        <v>461438</v>
      </c>
      <c r="D32" s="52">
        <v>131431</v>
      </c>
      <c r="E32" s="52">
        <v>187089</v>
      </c>
      <c r="F32" s="52">
        <v>433586</v>
      </c>
      <c r="G32" s="52">
        <v>506823</v>
      </c>
      <c r="H32" s="52">
        <v>575056</v>
      </c>
      <c r="I32" s="98">
        <f t="shared" si="1"/>
        <v>0.13462885464945362</v>
      </c>
      <c r="J32" s="52">
        <f t="shared" si="2"/>
        <v>68233</v>
      </c>
      <c r="K32" s="98">
        <f t="shared" si="3"/>
        <v>0.24622592851043912</v>
      </c>
      <c r="L32" s="52">
        <f t="shared" si="4"/>
        <v>113618</v>
      </c>
      <c r="M32" s="98">
        <f t="shared" si="5"/>
        <v>0.11419767857735066</v>
      </c>
      <c r="N32" s="98">
        <f>H32/H30</f>
        <v>0.67938589495944757</v>
      </c>
      <c r="O32" s="52">
        <v>42309</v>
      </c>
      <c r="P32" s="52">
        <v>2617</v>
      </c>
      <c r="Q32" s="52">
        <v>29537</v>
      </c>
      <c r="R32" s="52">
        <v>41928</v>
      </c>
      <c r="S32" s="52">
        <v>46726</v>
      </c>
      <c r="T32" s="52">
        <v>49692</v>
      </c>
      <c r="U32" s="98">
        <f t="shared" si="6"/>
        <v>6.3476437101399608E-2</v>
      </c>
      <c r="V32" s="52">
        <f t="shared" si="0"/>
        <v>2966</v>
      </c>
      <c r="W32" s="98">
        <f t="shared" si="7"/>
        <v>0.10241278743142437</v>
      </c>
      <c r="X32" s="98">
        <f>IFERROR(T32/T30,"-")</f>
        <v>0.67806508835368762</v>
      </c>
    </row>
    <row r="33" spans="2:24" x14ac:dyDescent="0.25">
      <c r="B33" s="97" t="s">
        <v>142</v>
      </c>
      <c r="C33" s="52">
        <v>121531</v>
      </c>
      <c r="D33" s="52">
        <v>31053</v>
      </c>
      <c r="E33" s="52">
        <v>62988</v>
      </c>
      <c r="F33" s="52">
        <v>91106</v>
      </c>
      <c r="G33" s="52">
        <v>94827</v>
      </c>
      <c r="H33" s="52">
        <v>109606</v>
      </c>
      <c r="I33" s="98">
        <f t="shared" si="1"/>
        <v>0.15585223617745991</v>
      </c>
      <c r="J33" s="52">
        <f t="shared" si="2"/>
        <v>14779</v>
      </c>
      <c r="K33" s="98">
        <f t="shared" si="3"/>
        <v>-9.8123112621471109E-2</v>
      </c>
      <c r="L33" s="52">
        <f t="shared" si="4"/>
        <v>-11925</v>
      </c>
      <c r="M33" s="98">
        <f t="shared" si="5"/>
        <v>2.1766142355090803E-2</v>
      </c>
      <c r="N33" s="98">
        <f>H33/H30</f>
        <v>0.12949133719659514</v>
      </c>
      <c r="O33" s="52">
        <v>11993</v>
      </c>
      <c r="P33" s="52">
        <v>1419</v>
      </c>
      <c r="Q33" s="52">
        <v>9796</v>
      </c>
      <c r="R33" s="52">
        <v>8326</v>
      </c>
      <c r="S33" s="52">
        <v>8816</v>
      </c>
      <c r="T33" s="52">
        <v>11244</v>
      </c>
      <c r="U33" s="98">
        <f t="shared" si="6"/>
        <v>0.27540834845735018</v>
      </c>
      <c r="V33" s="52">
        <f t="shared" si="0"/>
        <v>2428</v>
      </c>
      <c r="W33" s="98">
        <f t="shared" si="7"/>
        <v>2.0336979301517823E-2</v>
      </c>
      <c r="X33" s="98">
        <f>IFERROR(T33/T30,"-")</f>
        <v>0.15342839598826499</v>
      </c>
    </row>
    <row r="34" spans="2:24" ht="16.5" thickBot="1" x14ac:dyDescent="0.3">
      <c r="B34" s="137" t="s">
        <v>63</v>
      </c>
      <c r="C34" s="138">
        <v>146737</v>
      </c>
      <c r="D34" s="138">
        <v>40055</v>
      </c>
      <c r="E34" s="138">
        <v>59976</v>
      </c>
      <c r="F34" s="138">
        <v>124433</v>
      </c>
      <c r="G34" s="138">
        <v>133659</v>
      </c>
      <c r="H34" s="138">
        <v>161773</v>
      </c>
      <c r="I34" s="139">
        <f t="shared" si="1"/>
        <v>0.21034124151759337</v>
      </c>
      <c r="J34" s="138">
        <f t="shared" si="2"/>
        <v>28114</v>
      </c>
      <c r="K34" s="139">
        <f t="shared" si="3"/>
        <v>0.10246904325425765</v>
      </c>
      <c r="L34" s="138">
        <f t="shared" si="4"/>
        <v>15036</v>
      </c>
      <c r="M34" s="139">
        <f t="shared" si="5"/>
        <v>3.2125742634619495E-2</v>
      </c>
      <c r="N34" s="139">
        <f>H34/H30</f>
        <v>0.19112276784395729</v>
      </c>
      <c r="O34" s="138">
        <v>12412</v>
      </c>
      <c r="P34" s="138">
        <v>2134</v>
      </c>
      <c r="Q34" s="138">
        <v>8135</v>
      </c>
      <c r="R34" s="138">
        <v>11498</v>
      </c>
      <c r="S34" s="138">
        <v>10513</v>
      </c>
      <c r="T34" s="138">
        <v>12349</v>
      </c>
      <c r="U34" s="139">
        <f t="shared" si="6"/>
        <v>0.17464092076476745</v>
      </c>
      <c r="V34" s="138">
        <f t="shared" si="0"/>
        <v>1836</v>
      </c>
      <c r="W34" s="139">
        <f t="shared" si="7"/>
        <v>2.808486524247561E-2</v>
      </c>
      <c r="X34" s="139">
        <f>IFERROR(T34/T30,"-")</f>
        <v>0.16850651565804736</v>
      </c>
    </row>
    <row r="35" spans="2:24" ht="15.75" x14ac:dyDescent="0.25">
      <c r="B35" s="130" t="s">
        <v>49</v>
      </c>
      <c r="C35" s="131">
        <v>50120</v>
      </c>
      <c r="D35" s="131">
        <v>20822</v>
      </c>
      <c r="E35" s="131">
        <v>28901</v>
      </c>
      <c r="F35" s="131">
        <v>46319</v>
      </c>
      <c r="G35" s="131">
        <v>53572</v>
      </c>
      <c r="H35" s="131">
        <v>52160</v>
      </c>
      <c r="I35" s="132">
        <f t="shared" si="1"/>
        <v>-2.6357052191443242E-2</v>
      </c>
      <c r="J35" s="131">
        <f t="shared" si="2"/>
        <v>-1412</v>
      </c>
      <c r="K35" s="132">
        <f t="shared" si="3"/>
        <v>4.0702314445331123E-2</v>
      </c>
      <c r="L35" s="131">
        <f t="shared" si="4"/>
        <v>2040</v>
      </c>
      <c r="M35" s="132">
        <f t="shared" si="5"/>
        <v>1.0358210182303308E-2</v>
      </c>
      <c r="N35" s="133">
        <f>H35/H35</f>
        <v>1</v>
      </c>
      <c r="O35" s="131">
        <v>6020</v>
      </c>
      <c r="P35" s="131">
        <v>1763</v>
      </c>
      <c r="Q35" s="131">
        <v>4448</v>
      </c>
      <c r="R35" s="131">
        <v>4838</v>
      </c>
      <c r="S35" s="131">
        <v>4964</v>
      </c>
      <c r="T35" s="131">
        <v>5464</v>
      </c>
      <c r="U35" s="132">
        <f t="shared" si="6"/>
        <v>0.10072522159548747</v>
      </c>
      <c r="V35" s="131">
        <f t="shared" si="0"/>
        <v>500</v>
      </c>
      <c r="W35" s="132">
        <f t="shared" si="7"/>
        <v>1.1817235870855541E-2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50120</v>
      </c>
      <c r="D36" s="135">
        <v>20822</v>
      </c>
      <c r="E36" s="135">
        <v>28901</v>
      </c>
      <c r="F36" s="135">
        <v>46319</v>
      </c>
      <c r="G36" s="135">
        <v>53572</v>
      </c>
      <c r="H36" s="135">
        <v>52160</v>
      </c>
      <c r="I36" s="136">
        <f t="shared" si="1"/>
        <v>-2.6357052191443242E-2</v>
      </c>
      <c r="J36" s="135">
        <f t="shared" si="2"/>
        <v>-1412</v>
      </c>
      <c r="K36" s="136">
        <f t="shared" si="3"/>
        <v>4.0702314445331123E-2</v>
      </c>
      <c r="L36" s="135">
        <f t="shared" si="4"/>
        <v>2040</v>
      </c>
      <c r="M36" s="136">
        <f t="shared" si="5"/>
        <v>1.0358210182303308E-2</v>
      </c>
      <c r="N36" s="136">
        <f>H36/H35</f>
        <v>1</v>
      </c>
      <c r="O36" s="135">
        <v>6020</v>
      </c>
      <c r="P36" s="135">
        <v>1763</v>
      </c>
      <c r="Q36" s="135">
        <v>4448</v>
      </c>
      <c r="R36" s="135">
        <v>4838</v>
      </c>
      <c r="S36" s="135">
        <v>4964</v>
      </c>
      <c r="T36" s="135">
        <v>5464</v>
      </c>
      <c r="U36" s="136">
        <f t="shared" si="6"/>
        <v>0.10072522159548747</v>
      </c>
      <c r="V36" s="135">
        <f t="shared" si="0"/>
        <v>500</v>
      </c>
      <c r="W36" s="136">
        <f t="shared" si="7"/>
        <v>1.1817235870855541E-2</v>
      </c>
      <c r="X36" s="136">
        <f>IFERROR(T36/T35,"-")</f>
        <v>1</v>
      </c>
    </row>
    <row r="37" spans="2:24" x14ac:dyDescent="0.25">
      <c r="B37" s="97" t="s">
        <v>140</v>
      </c>
      <c r="C37" s="52">
        <v>38287</v>
      </c>
      <c r="D37" s="52">
        <v>8693</v>
      </c>
      <c r="E37" s="52">
        <v>0</v>
      </c>
      <c r="F37" s="52">
        <v>29792</v>
      </c>
      <c r="G37" s="52">
        <v>38567</v>
      </c>
      <c r="H37" s="52">
        <v>45050</v>
      </c>
      <c r="I37" s="98">
        <f t="shared" si="1"/>
        <v>0.16809707781263783</v>
      </c>
      <c r="J37" s="52">
        <f t="shared" si="2"/>
        <v>6483</v>
      </c>
      <c r="K37" s="98">
        <f t="shared" si="3"/>
        <v>0.17663959046151434</v>
      </c>
      <c r="L37" s="52">
        <f t="shared" si="4"/>
        <v>6763</v>
      </c>
      <c r="M37" s="98">
        <f t="shared" si="5"/>
        <v>8.9462685719471635E-3</v>
      </c>
      <c r="N37" s="98">
        <f>H37/H35</f>
        <v>0.86368865030674846</v>
      </c>
      <c r="O37" s="52">
        <v>4578</v>
      </c>
      <c r="P37" s="52">
        <v>0</v>
      </c>
      <c r="Q37" s="52">
        <v>0</v>
      </c>
      <c r="R37" s="52">
        <v>4148</v>
      </c>
      <c r="S37" s="52">
        <v>4138</v>
      </c>
      <c r="T37" s="52">
        <v>4532</v>
      </c>
      <c r="U37" s="98">
        <f t="shared" si="6"/>
        <v>9.5215079748670828E-2</v>
      </c>
      <c r="V37" s="52">
        <f t="shared" si="0"/>
        <v>394</v>
      </c>
      <c r="W37" s="98">
        <f t="shared" si="7"/>
        <v>1.0131850845867875E-2</v>
      </c>
      <c r="X37" s="98">
        <f>IFERROR(T37/T35,"-")</f>
        <v>0.82942898975109813</v>
      </c>
    </row>
    <row r="38" spans="2:24" ht="15.75" thickBot="1" x14ac:dyDescent="0.3">
      <c r="B38" s="97" t="s">
        <v>142</v>
      </c>
      <c r="C38" s="52">
        <v>11833</v>
      </c>
      <c r="D38" s="52">
        <v>4061</v>
      </c>
      <c r="E38" s="52">
        <v>0</v>
      </c>
      <c r="F38" s="52">
        <v>4083</v>
      </c>
      <c r="G38" s="52">
        <v>6020</v>
      </c>
      <c r="H38" s="52">
        <v>7110</v>
      </c>
      <c r="I38" s="98">
        <f t="shared" si="1"/>
        <v>0.18106312292358795</v>
      </c>
      <c r="J38" s="52">
        <f t="shared" si="2"/>
        <v>1090</v>
      </c>
      <c r="K38" s="98">
        <f t="shared" si="3"/>
        <v>-0.39913800388743348</v>
      </c>
      <c r="L38" s="52">
        <f t="shared" si="4"/>
        <v>-4723</v>
      </c>
      <c r="M38" s="98">
        <f t="shared" si="5"/>
        <v>1.4119416103561449E-3</v>
      </c>
      <c r="N38" s="98">
        <f>H38/H35</f>
        <v>0.13631134969325154</v>
      </c>
      <c r="O38" s="52">
        <v>1442</v>
      </c>
      <c r="P38" s="52">
        <v>0</v>
      </c>
      <c r="Q38" s="52">
        <v>0</v>
      </c>
      <c r="R38" s="52">
        <v>690</v>
      </c>
      <c r="S38" s="52">
        <v>826</v>
      </c>
      <c r="T38" s="52">
        <v>932</v>
      </c>
      <c r="U38" s="98">
        <f t="shared" si="6"/>
        <v>0.12832929782082325</v>
      </c>
      <c r="V38" s="52">
        <f t="shared" si="0"/>
        <v>106</v>
      </c>
      <c r="W38" s="98">
        <f t="shared" si="7"/>
        <v>1.6853850249876649E-3</v>
      </c>
      <c r="X38" s="98">
        <f>IFERROR(T38/T35,"-")</f>
        <v>0.17057101024890189</v>
      </c>
    </row>
    <row r="39" spans="2:24" ht="15.75" x14ac:dyDescent="0.25">
      <c r="B39" s="130" t="s">
        <v>50</v>
      </c>
      <c r="C39" s="131">
        <v>131193</v>
      </c>
      <c r="D39" s="131">
        <v>69788</v>
      </c>
      <c r="E39" s="131">
        <v>94121</v>
      </c>
      <c r="F39" s="131">
        <v>180968</v>
      </c>
      <c r="G39" s="131">
        <v>232255</v>
      </c>
      <c r="H39" s="131">
        <v>220831</v>
      </c>
      <c r="I39" s="132">
        <f t="shared" si="1"/>
        <v>-4.9187315665970566E-2</v>
      </c>
      <c r="J39" s="131">
        <f t="shared" si="2"/>
        <v>-11424</v>
      </c>
      <c r="K39" s="132">
        <f t="shared" si="3"/>
        <v>0.6832529174574864</v>
      </c>
      <c r="L39" s="131">
        <f t="shared" si="4"/>
        <v>89638</v>
      </c>
      <c r="M39" s="132">
        <f t="shared" si="5"/>
        <v>4.3853794339881555E-2</v>
      </c>
      <c r="N39" s="133">
        <f>H39/H39</f>
        <v>1</v>
      </c>
      <c r="O39" s="131">
        <v>12009</v>
      </c>
      <c r="P39" s="131">
        <v>5547</v>
      </c>
      <c r="Q39" s="131">
        <v>10944</v>
      </c>
      <c r="R39" s="131">
        <v>14824</v>
      </c>
      <c r="S39" s="131">
        <v>18426</v>
      </c>
      <c r="T39" s="131">
        <v>18264</v>
      </c>
      <c r="U39" s="132">
        <f t="shared" si="6"/>
        <v>-8.7919244545751063E-3</v>
      </c>
      <c r="V39" s="131">
        <f t="shared" si="0"/>
        <v>-162</v>
      </c>
      <c r="W39" s="132">
        <f t="shared" si="7"/>
        <v>3.6208909580314703E-2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76524</v>
      </c>
      <c r="D40" s="135">
        <v>56024</v>
      </c>
      <c r="E40" s="135">
        <v>82936</v>
      </c>
      <c r="F40" s="135">
        <v>154656</v>
      </c>
      <c r="G40" s="135">
        <v>203248</v>
      </c>
      <c r="H40" s="135">
        <v>191718</v>
      </c>
      <c r="I40" s="136">
        <f t="shared" si="1"/>
        <v>-5.6728725497913857E-2</v>
      </c>
      <c r="J40" s="135">
        <f t="shared" si="2"/>
        <v>-11530</v>
      </c>
      <c r="K40" s="136">
        <f t="shared" si="3"/>
        <v>1.5053316606554805</v>
      </c>
      <c r="L40" s="135">
        <f t="shared" si="4"/>
        <v>115194</v>
      </c>
      <c r="M40" s="136">
        <f t="shared" si="5"/>
        <v>3.8072379979502025E-2</v>
      </c>
      <c r="N40" s="136">
        <f>H40/H39</f>
        <v>0.8681661542084218</v>
      </c>
      <c r="O40" s="135">
        <v>6361</v>
      </c>
      <c r="P40" s="135">
        <v>5541</v>
      </c>
      <c r="Q40" s="135">
        <v>9098</v>
      </c>
      <c r="R40" s="135">
        <v>12627</v>
      </c>
      <c r="S40" s="135">
        <v>16350</v>
      </c>
      <c r="T40" s="135">
        <v>16167</v>
      </c>
      <c r="U40" s="136">
        <f t="shared" si="6"/>
        <v>-1.1192660550458755E-2</v>
      </c>
      <c r="V40" s="135">
        <f t="shared" si="0"/>
        <v>-183</v>
      </c>
      <c r="W40" s="136">
        <f t="shared" si="7"/>
        <v>3.0842545957274269E-2</v>
      </c>
      <c r="X40" s="136">
        <f>IFERROR(T40/T39,"-")</f>
        <v>0.88518396846254932</v>
      </c>
    </row>
    <row r="41" spans="2:24" x14ac:dyDescent="0.25">
      <c r="B41" s="97" t="s">
        <v>140</v>
      </c>
      <c r="C41" s="52">
        <v>76524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-76524</v>
      </c>
      <c r="M41" s="98">
        <f t="shared" si="5"/>
        <v>0</v>
      </c>
      <c r="N41" s="98">
        <f>H41/H39</f>
        <v>0</v>
      </c>
      <c r="O41" s="52">
        <v>6361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54669</v>
      </c>
      <c r="D43" s="138">
        <v>13764</v>
      </c>
      <c r="E43" s="138">
        <v>9260</v>
      </c>
      <c r="F43" s="138">
        <v>26312</v>
      </c>
      <c r="G43" s="138">
        <v>29007</v>
      </c>
      <c r="H43" s="138">
        <v>29113</v>
      </c>
      <c r="I43" s="139">
        <f t="shared" si="1"/>
        <v>3.6542903437102314E-3</v>
      </c>
      <c r="J43" s="138">
        <f t="shared" si="2"/>
        <v>106</v>
      </c>
      <c r="K43" s="139">
        <f t="shared" si="3"/>
        <v>-0.46746785198192764</v>
      </c>
      <c r="L43" s="138">
        <f t="shared" si="4"/>
        <v>-25556</v>
      </c>
      <c r="M43" s="139">
        <f t="shared" si="5"/>
        <v>5.7814143603795286E-3</v>
      </c>
      <c r="N43" s="139">
        <f>H43/H39</f>
        <v>0.13183384579157817</v>
      </c>
      <c r="O43" s="138">
        <v>5648</v>
      </c>
      <c r="P43" s="138">
        <v>6</v>
      </c>
      <c r="Q43" s="138">
        <v>1846</v>
      </c>
      <c r="R43" s="138">
        <v>2197</v>
      </c>
      <c r="S43" s="138">
        <v>2076</v>
      </c>
      <c r="T43" s="138">
        <v>2097</v>
      </c>
      <c r="U43" s="139">
        <f t="shared" si="6"/>
        <v>1.0115606936416111E-2</v>
      </c>
      <c r="V43" s="138">
        <f t="shared" si="0"/>
        <v>21</v>
      </c>
      <c r="W43" s="139">
        <f t="shared" si="7"/>
        <v>5.3663636230404342E-3</v>
      </c>
      <c r="X43" s="139">
        <f>IFERROR(T43/T39,"-")</f>
        <v>0.11481603153745072</v>
      </c>
    </row>
    <row r="44" spans="2:24" ht="15.75" x14ac:dyDescent="0.25">
      <c r="B44" s="130" t="s">
        <v>51</v>
      </c>
      <c r="C44" s="131">
        <v>199492</v>
      </c>
      <c r="D44" s="131">
        <v>84454</v>
      </c>
      <c r="E44" s="131">
        <v>146060</v>
      </c>
      <c r="F44" s="131">
        <v>205166</v>
      </c>
      <c r="G44" s="131">
        <v>218532</v>
      </c>
      <c r="H44" s="131">
        <v>226242</v>
      </c>
      <c r="I44" s="132">
        <f t="shared" si="1"/>
        <v>3.5280874196913947E-2</v>
      </c>
      <c r="J44" s="131">
        <f t="shared" si="2"/>
        <v>7710</v>
      </c>
      <c r="K44" s="132">
        <f t="shared" si="3"/>
        <v>0.13409059009885116</v>
      </c>
      <c r="L44" s="131">
        <f t="shared" si="4"/>
        <v>26750</v>
      </c>
      <c r="M44" s="132">
        <f t="shared" si="5"/>
        <v>4.4928339495104774E-2</v>
      </c>
      <c r="N44" s="133">
        <f>H44/H44</f>
        <v>1</v>
      </c>
      <c r="O44" s="131">
        <v>21685</v>
      </c>
      <c r="P44" s="131">
        <v>8104</v>
      </c>
      <c r="Q44" s="131">
        <v>22740</v>
      </c>
      <c r="R44" s="131">
        <v>25251</v>
      </c>
      <c r="S44" s="131">
        <v>23667</v>
      </c>
      <c r="T44" s="131">
        <v>25085</v>
      </c>
      <c r="U44" s="132">
        <f t="shared" si="6"/>
        <v>5.9914649089449545E-2</v>
      </c>
      <c r="V44" s="131">
        <f t="shared" si="0"/>
        <v>1418</v>
      </c>
      <c r="W44" s="132">
        <f t="shared" si="7"/>
        <v>6.1677764153570326E-2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199492</v>
      </c>
      <c r="D45" s="135">
        <v>84454</v>
      </c>
      <c r="E45" s="135">
        <v>146060</v>
      </c>
      <c r="F45" s="135">
        <v>205166</v>
      </c>
      <c r="G45" s="135">
        <v>218532</v>
      </c>
      <c r="H45" s="135">
        <v>226242</v>
      </c>
      <c r="I45" s="136">
        <f t="shared" si="1"/>
        <v>3.5280874196913947E-2</v>
      </c>
      <c r="J45" s="135">
        <f t="shared" si="2"/>
        <v>7710</v>
      </c>
      <c r="K45" s="136">
        <f t="shared" si="3"/>
        <v>0.13409059009885116</v>
      </c>
      <c r="L45" s="135">
        <f t="shared" si="4"/>
        <v>26750</v>
      </c>
      <c r="M45" s="136">
        <f t="shared" si="5"/>
        <v>4.4928339495104774E-2</v>
      </c>
      <c r="N45" s="136">
        <f>H45/H44</f>
        <v>1</v>
      </c>
      <c r="O45" s="135">
        <v>21685</v>
      </c>
      <c r="P45" s="135">
        <v>8104</v>
      </c>
      <c r="Q45" s="135">
        <v>22740</v>
      </c>
      <c r="R45" s="135">
        <v>25251</v>
      </c>
      <c r="S45" s="135">
        <v>23667</v>
      </c>
      <c r="T45" s="135">
        <v>25085</v>
      </c>
      <c r="U45" s="136">
        <f t="shared" si="6"/>
        <v>5.9914649089449545E-2</v>
      </c>
      <c r="V45" s="135">
        <f t="shared" si="0"/>
        <v>1418</v>
      </c>
      <c r="W45" s="136">
        <f t="shared" si="7"/>
        <v>6.1677764153570326E-2</v>
      </c>
      <c r="X45" s="136">
        <f>IFERROR(T45/T44,"-")</f>
        <v>1</v>
      </c>
    </row>
    <row r="46" spans="2:24" x14ac:dyDescent="0.25">
      <c r="B46" s="97" t="s">
        <v>140</v>
      </c>
      <c r="C46" s="52">
        <v>100955</v>
      </c>
      <c r="D46" s="52">
        <v>43257</v>
      </c>
      <c r="E46" s="52">
        <v>91837</v>
      </c>
      <c r="F46" s="52">
        <v>122130</v>
      </c>
      <c r="G46" s="52">
        <v>132646</v>
      </c>
      <c r="H46" s="52">
        <v>135810</v>
      </c>
      <c r="I46" s="98">
        <f t="shared" si="1"/>
        <v>2.3852962019208945E-2</v>
      </c>
      <c r="J46" s="52">
        <f t="shared" si="2"/>
        <v>3164</v>
      </c>
      <c r="K46" s="98">
        <f t="shared" si="3"/>
        <v>0.34525283542172258</v>
      </c>
      <c r="L46" s="52">
        <f t="shared" si="4"/>
        <v>34855</v>
      </c>
      <c r="M46" s="98">
        <f t="shared" si="5"/>
        <v>2.6969872025663578E-2</v>
      </c>
      <c r="N46" s="98">
        <f>H46/H44</f>
        <v>0.60028641896730051</v>
      </c>
      <c r="O46" s="52">
        <v>11261</v>
      </c>
      <c r="P46" s="52">
        <v>4492</v>
      </c>
      <c r="Q46" s="52">
        <v>14543</v>
      </c>
      <c r="R46" s="52">
        <v>14671</v>
      </c>
      <c r="S46" s="52">
        <v>15154</v>
      </c>
      <c r="T46" s="52">
        <v>16047</v>
      </c>
      <c r="U46" s="98">
        <f t="shared" si="6"/>
        <v>5.8928335752936434E-2</v>
      </c>
      <c r="V46" s="52">
        <f t="shared" si="0"/>
        <v>893</v>
      </c>
      <c r="W46" s="98">
        <f t="shared" si="7"/>
        <v>3.5835193770426134E-2</v>
      </c>
      <c r="X46" s="98">
        <f>IFERROR(T46/T44,"-")</f>
        <v>0.63970500298983457</v>
      </c>
    </row>
    <row r="47" spans="2:24" ht="15.75" thickBot="1" x14ac:dyDescent="0.3">
      <c r="B47" s="97" t="s">
        <v>142</v>
      </c>
      <c r="C47" s="52">
        <v>98537</v>
      </c>
      <c r="D47" s="52">
        <v>41197</v>
      </c>
      <c r="E47" s="52">
        <v>54223</v>
      </c>
      <c r="F47" s="52">
        <v>83036</v>
      </c>
      <c r="G47" s="52">
        <v>85886</v>
      </c>
      <c r="H47" s="52">
        <v>90432</v>
      </c>
      <c r="I47" s="98">
        <f t="shared" si="1"/>
        <v>5.2930628973290261E-2</v>
      </c>
      <c r="J47" s="52">
        <f t="shared" si="2"/>
        <v>4546</v>
      </c>
      <c r="K47" s="98">
        <f t="shared" si="3"/>
        <v>-8.2253366755634993E-2</v>
      </c>
      <c r="L47" s="52">
        <f t="shared" si="4"/>
        <v>-8105</v>
      </c>
      <c r="M47" s="98">
        <f t="shared" si="5"/>
        <v>1.7958467469441197E-2</v>
      </c>
      <c r="N47" s="98">
        <f>H47/H44</f>
        <v>0.39971358103269949</v>
      </c>
      <c r="O47" s="52">
        <v>10424</v>
      </c>
      <c r="P47" s="52">
        <v>3612</v>
      </c>
      <c r="Q47" s="52">
        <v>8197</v>
      </c>
      <c r="R47" s="52">
        <v>10580</v>
      </c>
      <c r="S47" s="52">
        <v>8513</v>
      </c>
      <c r="T47" s="52">
        <v>9038</v>
      </c>
      <c r="U47" s="98">
        <f t="shared" si="6"/>
        <v>6.1670386467755245E-2</v>
      </c>
      <c r="V47" s="52">
        <f t="shared" si="0"/>
        <v>525</v>
      </c>
      <c r="W47" s="98">
        <f t="shared" si="7"/>
        <v>2.5842570383144196E-2</v>
      </c>
      <c r="X47" s="98">
        <f>IFERROR(T47/T44,"-")</f>
        <v>0.36029499701016543</v>
      </c>
    </row>
    <row r="48" spans="2:24" ht="15.75" x14ac:dyDescent="0.25">
      <c r="B48" s="130" t="s">
        <v>52</v>
      </c>
      <c r="C48" s="131">
        <v>229250</v>
      </c>
      <c r="D48" s="131">
        <v>82912</v>
      </c>
      <c r="E48" s="131">
        <v>120562</v>
      </c>
      <c r="F48" s="131">
        <v>233832</v>
      </c>
      <c r="G48" s="131">
        <v>254452</v>
      </c>
      <c r="H48" s="131">
        <v>264520</v>
      </c>
      <c r="I48" s="132">
        <f t="shared" si="1"/>
        <v>3.956738402527793E-2</v>
      </c>
      <c r="J48" s="131">
        <f t="shared" si="2"/>
        <v>10068</v>
      </c>
      <c r="K48" s="132">
        <f t="shared" si="3"/>
        <v>0.15384950926935659</v>
      </c>
      <c r="L48" s="131">
        <f t="shared" si="4"/>
        <v>35270</v>
      </c>
      <c r="M48" s="132">
        <f t="shared" si="5"/>
        <v>5.2529788294150136E-2</v>
      </c>
      <c r="N48" s="133">
        <f>H48/H48</f>
        <v>1</v>
      </c>
      <c r="O48" s="131">
        <v>19561</v>
      </c>
      <c r="P48" s="131">
        <v>4928</v>
      </c>
      <c r="Q48" s="131">
        <v>19838</v>
      </c>
      <c r="R48" s="131">
        <v>21079</v>
      </c>
      <c r="S48" s="131">
        <v>24207</v>
      </c>
      <c r="T48" s="131">
        <v>23363</v>
      </c>
      <c r="U48" s="132">
        <f t="shared" si="6"/>
        <v>-3.4865947866319691E-2</v>
      </c>
      <c r="V48" s="131">
        <f t="shared" si="0"/>
        <v>-844</v>
      </c>
      <c r="W48" s="132">
        <f t="shared" si="7"/>
        <v>5.1487291219876795E-2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164697</v>
      </c>
      <c r="D49" s="135">
        <v>65606</v>
      </c>
      <c r="E49" s="135">
        <v>100895</v>
      </c>
      <c r="F49" s="135">
        <v>192551</v>
      </c>
      <c r="G49" s="135">
        <v>209517</v>
      </c>
      <c r="H49" s="135">
        <v>217447</v>
      </c>
      <c r="I49" s="136">
        <f t="shared" si="1"/>
        <v>3.784895736384164E-2</v>
      </c>
      <c r="J49" s="135">
        <f t="shared" si="2"/>
        <v>7930</v>
      </c>
      <c r="K49" s="136">
        <f t="shared" si="3"/>
        <v>0.32028512966234968</v>
      </c>
      <c r="L49" s="135">
        <f t="shared" si="4"/>
        <v>52750</v>
      </c>
      <c r="M49" s="136">
        <f t="shared" si="5"/>
        <v>4.3181781624066475E-2</v>
      </c>
      <c r="N49" s="136">
        <f>H49/H48</f>
        <v>0.82204370179948583</v>
      </c>
      <c r="O49" s="135">
        <v>13870</v>
      </c>
      <c r="P49" s="135">
        <v>4402</v>
      </c>
      <c r="Q49" s="135">
        <v>16458</v>
      </c>
      <c r="R49" s="135">
        <v>16558</v>
      </c>
      <c r="S49" s="135">
        <v>20019</v>
      </c>
      <c r="T49" s="135">
        <v>18565</v>
      </c>
      <c r="U49" s="136">
        <f t="shared" si="6"/>
        <v>-7.263100054947802E-2</v>
      </c>
      <c r="V49" s="135">
        <f t="shared" si="0"/>
        <v>-1454</v>
      </c>
      <c r="W49" s="136">
        <f t="shared" si="7"/>
        <v>4.044435542571849E-2</v>
      </c>
      <c r="X49" s="136">
        <f>IFERROR(T49/T48,"-")</f>
        <v>0.79463253862945682</v>
      </c>
    </row>
    <row r="50" spans="2:24" x14ac:dyDescent="0.25">
      <c r="B50" s="97" t="s">
        <v>140</v>
      </c>
      <c r="C50" s="52">
        <v>137803</v>
      </c>
      <c r="D50" s="52">
        <v>40956</v>
      </c>
      <c r="E50" s="52">
        <v>52069</v>
      </c>
      <c r="F50" s="52">
        <v>148587</v>
      </c>
      <c r="G50" s="52">
        <v>164593</v>
      </c>
      <c r="H50" s="52">
        <v>168648</v>
      </c>
      <c r="I50" s="98">
        <f t="shared" si="1"/>
        <v>2.4636527677361686E-2</v>
      </c>
      <c r="J50" s="52">
        <f t="shared" si="2"/>
        <v>4055</v>
      </c>
      <c r="K50" s="98">
        <f t="shared" si="3"/>
        <v>0.22383402393271545</v>
      </c>
      <c r="L50" s="52">
        <f t="shared" si="4"/>
        <v>30845</v>
      </c>
      <c r="M50" s="98">
        <f t="shared" si="5"/>
        <v>3.349101669526626E-2</v>
      </c>
      <c r="N50" s="98">
        <f>H50/H48</f>
        <v>0.63756237713594432</v>
      </c>
      <c r="O50" s="52">
        <v>11624</v>
      </c>
      <c r="P50" s="52">
        <v>0</v>
      </c>
      <c r="Q50" s="52">
        <v>12140</v>
      </c>
      <c r="R50" s="52">
        <v>13391</v>
      </c>
      <c r="S50" s="52">
        <v>15821</v>
      </c>
      <c r="T50" s="52">
        <v>14412</v>
      </c>
      <c r="U50" s="98">
        <f t="shared" si="6"/>
        <v>-8.9058845837810541E-2</v>
      </c>
      <c r="V50" s="52">
        <f t="shared" si="0"/>
        <v>-1409</v>
      </c>
      <c r="W50" s="98">
        <f t="shared" si="7"/>
        <v>3.2708682419724376E-2</v>
      </c>
      <c r="X50" s="98">
        <f>IFERROR(T50/T48,"-")</f>
        <v>0.61687283311218588</v>
      </c>
    </row>
    <row r="51" spans="2:24" x14ac:dyDescent="0.25">
      <c r="B51" s="97" t="s">
        <v>142</v>
      </c>
      <c r="C51" s="52">
        <v>26894</v>
      </c>
      <c r="D51" s="52">
        <v>9862</v>
      </c>
      <c r="E51" s="52">
        <v>21230</v>
      </c>
      <c r="F51" s="52">
        <v>43964</v>
      </c>
      <c r="G51" s="52">
        <v>44924</v>
      </c>
      <c r="H51" s="52">
        <v>48799</v>
      </c>
      <c r="I51" s="98">
        <f t="shared" si="1"/>
        <v>8.6256789244056664E-2</v>
      </c>
      <c r="J51" s="52">
        <f t="shared" si="2"/>
        <v>3875</v>
      </c>
      <c r="K51" s="98">
        <f t="shared" si="3"/>
        <v>0.8144939391685877</v>
      </c>
      <c r="L51" s="52">
        <f t="shared" si="4"/>
        <v>21905</v>
      </c>
      <c r="M51" s="98">
        <f t="shared" si="5"/>
        <v>9.6907649288002131E-3</v>
      </c>
      <c r="N51" s="98">
        <f>H51/H48</f>
        <v>0.1844813246635415</v>
      </c>
      <c r="O51" s="52">
        <v>2246</v>
      </c>
      <c r="P51" s="52">
        <v>0</v>
      </c>
      <c r="Q51" s="52">
        <v>4318</v>
      </c>
      <c r="R51" s="52">
        <v>3167</v>
      </c>
      <c r="S51" s="52">
        <v>4198</v>
      </c>
      <c r="T51" s="52">
        <v>4153</v>
      </c>
      <c r="U51" s="98">
        <f t="shared" si="6"/>
        <v>-1.0719390185802813E-2</v>
      </c>
      <c r="V51" s="52">
        <f t="shared" si="0"/>
        <v>-45</v>
      </c>
      <c r="W51" s="98">
        <f t="shared" si="7"/>
        <v>7.7356730059941082E-3</v>
      </c>
      <c r="X51" s="98">
        <f>IFERROR(T51/T48,"-")</f>
        <v>0.17775970551727091</v>
      </c>
    </row>
    <row r="52" spans="2:24" ht="16.5" thickBot="1" x14ac:dyDescent="0.3">
      <c r="B52" s="137" t="s">
        <v>63</v>
      </c>
      <c r="C52" s="138">
        <v>64553</v>
      </c>
      <c r="D52" s="138">
        <v>17306</v>
      </c>
      <c r="E52" s="138">
        <v>19667</v>
      </c>
      <c r="F52" s="138">
        <v>41281</v>
      </c>
      <c r="G52" s="138">
        <v>44935</v>
      </c>
      <c r="H52" s="138">
        <v>47073</v>
      </c>
      <c r="I52" s="139">
        <f t="shared" si="1"/>
        <v>4.7579837543117787E-2</v>
      </c>
      <c r="J52" s="138">
        <f t="shared" si="2"/>
        <v>2138</v>
      </c>
      <c r="K52" s="139">
        <f t="shared" si="3"/>
        <v>-0.27078524623177858</v>
      </c>
      <c r="L52" s="138">
        <f t="shared" si="4"/>
        <v>-17480</v>
      </c>
      <c r="M52" s="139">
        <f t="shared" si="5"/>
        <v>9.3480066700836577E-3</v>
      </c>
      <c r="N52" s="139">
        <f>H52/H48</f>
        <v>0.17795629820051415</v>
      </c>
      <c r="O52" s="138">
        <v>5691</v>
      </c>
      <c r="P52" s="138">
        <v>526</v>
      </c>
      <c r="Q52" s="138">
        <v>3380</v>
      </c>
      <c r="R52" s="138">
        <v>4521</v>
      </c>
      <c r="S52" s="138">
        <v>4188</v>
      </c>
      <c r="T52" s="138">
        <v>4798</v>
      </c>
      <c r="U52" s="139">
        <f t="shared" si="6"/>
        <v>0.14565425023877743</v>
      </c>
      <c r="V52" s="138">
        <f t="shared" si="0"/>
        <v>610</v>
      </c>
      <c r="W52" s="139">
        <f t="shared" si="7"/>
        <v>1.1042935794158309E-2</v>
      </c>
      <c r="X52" s="139">
        <f>IFERROR(T52/T48,"-")</f>
        <v>0.20536746137054315</v>
      </c>
    </row>
    <row r="53" spans="2:24" ht="15.75" x14ac:dyDescent="0.25">
      <c r="B53" s="130" t="s">
        <v>53</v>
      </c>
      <c r="C53" s="131">
        <f t="shared" ref="C53:H56" si="8">C6-C11-C16-C21-C26-C30-C35-C39-C44-C48</f>
        <v>115143</v>
      </c>
      <c r="D53" s="131">
        <f t="shared" si="8"/>
        <v>138676</v>
      </c>
      <c r="E53" s="131">
        <f t="shared" si="8"/>
        <v>63008</v>
      </c>
      <c r="F53" s="131">
        <f t="shared" si="8"/>
        <v>101088</v>
      </c>
      <c r="G53" s="131">
        <f t="shared" si="8"/>
        <v>112348</v>
      </c>
      <c r="H53" s="131">
        <f t="shared" si="8"/>
        <v>118076</v>
      </c>
      <c r="I53" s="132">
        <f t="shared" si="1"/>
        <v>5.0984441200555342E-2</v>
      </c>
      <c r="J53" s="131">
        <f t="shared" si="2"/>
        <v>5728</v>
      </c>
      <c r="K53" s="132">
        <f t="shared" si="3"/>
        <v>2.547267311082746E-2</v>
      </c>
      <c r="L53" s="131">
        <f t="shared" si="4"/>
        <v>2933</v>
      </c>
      <c r="M53" s="132">
        <f t="shared" si="5"/>
        <v>2.3448159997807617E-2</v>
      </c>
      <c r="N53" s="133">
        <f>H53/H53</f>
        <v>1</v>
      </c>
      <c r="O53" s="131">
        <v>9668</v>
      </c>
      <c r="P53" s="131">
        <v>2420</v>
      </c>
      <c r="Q53" s="131">
        <v>10488</v>
      </c>
      <c r="R53" s="131">
        <v>9973</v>
      </c>
      <c r="S53" s="131">
        <v>11239</v>
      </c>
      <c r="T53" s="131">
        <v>12048</v>
      </c>
      <c r="U53" s="132">
        <f t="shared" si="6"/>
        <v>7.1981493015392806E-2</v>
      </c>
      <c r="V53" s="131">
        <f t="shared" si="0"/>
        <v>809</v>
      </c>
      <c r="W53" s="132">
        <f t="shared" si="7"/>
        <v>2.4359920078553598E-2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111028</v>
      </c>
      <c r="D54" s="135">
        <f t="shared" si="8"/>
        <v>105865</v>
      </c>
      <c r="E54" s="135">
        <f t="shared" si="8"/>
        <v>64009</v>
      </c>
      <c r="F54" s="135">
        <f t="shared" si="8"/>
        <v>98028</v>
      </c>
      <c r="G54" s="135">
        <f t="shared" si="8"/>
        <v>103954</v>
      </c>
      <c r="H54" s="135">
        <f t="shared" si="8"/>
        <v>107771</v>
      </c>
      <c r="I54" s="136">
        <f t="shared" si="1"/>
        <v>3.6718163803220571E-2</v>
      </c>
      <c r="J54" s="135">
        <f t="shared" si="2"/>
        <v>3817</v>
      </c>
      <c r="K54" s="136">
        <f t="shared" si="3"/>
        <v>-2.9334942537017739E-2</v>
      </c>
      <c r="L54" s="135">
        <f t="shared" si="4"/>
        <v>-3257</v>
      </c>
      <c r="M54" s="136">
        <f t="shared" si="5"/>
        <v>2.1401738296721814E-2</v>
      </c>
      <c r="N54" s="136">
        <f>H54/H53</f>
        <v>0.91272570209017923</v>
      </c>
      <c r="O54" s="135">
        <v>9346</v>
      </c>
      <c r="P54" s="135">
        <v>2408</v>
      </c>
      <c r="Q54" s="135">
        <v>10219</v>
      </c>
      <c r="R54" s="135">
        <v>9776</v>
      </c>
      <c r="S54" s="135">
        <v>10449</v>
      </c>
      <c r="T54" s="135">
        <v>11073</v>
      </c>
      <c r="U54" s="136">
        <f t="shared" si="6"/>
        <v>5.9718633362044304E-2</v>
      </c>
      <c r="V54" s="135">
        <f t="shared" si="0"/>
        <v>624</v>
      </c>
      <c r="W54" s="136">
        <f t="shared" si="7"/>
        <v>2.3878730440984656E-2</v>
      </c>
      <c r="X54" s="136">
        <f>IFERROR(T54/T53,"-")</f>
        <v>0.91907370517928288</v>
      </c>
    </row>
    <row r="55" spans="2:24" x14ac:dyDescent="0.25">
      <c r="B55" s="97" t="s">
        <v>140</v>
      </c>
      <c r="C55" s="52">
        <f t="shared" si="8"/>
        <v>98444</v>
      </c>
      <c r="D55" s="52">
        <f t="shared" si="8"/>
        <v>130403</v>
      </c>
      <c r="E55" s="52">
        <f t="shared" si="8"/>
        <v>176990</v>
      </c>
      <c r="F55" s="52">
        <f t="shared" si="8"/>
        <v>360510</v>
      </c>
      <c r="G55" s="52">
        <f t="shared" si="8"/>
        <v>315507</v>
      </c>
      <c r="H55" s="52">
        <f t="shared" si="8"/>
        <v>412468</v>
      </c>
      <c r="I55" s="98">
        <f t="shared" si="1"/>
        <v>0.30731806267372841</v>
      </c>
      <c r="J55" s="52">
        <f t="shared" si="2"/>
        <v>96961</v>
      </c>
      <c r="K55" s="98">
        <f t="shared" si="3"/>
        <v>3.1898744463857627</v>
      </c>
      <c r="L55" s="52">
        <f t="shared" si="4"/>
        <v>314024</v>
      </c>
      <c r="M55" s="98">
        <f t="shared" si="5"/>
        <v>8.1910088908632689E-2</v>
      </c>
      <c r="N55" s="98">
        <f>H55/H53</f>
        <v>3.493241640976998</v>
      </c>
      <c r="O55" s="52">
        <v>6743</v>
      </c>
      <c r="P55" s="52">
        <v>1702</v>
      </c>
      <c r="Q55" s="52">
        <v>7918</v>
      </c>
      <c r="R55" s="52">
        <v>6720</v>
      </c>
      <c r="S55" s="52">
        <v>7305</v>
      </c>
      <c r="T55" s="52">
        <v>7429</v>
      </c>
      <c r="U55" s="98">
        <f t="shared" si="6"/>
        <v>1.6974674880219087E-2</v>
      </c>
      <c r="V55" s="52">
        <f t="shared" si="0"/>
        <v>124</v>
      </c>
      <c r="W55" s="98">
        <f t="shared" si="7"/>
        <v>1.6414184591184214E-2</v>
      </c>
      <c r="X55" s="98">
        <f>IFERROR(T55/T53,"-")</f>
        <v>0.61661686586985387</v>
      </c>
    </row>
    <row r="56" spans="2:24" x14ac:dyDescent="0.25">
      <c r="B56" s="97" t="s">
        <v>142</v>
      </c>
      <c r="C56" s="52">
        <f t="shared" si="8"/>
        <v>48290</v>
      </c>
      <c r="D56" s="52">
        <f t="shared" si="8"/>
        <v>50644</v>
      </c>
      <c r="E56" s="52">
        <f t="shared" si="8"/>
        <v>50865</v>
      </c>
      <c r="F56" s="52">
        <f t="shared" si="8"/>
        <v>75768</v>
      </c>
      <c r="G56" s="52">
        <f t="shared" si="8"/>
        <v>106926</v>
      </c>
      <c r="H56" s="52">
        <f t="shared" si="8"/>
        <v>105122</v>
      </c>
      <c r="I56" s="98">
        <f t="shared" si="1"/>
        <v>-1.6871481211304995E-2</v>
      </c>
      <c r="J56" s="52">
        <f t="shared" si="2"/>
        <v>-1804</v>
      </c>
      <c r="K56" s="98">
        <f t="shared" si="3"/>
        <v>1.1768896251811971</v>
      </c>
      <c r="L56" s="52">
        <f t="shared" si="4"/>
        <v>56832</v>
      </c>
      <c r="M56" s="98">
        <f t="shared" si="5"/>
        <v>2.0875685789572246E-2</v>
      </c>
      <c r="N56" s="98">
        <f>H56/H53</f>
        <v>0.89029099901758191</v>
      </c>
      <c r="O56" s="52">
        <v>2603</v>
      </c>
      <c r="P56" s="52">
        <v>706</v>
      </c>
      <c r="Q56" s="52">
        <v>2301</v>
      </c>
      <c r="R56" s="52">
        <v>3056</v>
      </c>
      <c r="S56" s="52">
        <v>3144</v>
      </c>
      <c r="T56" s="52">
        <v>3644</v>
      </c>
      <c r="U56" s="98">
        <f t="shared" si="6"/>
        <v>0.15903307888040707</v>
      </c>
      <c r="V56" s="52">
        <f t="shared" si="0"/>
        <v>500</v>
      </c>
      <c r="W56" s="98">
        <f t="shared" si="7"/>
        <v>7.4645458498004405E-3</v>
      </c>
      <c r="X56" s="98">
        <f>IFERROR(T56/T53,"-")</f>
        <v>0.30245683930942896</v>
      </c>
    </row>
    <row r="57" spans="2:24" ht="15.75" x14ac:dyDescent="0.25">
      <c r="B57" s="137" t="s">
        <v>63</v>
      </c>
      <c r="C57" s="138">
        <f>C53-C54</f>
        <v>4115</v>
      </c>
      <c r="D57" s="138">
        <f t="shared" ref="D57:H57" si="9">D53-D54</f>
        <v>32811</v>
      </c>
      <c r="E57" s="138">
        <f t="shared" si="9"/>
        <v>-1001</v>
      </c>
      <c r="F57" s="138">
        <f t="shared" si="9"/>
        <v>3060</v>
      </c>
      <c r="G57" s="138">
        <f t="shared" si="9"/>
        <v>8394</v>
      </c>
      <c r="H57" s="138">
        <f t="shared" si="9"/>
        <v>10305</v>
      </c>
      <c r="I57" s="139">
        <f t="shared" si="1"/>
        <v>0.22766261615439598</v>
      </c>
      <c r="J57" s="138">
        <f t="shared" si="2"/>
        <v>1911</v>
      </c>
      <c r="K57" s="139">
        <f t="shared" si="3"/>
        <v>1.5042527339003646</v>
      </c>
      <c r="L57" s="138">
        <f t="shared" si="4"/>
        <v>6190</v>
      </c>
      <c r="M57" s="139">
        <f t="shared" si="5"/>
        <v>2.046421701085805E-3</v>
      </c>
      <c r="N57" s="139">
        <f>H57/H53</f>
        <v>8.7274297909820789E-2</v>
      </c>
      <c r="O57" s="138">
        <v>659</v>
      </c>
      <c r="P57" s="138">
        <v>69</v>
      </c>
      <c r="Q57" s="138">
        <v>3043</v>
      </c>
      <c r="R57" s="138">
        <v>785</v>
      </c>
      <c r="S57" s="138">
        <v>1435</v>
      </c>
      <c r="T57" s="138">
        <v>4670</v>
      </c>
      <c r="U57" s="139">
        <f t="shared" si="6"/>
        <v>2.254355400696864</v>
      </c>
      <c r="V57" s="138">
        <f t="shared" si="0"/>
        <v>3235</v>
      </c>
      <c r="W57" s="139">
        <f t="shared" si="7"/>
        <v>1.9174307892975608E-3</v>
      </c>
      <c r="X57" s="139">
        <f>IFERROR(T57/T53,"-")</f>
        <v>0.38761620185922974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AEEF8-E70E-405E-8562-AD291B1B6CC4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52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272428</v>
      </c>
      <c r="R8" s="155">
        <v>250224</v>
      </c>
      <c r="S8" s="155">
        <v>96681</v>
      </c>
      <c r="T8" s="155">
        <v>140346</v>
      </c>
      <c r="U8" s="155">
        <v>257117</v>
      </c>
      <c r="V8" s="155">
        <v>278594</v>
      </c>
      <c r="W8" s="156">
        <f>IFERROR(V8/U8-1,"-")</f>
        <v>8.3530066078866927E-2</v>
      </c>
      <c r="X8" s="156">
        <f>IFERROR(V8/S8-1,"-")</f>
        <v>1.8815796278482844</v>
      </c>
      <c r="Y8" s="155">
        <f>V8-U8</f>
        <v>21477</v>
      </c>
      <c r="Z8" s="155">
        <f>V8-S8</f>
        <v>181913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51968</v>
      </c>
      <c r="R9" s="158">
        <v>45577</v>
      </c>
      <c r="S9" s="158">
        <v>26839</v>
      </c>
      <c r="T9" s="158">
        <v>45216</v>
      </c>
      <c r="U9" s="158">
        <v>29061</v>
      </c>
      <c r="V9" s="158">
        <v>32018</v>
      </c>
      <c r="W9" s="159">
        <f>IFERROR(V9/U9-1,"-")</f>
        <v>0.10175148824885594</v>
      </c>
      <c r="X9" s="160">
        <f t="shared" ref="X9:X20" si="3">IFERROR(V9/S9-1,"-")</f>
        <v>0.19296546071016052</v>
      </c>
      <c r="Y9" s="158">
        <f t="shared" ref="Y9:Y19" si="4">V9-U9</f>
        <v>2957</v>
      </c>
      <c r="Z9" s="158">
        <f t="shared" ref="Z9:Z20" si="5">V9-S9</f>
        <v>5179</v>
      </c>
      <c r="AA9" s="159">
        <f>V9/V$8</f>
        <v>0.1149270982146062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36715</v>
      </c>
      <c r="R10" s="163">
        <v>24890</v>
      </c>
      <c r="S10" s="163">
        <v>20058</v>
      </c>
      <c r="T10" s="163">
        <v>34195</v>
      </c>
      <c r="U10" s="163">
        <v>19943</v>
      </c>
      <c r="V10" s="163">
        <v>20738</v>
      </c>
      <c r="W10" s="164">
        <f>IFERROR(V10/U10-1,"-")</f>
        <v>3.9863611292182632E-2</v>
      </c>
      <c r="X10" s="165">
        <f t="shared" si="3"/>
        <v>3.3901685113171709E-2</v>
      </c>
      <c r="Y10" s="163">
        <f t="shared" si="4"/>
        <v>795</v>
      </c>
      <c r="Z10" s="163">
        <f t="shared" si="5"/>
        <v>680</v>
      </c>
      <c r="AA10" s="164">
        <f>V10/V$8</f>
        <v>7.4438071171669173E-2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15253</v>
      </c>
      <c r="R11" s="163">
        <v>20687</v>
      </c>
      <c r="S11" s="163">
        <v>6781</v>
      </c>
      <c r="T11" s="163">
        <v>11021</v>
      </c>
      <c r="U11" s="163">
        <v>9118</v>
      </c>
      <c r="V11" s="163">
        <v>11280</v>
      </c>
      <c r="W11" s="164">
        <f>IFERROR(V11/U11-1,"-")</f>
        <v>0.23711340206185572</v>
      </c>
      <c r="X11" s="165">
        <f t="shared" si="3"/>
        <v>0.66347146438578375</v>
      </c>
      <c r="Y11" s="163">
        <f t="shared" si="4"/>
        <v>2162</v>
      </c>
      <c r="Z11" s="163">
        <f t="shared" si="5"/>
        <v>4499</v>
      </c>
      <c r="AA11" s="164">
        <f>V11/V$8</f>
        <v>4.0489027042937033E-2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220460</v>
      </c>
      <c r="R12" s="158">
        <v>204647</v>
      </c>
      <c r="S12" s="158">
        <v>69842</v>
      </c>
      <c r="T12" s="158">
        <v>95130</v>
      </c>
      <c r="U12" s="158">
        <v>228056</v>
      </c>
      <c r="V12" s="158">
        <v>246576</v>
      </c>
      <c r="W12" s="159">
        <f>IFERROR(V12/U12-1,"-")</f>
        <v>8.1208124320342412E-2</v>
      </c>
      <c r="X12" s="160">
        <f t="shared" si="3"/>
        <v>2.5304830904040547</v>
      </c>
      <c r="Y12" s="158">
        <f t="shared" si="4"/>
        <v>18520</v>
      </c>
      <c r="Z12" s="158">
        <f t="shared" si="5"/>
        <v>176734</v>
      </c>
      <c r="AA12" s="159">
        <f>V12/V$8</f>
        <v>0.88507290178539377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111248</v>
      </c>
      <c r="R13" s="163">
        <v>100583</v>
      </c>
      <c r="S13" s="163">
        <v>26093</v>
      </c>
      <c r="T13" s="163">
        <v>26467</v>
      </c>
      <c r="U13" s="163">
        <v>96562</v>
      </c>
      <c r="V13" s="163">
        <v>105830</v>
      </c>
      <c r="W13" s="164">
        <f t="shared" ref="W13:W20" si="8">IFERROR(V13/U13-1,"-")</f>
        <v>9.5979785008595497E-2</v>
      </c>
      <c r="X13" s="165">
        <f t="shared" si="3"/>
        <v>3.0558770551488905</v>
      </c>
      <c r="Y13" s="163">
        <f t="shared" si="4"/>
        <v>9268</v>
      </c>
      <c r="Z13" s="163">
        <f t="shared" si="5"/>
        <v>79737</v>
      </c>
      <c r="AA13" s="164">
        <f t="shared" ref="AA13:AA20" si="9">V13/V$8</f>
        <v>0.37987178474769734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15410</v>
      </c>
      <c r="R14" s="163">
        <v>15093</v>
      </c>
      <c r="S14" s="163">
        <v>6042</v>
      </c>
      <c r="T14" s="163">
        <v>9298</v>
      </c>
      <c r="U14" s="163">
        <v>16587</v>
      </c>
      <c r="V14" s="163">
        <v>20785</v>
      </c>
      <c r="W14" s="164">
        <f t="shared" si="8"/>
        <v>0.25308976909628011</v>
      </c>
      <c r="X14" s="165">
        <f t="shared" si="3"/>
        <v>2.4400860642171467</v>
      </c>
      <c r="Y14" s="163">
        <f t="shared" si="4"/>
        <v>4198</v>
      </c>
      <c r="Z14" s="163">
        <f t="shared" si="5"/>
        <v>14743</v>
      </c>
      <c r="AA14" s="164">
        <f t="shared" si="9"/>
        <v>7.460677545101474E-2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24474</v>
      </c>
      <c r="R15" s="163">
        <v>19622</v>
      </c>
      <c r="S15" s="163">
        <v>6586</v>
      </c>
      <c r="T15" s="163">
        <v>15246</v>
      </c>
      <c r="U15" s="163">
        <v>26940</v>
      </c>
      <c r="V15" s="163">
        <v>25089</v>
      </c>
      <c r="W15" s="164">
        <f t="shared" si="8"/>
        <v>-6.8708240534521181E-2</v>
      </c>
      <c r="X15" s="165">
        <f t="shared" si="3"/>
        <v>2.8094442757364106</v>
      </c>
      <c r="Y15" s="163">
        <f t="shared" si="4"/>
        <v>-1851</v>
      </c>
      <c r="Z15" s="163">
        <f t="shared" si="5"/>
        <v>18503</v>
      </c>
      <c r="AA15" s="164">
        <f t="shared" si="9"/>
        <v>9.0055780095766605E-2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4413</v>
      </c>
      <c r="R16" s="163">
        <v>3955</v>
      </c>
      <c r="S16" s="163">
        <v>1273</v>
      </c>
      <c r="T16" s="163">
        <v>4366</v>
      </c>
      <c r="U16" s="163">
        <v>9965</v>
      </c>
      <c r="V16" s="163">
        <v>8878</v>
      </c>
      <c r="W16" s="164">
        <f t="shared" si="8"/>
        <v>-0.10908178625188159</v>
      </c>
      <c r="X16" s="165">
        <f t="shared" si="3"/>
        <v>5.9740769835035348</v>
      </c>
      <c r="Y16" s="163">
        <f t="shared" si="4"/>
        <v>-1087</v>
      </c>
      <c r="Z16" s="163">
        <f t="shared" si="5"/>
        <v>7605</v>
      </c>
      <c r="AA16" s="164">
        <f t="shared" si="9"/>
        <v>3.186716153255275E-2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4348</v>
      </c>
      <c r="R17" s="163">
        <v>4225</v>
      </c>
      <c r="S17" s="163">
        <v>1935</v>
      </c>
      <c r="T17" s="163">
        <v>3344</v>
      </c>
      <c r="U17" s="163">
        <v>4569</v>
      </c>
      <c r="V17" s="163">
        <v>5490</v>
      </c>
      <c r="W17" s="164">
        <f t="shared" si="8"/>
        <v>0.20157583716349303</v>
      </c>
      <c r="X17" s="165">
        <f t="shared" si="3"/>
        <v>1.8372093023255816</v>
      </c>
      <c r="Y17" s="163">
        <f t="shared" si="4"/>
        <v>921</v>
      </c>
      <c r="Z17" s="163">
        <f t="shared" si="5"/>
        <v>3555</v>
      </c>
      <c r="AA17" s="164">
        <f t="shared" si="9"/>
        <v>1.9706095608663505E-2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2096</v>
      </c>
      <c r="R18" s="163">
        <v>2428</v>
      </c>
      <c r="S18" s="163">
        <v>1979</v>
      </c>
      <c r="T18" s="163">
        <v>1422</v>
      </c>
      <c r="U18" s="163">
        <v>3324</v>
      </c>
      <c r="V18" s="163">
        <v>3691</v>
      </c>
      <c r="W18" s="164">
        <f t="shared" si="8"/>
        <v>0.11040914560770165</v>
      </c>
      <c r="X18" s="165">
        <f t="shared" si="3"/>
        <v>0.86508337544214253</v>
      </c>
      <c r="Y18" s="163">
        <f t="shared" si="4"/>
        <v>367</v>
      </c>
      <c r="Z18" s="163">
        <f t="shared" si="5"/>
        <v>1712</v>
      </c>
      <c r="AA18" s="164">
        <f t="shared" si="9"/>
        <v>1.3248670107755371E-2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10395</v>
      </c>
      <c r="R19" s="163">
        <v>6221</v>
      </c>
      <c r="S19" s="163">
        <v>4050</v>
      </c>
      <c r="T19" s="163">
        <v>947</v>
      </c>
      <c r="U19" s="163">
        <v>2079</v>
      </c>
      <c r="V19" s="163">
        <v>2885</v>
      </c>
      <c r="W19" s="164">
        <f t="shared" si="8"/>
        <v>0.38768638768638763</v>
      </c>
      <c r="X19" s="165">
        <f t="shared" si="3"/>
        <v>-0.28765432098765431</v>
      </c>
      <c r="Y19" s="163">
        <f t="shared" si="4"/>
        <v>806</v>
      </c>
      <c r="Z19" s="163">
        <f t="shared" si="5"/>
        <v>-1165</v>
      </c>
      <c r="AA19" s="164">
        <f t="shared" si="9"/>
        <v>1.0355571189616431E-2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48076</v>
      </c>
      <c r="R20" s="169">
        <f t="shared" si="11"/>
        <v>52520</v>
      </c>
      <c r="S20" s="169">
        <f t="shared" si="11"/>
        <v>21884</v>
      </c>
      <c r="T20" s="169">
        <f t="shared" si="11"/>
        <v>34040</v>
      </c>
      <c r="U20" s="169">
        <f t="shared" si="11"/>
        <v>68030</v>
      </c>
      <c r="V20" s="169">
        <f t="shared" si="11"/>
        <v>73928</v>
      </c>
      <c r="W20" s="170">
        <f t="shared" si="8"/>
        <v>8.6697045421137764E-2</v>
      </c>
      <c r="X20" s="171">
        <f t="shared" si="3"/>
        <v>2.3781758362273808</v>
      </c>
      <c r="Y20" s="169">
        <f>V20-U20</f>
        <v>5898</v>
      </c>
      <c r="Z20" s="169">
        <f t="shared" si="5"/>
        <v>52044</v>
      </c>
      <c r="AA20" s="170">
        <f t="shared" si="9"/>
        <v>0.26536106305232704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4C910-E4F3-4728-9654-73C1D8207CC4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7"/>
      <c r="D6" s="267"/>
      <c r="E6" s="267"/>
      <c r="F6" s="267"/>
      <c r="G6" s="267"/>
      <c r="H6" s="267"/>
      <c r="I6" s="267"/>
      <c r="J6" s="267"/>
      <c r="K6" s="267"/>
      <c r="N6" s="267" t="s">
        <v>260</v>
      </c>
      <c r="O6" s="267"/>
      <c r="P6" s="267"/>
      <c r="Q6" s="267"/>
      <c r="R6" s="267"/>
      <c r="S6" s="267"/>
      <c r="T6" s="267"/>
      <c r="U6" s="267"/>
      <c r="V6" s="267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234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52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471694</v>
      </c>
      <c r="D11" s="176">
        <v>83016</v>
      </c>
      <c r="E11" s="176">
        <v>411047</v>
      </c>
      <c r="F11" s="176">
        <v>487953</v>
      </c>
      <c r="G11" s="176">
        <v>524477</v>
      </c>
      <c r="H11" s="176">
        <v>515668</v>
      </c>
      <c r="I11" s="177">
        <f t="shared" ref="I11:I23" si="0">IFERROR(H11/G11-1,"-")</f>
        <v>-1.6795779414540579E-2</v>
      </c>
      <c r="J11" s="177">
        <f t="shared" ref="J11:J23" si="1">IFERROR(H11/C11-1,"-")</f>
        <v>9.3225692928042392E-2</v>
      </c>
      <c r="K11" s="177">
        <f>H11/H11</f>
        <v>1</v>
      </c>
      <c r="L11" s="79"/>
      <c r="M11" s="79"/>
      <c r="N11" s="154" t="s">
        <v>68</v>
      </c>
      <c r="O11" s="176">
        <v>24013</v>
      </c>
      <c r="P11" s="176">
        <v>23913</v>
      </c>
      <c r="Q11" s="176">
        <v>25634</v>
      </c>
      <c r="R11" s="176">
        <v>29365</v>
      </c>
      <c r="S11" s="176">
        <v>27084</v>
      </c>
      <c r="T11" s="177">
        <f t="shared" ref="T11:T23" si="2">IFERROR(S11/R11-1,"-")</f>
        <v>-7.7677507236506016E-2</v>
      </c>
      <c r="U11" s="177">
        <f t="shared" ref="U11:U23" si="3">IFERROR(S11/O11-1,"-")</f>
        <v>0.12788906009244982</v>
      </c>
      <c r="V11" s="177">
        <f>S11/S11</f>
        <v>1</v>
      </c>
    </row>
    <row r="12" spans="1:22" x14ac:dyDescent="0.25">
      <c r="B12" s="157" t="s">
        <v>97</v>
      </c>
      <c r="C12" s="158">
        <v>75847</v>
      </c>
      <c r="D12" s="158">
        <v>25270</v>
      </c>
      <c r="E12" s="158">
        <v>57653</v>
      </c>
      <c r="F12" s="158">
        <v>72169</v>
      </c>
      <c r="G12" s="158">
        <v>66104</v>
      </c>
      <c r="H12" s="158">
        <v>77490</v>
      </c>
      <c r="I12" s="159">
        <f t="shared" si="0"/>
        <v>0.17224373714147401</v>
      </c>
      <c r="J12" s="160">
        <f t="shared" si="1"/>
        <v>2.166203013962309E-2</v>
      </c>
      <c r="K12" s="159">
        <f>H12/H11</f>
        <v>0.15027110466424135</v>
      </c>
      <c r="L12" s="79"/>
      <c r="M12" s="79"/>
      <c r="N12" s="157" t="s">
        <v>97</v>
      </c>
      <c r="O12" s="158">
        <v>2294</v>
      </c>
      <c r="P12" s="158">
        <v>1448</v>
      </c>
      <c r="Q12" s="158">
        <v>1204</v>
      </c>
      <c r="R12" s="158">
        <v>1362</v>
      </c>
      <c r="S12" s="158">
        <v>1464</v>
      </c>
      <c r="T12" s="159">
        <f t="shared" si="2"/>
        <v>7.4889867841409608E-2</v>
      </c>
      <c r="U12" s="160">
        <f t="shared" si="3"/>
        <v>-0.36181342632955538</v>
      </c>
      <c r="V12" s="159">
        <f>S12/S11</f>
        <v>5.4054054054054057E-2</v>
      </c>
    </row>
    <row r="13" spans="1:22" x14ac:dyDescent="0.25">
      <c r="B13" s="162" t="s">
        <v>103</v>
      </c>
      <c r="C13" s="163">
        <v>26313</v>
      </c>
      <c r="D13" s="163">
        <v>14141</v>
      </c>
      <c r="E13" s="163">
        <v>25106</v>
      </c>
      <c r="F13" s="163">
        <v>25211</v>
      </c>
      <c r="G13" s="163">
        <v>23615</v>
      </c>
      <c r="H13" s="163">
        <v>27557</v>
      </c>
      <c r="I13" s="164">
        <f t="shared" si="0"/>
        <v>0.16692780012703801</v>
      </c>
      <c r="J13" s="165">
        <f t="shared" si="1"/>
        <v>4.7277011363204391E-2</v>
      </c>
      <c r="K13" s="164">
        <f>H13/H11</f>
        <v>5.3439422263937261E-2</v>
      </c>
      <c r="L13" s="79"/>
      <c r="M13" s="79"/>
      <c r="N13" s="162" t="s">
        <v>103</v>
      </c>
      <c r="O13" s="163">
        <v>1110</v>
      </c>
      <c r="P13" s="163">
        <v>1061</v>
      </c>
      <c r="Q13" s="163">
        <v>686</v>
      </c>
      <c r="R13" s="163">
        <v>723</v>
      </c>
      <c r="S13" s="163">
        <v>396</v>
      </c>
      <c r="T13" s="164">
        <f t="shared" si="2"/>
        <v>-0.4522821576763485</v>
      </c>
      <c r="U13" s="165">
        <f t="shared" si="3"/>
        <v>-0.64324324324324322</v>
      </c>
      <c r="V13" s="164">
        <f>S13/S11</f>
        <v>1.4621178555604785E-2</v>
      </c>
    </row>
    <row r="14" spans="1:22" x14ac:dyDescent="0.25">
      <c r="B14" s="162" t="s">
        <v>100</v>
      </c>
      <c r="C14" s="163">
        <v>49534</v>
      </c>
      <c r="D14" s="163">
        <v>11129</v>
      </c>
      <c r="E14" s="163">
        <v>32547</v>
      </c>
      <c r="F14" s="163">
        <v>46958</v>
      </c>
      <c r="G14" s="163">
        <v>42489</v>
      </c>
      <c r="H14" s="163">
        <v>49933</v>
      </c>
      <c r="I14" s="164">
        <f t="shared" si="0"/>
        <v>0.17519828661535919</v>
      </c>
      <c r="J14" s="165">
        <f t="shared" si="1"/>
        <v>8.0550732829975935E-3</v>
      </c>
      <c r="K14" s="164">
        <f>H14/H11</f>
        <v>9.683168240030407E-2</v>
      </c>
      <c r="L14" s="79"/>
      <c r="M14" s="79"/>
      <c r="N14" s="162" t="s">
        <v>100</v>
      </c>
      <c r="O14" s="163">
        <v>1184</v>
      </c>
      <c r="P14" s="163">
        <v>387</v>
      </c>
      <c r="Q14" s="163">
        <v>518</v>
      </c>
      <c r="R14" s="163">
        <v>639</v>
      </c>
      <c r="S14" s="163">
        <v>1068</v>
      </c>
      <c r="T14" s="164">
        <f t="shared" si="2"/>
        <v>0.67136150234741776</v>
      </c>
      <c r="U14" s="165">
        <f t="shared" si="3"/>
        <v>-9.7972972972973027E-2</v>
      </c>
      <c r="V14" s="164">
        <f>S14/S11</f>
        <v>3.9432875498449267E-2</v>
      </c>
    </row>
    <row r="15" spans="1:22" x14ac:dyDescent="0.25">
      <c r="B15" s="157" t="s">
        <v>107</v>
      </c>
      <c r="C15" s="158">
        <v>395847</v>
      </c>
      <c r="D15" s="158">
        <v>57746</v>
      </c>
      <c r="E15" s="158">
        <v>353394</v>
      </c>
      <c r="F15" s="158">
        <v>415784</v>
      </c>
      <c r="G15" s="158">
        <v>458373</v>
      </c>
      <c r="H15" s="158">
        <v>438178</v>
      </c>
      <c r="I15" s="159">
        <f t="shared" si="0"/>
        <v>-4.4058005161735081E-2</v>
      </c>
      <c r="J15" s="160">
        <f t="shared" si="1"/>
        <v>0.10693778151659616</v>
      </c>
      <c r="K15" s="159">
        <f>H15/H11</f>
        <v>0.84972889533575868</v>
      </c>
      <c r="L15" s="79"/>
      <c r="M15" s="79"/>
      <c r="N15" s="157" t="s">
        <v>107</v>
      </c>
      <c r="O15" s="158">
        <v>21719</v>
      </c>
      <c r="P15" s="158">
        <v>22465</v>
      </c>
      <c r="Q15" s="158">
        <v>24430</v>
      </c>
      <c r="R15" s="158">
        <v>28003</v>
      </c>
      <c r="S15" s="158">
        <v>25620</v>
      </c>
      <c r="T15" s="159">
        <f t="shared" si="2"/>
        <v>-8.5098025211584494E-2</v>
      </c>
      <c r="U15" s="160">
        <f t="shared" si="3"/>
        <v>0.17961232100925462</v>
      </c>
      <c r="V15" s="159">
        <f>S15/S11</f>
        <v>0.94594594594594594</v>
      </c>
    </row>
    <row r="16" spans="1:22" x14ac:dyDescent="0.25">
      <c r="B16" s="162" t="s">
        <v>110</v>
      </c>
      <c r="C16" s="163">
        <v>155973</v>
      </c>
      <c r="D16" s="163">
        <v>28245</v>
      </c>
      <c r="E16" s="163">
        <v>128680</v>
      </c>
      <c r="F16" s="163">
        <v>170233</v>
      </c>
      <c r="G16" s="163">
        <v>194515</v>
      </c>
      <c r="H16" s="163">
        <v>187225</v>
      </c>
      <c r="I16" s="164">
        <f t="shared" si="0"/>
        <v>-3.7477829473305357E-2</v>
      </c>
      <c r="J16" s="165">
        <f t="shared" si="1"/>
        <v>0.20036801241240476</v>
      </c>
      <c r="K16" s="164">
        <f>H16/H11</f>
        <v>0.36307275223593477</v>
      </c>
      <c r="L16" s="79"/>
      <c r="M16" s="79"/>
      <c r="N16" s="162" t="s">
        <v>110</v>
      </c>
      <c r="O16" s="163">
        <v>10338</v>
      </c>
      <c r="P16" s="163">
        <v>8389</v>
      </c>
      <c r="Q16" s="163">
        <v>9245</v>
      </c>
      <c r="R16" s="163">
        <v>11599</v>
      </c>
      <c r="S16" s="163">
        <v>11272</v>
      </c>
      <c r="T16" s="164">
        <f t="shared" si="2"/>
        <v>-2.8192085524614163E-2</v>
      </c>
      <c r="U16" s="165">
        <f t="shared" si="3"/>
        <v>9.0346295221512829E-2</v>
      </c>
      <c r="V16" s="164">
        <f>S16/S11</f>
        <v>0.41618667848176044</v>
      </c>
    </row>
    <row r="17" spans="1:22" x14ac:dyDescent="0.25">
      <c r="B17" s="162" t="s">
        <v>113</v>
      </c>
      <c r="C17" s="163">
        <v>57337</v>
      </c>
      <c r="D17" s="163">
        <v>8510</v>
      </c>
      <c r="E17" s="163">
        <v>52678</v>
      </c>
      <c r="F17" s="163">
        <v>54243</v>
      </c>
      <c r="G17" s="163">
        <v>57698</v>
      </c>
      <c r="H17" s="163">
        <v>56698</v>
      </c>
      <c r="I17" s="164">
        <f t="shared" si="0"/>
        <v>-1.7331623279836395E-2</v>
      </c>
      <c r="J17" s="165">
        <f t="shared" si="1"/>
        <v>-1.1144636098854188E-2</v>
      </c>
      <c r="K17" s="164">
        <f>H17/H11</f>
        <v>0.1099505883630553</v>
      </c>
      <c r="L17" s="79"/>
      <c r="M17" s="79"/>
      <c r="N17" s="162" t="s">
        <v>113</v>
      </c>
      <c r="O17" s="163">
        <v>1702</v>
      </c>
      <c r="P17" s="163">
        <v>2361</v>
      </c>
      <c r="Q17" s="163">
        <v>2870</v>
      </c>
      <c r="R17" s="163">
        <v>2808</v>
      </c>
      <c r="S17" s="163">
        <v>2881</v>
      </c>
      <c r="T17" s="164">
        <f t="shared" si="2"/>
        <v>2.5997150997151053E-2</v>
      </c>
      <c r="U17" s="165">
        <f t="shared" si="3"/>
        <v>0.69271445358401884</v>
      </c>
      <c r="V17" s="164">
        <f>S17/S11</f>
        <v>0.10637276620883178</v>
      </c>
    </row>
    <row r="18" spans="1:22" x14ac:dyDescent="0.25">
      <c r="B18" s="162" t="s">
        <v>116</v>
      </c>
      <c r="C18" s="163">
        <v>15213</v>
      </c>
      <c r="D18" s="163">
        <v>1804</v>
      </c>
      <c r="E18" s="163">
        <v>20466</v>
      </c>
      <c r="F18" s="163">
        <v>19838</v>
      </c>
      <c r="G18" s="163">
        <v>20889</v>
      </c>
      <c r="H18" s="163">
        <v>18544</v>
      </c>
      <c r="I18" s="164">
        <f t="shared" si="0"/>
        <v>-0.11226004116999377</v>
      </c>
      <c r="J18" s="165">
        <f t="shared" si="1"/>
        <v>0.21895747058436865</v>
      </c>
      <c r="K18" s="164">
        <f>H18/H11</f>
        <v>3.5961122272469885E-2</v>
      </c>
      <c r="L18" s="79"/>
      <c r="M18" s="79"/>
      <c r="N18" s="162" t="s">
        <v>116</v>
      </c>
      <c r="O18" s="163">
        <v>1397</v>
      </c>
      <c r="P18" s="163">
        <v>2881</v>
      </c>
      <c r="Q18" s="163">
        <v>2375</v>
      </c>
      <c r="R18" s="163">
        <v>2108</v>
      </c>
      <c r="S18" s="163">
        <v>1639</v>
      </c>
      <c r="T18" s="164">
        <f t="shared" si="2"/>
        <v>-0.22248576850094881</v>
      </c>
      <c r="U18" s="165">
        <f t="shared" si="3"/>
        <v>0.17322834645669283</v>
      </c>
      <c r="V18" s="164">
        <f>S18/S11</f>
        <v>6.0515433466253141E-2</v>
      </c>
    </row>
    <row r="19" spans="1:22" x14ac:dyDescent="0.25">
      <c r="B19" s="162" t="s">
        <v>123</v>
      </c>
      <c r="C19" s="163">
        <v>11382</v>
      </c>
      <c r="D19" s="163">
        <v>1561</v>
      </c>
      <c r="E19" s="163">
        <v>18161</v>
      </c>
      <c r="F19" s="163">
        <v>13953</v>
      </c>
      <c r="G19" s="163">
        <v>15011</v>
      </c>
      <c r="H19" s="163">
        <v>15707</v>
      </c>
      <c r="I19" s="164">
        <f t="shared" si="0"/>
        <v>4.6365998267936748E-2</v>
      </c>
      <c r="J19" s="165">
        <f t="shared" si="1"/>
        <v>0.37998594271656994</v>
      </c>
      <c r="K19" s="164">
        <f>H19/H11</f>
        <v>3.0459520466656842E-2</v>
      </c>
      <c r="L19" s="79"/>
      <c r="M19" s="79"/>
      <c r="N19" s="162" t="s">
        <v>123</v>
      </c>
      <c r="O19" s="163">
        <v>369</v>
      </c>
      <c r="P19" s="163">
        <v>1087</v>
      </c>
      <c r="Q19" s="163">
        <v>735</v>
      </c>
      <c r="R19" s="163">
        <v>829</v>
      </c>
      <c r="S19" s="163">
        <v>671</v>
      </c>
      <c r="T19" s="164">
        <f t="shared" si="2"/>
        <v>-0.19059107358262972</v>
      </c>
      <c r="U19" s="165">
        <f t="shared" si="3"/>
        <v>0.81842818428184283</v>
      </c>
      <c r="V19" s="164">
        <f>S19/S11</f>
        <v>2.4774774774774775E-2</v>
      </c>
    </row>
    <row r="20" spans="1:22" x14ac:dyDescent="0.25">
      <c r="B20" s="162" t="s">
        <v>119</v>
      </c>
      <c r="C20" s="163">
        <v>15506</v>
      </c>
      <c r="D20" s="163">
        <v>2422</v>
      </c>
      <c r="E20" s="163">
        <v>23965</v>
      </c>
      <c r="F20" s="163">
        <v>18333</v>
      </c>
      <c r="G20" s="163">
        <v>18765</v>
      </c>
      <c r="H20" s="163">
        <v>17077</v>
      </c>
      <c r="I20" s="164">
        <f t="shared" si="0"/>
        <v>-8.9954702904343153E-2</v>
      </c>
      <c r="J20" s="165">
        <f t="shared" si="1"/>
        <v>0.10131561976009285</v>
      </c>
      <c r="K20" s="164">
        <f>H20/H11</f>
        <v>3.311626860693314E-2</v>
      </c>
      <c r="L20" s="79"/>
      <c r="M20" s="79"/>
      <c r="N20" s="162" t="s">
        <v>119</v>
      </c>
      <c r="O20" s="163">
        <v>441</v>
      </c>
      <c r="P20" s="163">
        <v>812</v>
      </c>
      <c r="Q20" s="163">
        <v>579</v>
      </c>
      <c r="R20" s="163">
        <v>725</v>
      </c>
      <c r="S20" s="163">
        <v>521</v>
      </c>
      <c r="T20" s="164">
        <f t="shared" si="2"/>
        <v>-0.28137931034482755</v>
      </c>
      <c r="U20" s="165">
        <f t="shared" si="3"/>
        <v>0.18140589569161003</v>
      </c>
      <c r="V20" s="164">
        <f>S20/S11</f>
        <v>1.9236449564318418E-2</v>
      </c>
    </row>
    <row r="21" spans="1:22" x14ac:dyDescent="0.25">
      <c r="B21" s="162" t="s">
        <v>128</v>
      </c>
      <c r="C21" s="163">
        <v>9460</v>
      </c>
      <c r="D21" s="163">
        <v>94</v>
      </c>
      <c r="E21" s="163">
        <v>10721</v>
      </c>
      <c r="F21" s="163">
        <v>11435</v>
      </c>
      <c r="G21" s="163">
        <v>10129</v>
      </c>
      <c r="H21" s="163">
        <v>9303</v>
      </c>
      <c r="I21" s="164">
        <f t="shared" si="0"/>
        <v>-8.1548030407740169E-2</v>
      </c>
      <c r="J21" s="165">
        <f t="shared" si="1"/>
        <v>-1.6596194503171291E-2</v>
      </c>
      <c r="K21" s="164">
        <f>H21/H11</f>
        <v>1.8040677335029516E-2</v>
      </c>
      <c r="L21" s="79"/>
      <c r="M21" s="79"/>
      <c r="N21" s="162" t="s">
        <v>128</v>
      </c>
      <c r="O21" s="163">
        <v>371</v>
      </c>
      <c r="P21" s="163">
        <v>615</v>
      </c>
      <c r="Q21" s="163">
        <v>800</v>
      </c>
      <c r="R21" s="163">
        <v>814</v>
      </c>
      <c r="S21" s="163">
        <v>652</v>
      </c>
      <c r="T21" s="164">
        <f t="shared" si="2"/>
        <v>-0.19901719901719905</v>
      </c>
      <c r="U21" s="165">
        <f t="shared" si="3"/>
        <v>0.75741239892183287</v>
      </c>
      <c r="V21" s="164">
        <f>S21/S11</f>
        <v>2.4073253581450304E-2</v>
      </c>
    </row>
    <row r="22" spans="1:22" x14ac:dyDescent="0.25">
      <c r="A22" s="167"/>
      <c r="B22" s="162" t="s">
        <v>131</v>
      </c>
      <c r="C22" s="163">
        <v>20792</v>
      </c>
      <c r="D22" s="163">
        <v>1126</v>
      </c>
      <c r="E22" s="163">
        <v>10433</v>
      </c>
      <c r="F22" s="163">
        <v>14392</v>
      </c>
      <c r="G22" s="163">
        <v>14296</v>
      </c>
      <c r="H22" s="163">
        <v>11425</v>
      </c>
      <c r="I22" s="164">
        <f t="shared" si="0"/>
        <v>-0.20082540570789031</v>
      </c>
      <c r="J22" s="165">
        <f t="shared" si="1"/>
        <v>-0.45050981146594848</v>
      </c>
      <c r="K22" s="164">
        <f>H22/H11</f>
        <v>2.2155728104129014E-2</v>
      </c>
      <c r="L22" s="79"/>
      <c r="M22" s="79"/>
      <c r="N22" s="162" t="s">
        <v>131</v>
      </c>
      <c r="O22" s="163">
        <v>932</v>
      </c>
      <c r="P22" s="163">
        <v>526</v>
      </c>
      <c r="Q22" s="163">
        <v>488</v>
      </c>
      <c r="R22" s="163">
        <v>665</v>
      </c>
      <c r="S22" s="163">
        <v>573</v>
      </c>
      <c r="T22" s="164">
        <f t="shared" si="2"/>
        <v>-0.13834586466165411</v>
      </c>
      <c r="U22" s="165">
        <f t="shared" si="3"/>
        <v>-0.38519313304721026</v>
      </c>
      <c r="V22" s="164">
        <f>S22/S11</f>
        <v>2.1156402303943288E-2</v>
      </c>
    </row>
    <row r="23" spans="1:22" x14ac:dyDescent="0.25">
      <c r="B23" s="168" t="s">
        <v>145</v>
      </c>
      <c r="C23" s="169">
        <f t="shared" ref="C23:H23" si="4">C15-SUM(C16:C22)</f>
        <v>110184</v>
      </c>
      <c r="D23" s="169">
        <f t="shared" si="4"/>
        <v>13984</v>
      </c>
      <c r="E23" s="169">
        <f t="shared" si="4"/>
        <v>88290</v>
      </c>
      <c r="F23" s="169">
        <f t="shared" si="4"/>
        <v>113357</v>
      </c>
      <c r="G23" s="169">
        <f t="shared" si="4"/>
        <v>127070</v>
      </c>
      <c r="H23" s="169">
        <f t="shared" si="4"/>
        <v>122199</v>
      </c>
      <c r="I23" s="170">
        <f t="shared" si="0"/>
        <v>-3.8333202172031178E-2</v>
      </c>
      <c r="J23" s="171">
        <f t="shared" si="1"/>
        <v>0.109044870398606</v>
      </c>
      <c r="K23" s="170">
        <f>H23/H11</f>
        <v>0.23697223795155023</v>
      </c>
      <c r="L23" s="125"/>
      <c r="M23" s="125"/>
      <c r="N23" s="168" t="s">
        <v>145</v>
      </c>
      <c r="O23" s="169">
        <f>O15-SUM(O16:O22)</f>
        <v>6169</v>
      </c>
      <c r="P23" s="169">
        <f>P15-SUM(P16:P22)</f>
        <v>5794</v>
      </c>
      <c r="Q23" s="169">
        <f>Q15-SUM(Q16:Q22)</f>
        <v>7338</v>
      </c>
      <c r="R23" s="169">
        <f>R15-SUM(R16:R22)</f>
        <v>8455</v>
      </c>
      <c r="S23" s="169">
        <f>S15-SUM(S16:S22)</f>
        <v>7411</v>
      </c>
      <c r="T23" s="170">
        <f t="shared" si="2"/>
        <v>-0.12347723240685982</v>
      </c>
      <c r="U23" s="171">
        <f t="shared" si="3"/>
        <v>0.20132922677905651</v>
      </c>
      <c r="V23" s="170">
        <f>S23/S11</f>
        <v>0.27363018756461377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167336</v>
      </c>
      <c r="D25" s="176">
        <v>27171</v>
      </c>
      <c r="E25" s="176">
        <v>150886</v>
      </c>
      <c r="F25" s="176">
        <v>178124</v>
      </c>
      <c r="G25" s="176">
        <v>192493</v>
      </c>
      <c r="H25" s="176">
        <v>185770</v>
      </c>
      <c r="I25" s="177">
        <f t="shared" ref="I25:I37" si="5">IFERROR(H25/G25-1,"-")</f>
        <v>-3.4925945359052024E-2</v>
      </c>
      <c r="J25" s="177">
        <f t="shared" ref="J25:J37" si="6">IFERROR(H25/C25-1,"-")</f>
        <v>0.11016159105034173</v>
      </c>
      <c r="K25" s="177">
        <f>H25/H25</f>
        <v>1</v>
      </c>
    </row>
    <row r="26" spans="1:22" x14ac:dyDescent="0.25">
      <c r="B26" s="157" t="s">
        <v>97</v>
      </c>
      <c r="C26" s="158">
        <v>12139</v>
      </c>
      <c r="D26" s="158">
        <v>4955</v>
      </c>
      <c r="E26" s="158">
        <v>9629</v>
      </c>
      <c r="F26" s="158">
        <v>11643</v>
      </c>
      <c r="G26" s="158">
        <v>9262</v>
      </c>
      <c r="H26" s="158">
        <v>9486</v>
      </c>
      <c r="I26" s="159">
        <f t="shared" si="5"/>
        <v>2.4184841286978953E-2</v>
      </c>
      <c r="J26" s="160">
        <f t="shared" si="6"/>
        <v>-0.21855177526979153</v>
      </c>
      <c r="K26" s="159">
        <f>H26/H25</f>
        <v>5.1063142595682835E-2</v>
      </c>
    </row>
    <row r="27" spans="1:22" x14ac:dyDescent="0.25">
      <c r="B27" s="162" t="s">
        <v>103</v>
      </c>
      <c r="C27" s="163">
        <v>5201</v>
      </c>
      <c r="D27" s="163">
        <v>3108</v>
      </c>
      <c r="E27" s="163">
        <v>3770</v>
      </c>
      <c r="F27" s="163">
        <v>4502</v>
      </c>
      <c r="G27" s="163">
        <v>3070</v>
      </c>
      <c r="H27" s="163">
        <v>3103</v>
      </c>
      <c r="I27" s="164">
        <f t="shared" si="5"/>
        <v>1.0749185667752403E-2</v>
      </c>
      <c r="J27" s="165">
        <f t="shared" si="6"/>
        <v>-0.40338396462218806</v>
      </c>
      <c r="K27" s="164">
        <f>H27/H25</f>
        <v>1.6703450503310544E-2</v>
      </c>
    </row>
    <row r="28" spans="1:22" x14ac:dyDescent="0.25">
      <c r="B28" s="162" t="s">
        <v>100</v>
      </c>
      <c r="C28" s="163">
        <v>6938</v>
      </c>
      <c r="D28" s="163">
        <v>1847</v>
      </c>
      <c r="E28" s="163">
        <v>5859</v>
      </c>
      <c r="F28" s="163">
        <v>7141</v>
      </c>
      <c r="G28" s="163">
        <v>6192</v>
      </c>
      <c r="H28" s="163">
        <v>6383</v>
      </c>
      <c r="I28" s="164">
        <f t="shared" si="5"/>
        <v>3.0846253229974252E-2</v>
      </c>
      <c r="J28" s="165">
        <f t="shared" si="6"/>
        <v>-7.9994234649754969E-2</v>
      </c>
      <c r="K28" s="164">
        <f>H28/H25</f>
        <v>3.4359692092372288E-2</v>
      </c>
    </row>
    <row r="29" spans="1:22" x14ac:dyDescent="0.25">
      <c r="B29" s="157" t="s">
        <v>107</v>
      </c>
      <c r="C29" s="158">
        <v>155197</v>
      </c>
      <c r="D29" s="158">
        <v>22216</v>
      </c>
      <c r="E29" s="158">
        <v>141257</v>
      </c>
      <c r="F29" s="158">
        <v>166481</v>
      </c>
      <c r="G29" s="158">
        <v>183231</v>
      </c>
      <c r="H29" s="158">
        <v>176284</v>
      </c>
      <c r="I29" s="159">
        <f t="shared" si="5"/>
        <v>-3.7913890116847093E-2</v>
      </c>
      <c r="J29" s="160">
        <f t="shared" si="6"/>
        <v>0.13587247176169637</v>
      </c>
      <c r="K29" s="159">
        <f>H29/H25</f>
        <v>0.94893685740431721</v>
      </c>
    </row>
    <row r="30" spans="1:22" x14ac:dyDescent="0.25">
      <c r="B30" s="162" t="s">
        <v>110</v>
      </c>
      <c r="C30" s="163">
        <v>67717</v>
      </c>
      <c r="D30" s="163">
        <v>10772</v>
      </c>
      <c r="E30" s="163">
        <v>58893</v>
      </c>
      <c r="F30" s="163">
        <v>75773</v>
      </c>
      <c r="G30" s="163">
        <v>88521</v>
      </c>
      <c r="H30" s="163">
        <v>85699</v>
      </c>
      <c r="I30" s="164">
        <f t="shared" si="5"/>
        <v>-3.1879441036590239E-2</v>
      </c>
      <c r="J30" s="165">
        <f t="shared" si="6"/>
        <v>0.26554631776363391</v>
      </c>
      <c r="K30" s="164">
        <f>H30/H25</f>
        <v>0.46131775851859824</v>
      </c>
    </row>
    <row r="31" spans="1:22" x14ac:dyDescent="0.25">
      <c r="B31" s="162" t="s">
        <v>113</v>
      </c>
      <c r="C31" s="163">
        <v>21840</v>
      </c>
      <c r="D31" s="163">
        <v>3910</v>
      </c>
      <c r="E31" s="163">
        <v>21772</v>
      </c>
      <c r="F31" s="163">
        <v>22300</v>
      </c>
      <c r="G31" s="163">
        <v>21791</v>
      </c>
      <c r="H31" s="163">
        <v>21540</v>
      </c>
      <c r="I31" s="164">
        <f t="shared" si="5"/>
        <v>-1.1518516818870173E-2</v>
      </c>
      <c r="J31" s="165">
        <f t="shared" si="6"/>
        <v>-1.3736263736263687E-2</v>
      </c>
      <c r="K31" s="164">
        <f>H31/H25</f>
        <v>0.11594983043548474</v>
      </c>
    </row>
    <row r="32" spans="1:22" x14ac:dyDescent="0.25">
      <c r="B32" s="162" t="s">
        <v>116</v>
      </c>
      <c r="C32" s="163">
        <v>5078</v>
      </c>
      <c r="D32" s="163">
        <v>838</v>
      </c>
      <c r="E32" s="163">
        <v>5847</v>
      </c>
      <c r="F32" s="163">
        <v>5677</v>
      </c>
      <c r="G32" s="163">
        <v>6726</v>
      </c>
      <c r="H32" s="163">
        <v>4438</v>
      </c>
      <c r="I32" s="164">
        <f t="shared" si="5"/>
        <v>-0.34017246506095744</v>
      </c>
      <c r="J32" s="165">
        <f t="shared" si="6"/>
        <v>-0.12603387160299329</v>
      </c>
      <c r="K32" s="164">
        <f>H32/H25</f>
        <v>2.3889756150078052E-2</v>
      </c>
    </row>
    <row r="33" spans="2:11" x14ac:dyDescent="0.25">
      <c r="B33" s="162" t="s">
        <v>123</v>
      </c>
      <c r="C33" s="163">
        <v>5180</v>
      </c>
      <c r="D33" s="163">
        <v>455</v>
      </c>
      <c r="E33" s="163">
        <v>7509</v>
      </c>
      <c r="F33" s="163">
        <v>5590</v>
      </c>
      <c r="G33" s="163">
        <v>5719</v>
      </c>
      <c r="H33" s="163">
        <v>6569</v>
      </c>
      <c r="I33" s="164">
        <f t="shared" si="5"/>
        <v>0.14862738240951212</v>
      </c>
      <c r="J33" s="165">
        <f t="shared" si="6"/>
        <v>0.26814671814671809</v>
      </c>
      <c r="K33" s="164">
        <f>H33/H25</f>
        <v>3.5360930182483714E-2</v>
      </c>
    </row>
    <row r="34" spans="2:11" x14ac:dyDescent="0.25">
      <c r="B34" s="162" t="s">
        <v>119</v>
      </c>
      <c r="C34" s="163">
        <v>8096</v>
      </c>
      <c r="D34" s="163">
        <v>1430</v>
      </c>
      <c r="E34" s="163">
        <v>13721</v>
      </c>
      <c r="F34" s="163">
        <v>10648</v>
      </c>
      <c r="G34" s="163">
        <v>10458</v>
      </c>
      <c r="H34" s="163">
        <v>9538</v>
      </c>
      <c r="I34" s="164">
        <f t="shared" si="5"/>
        <v>-8.7970931344425352E-2</v>
      </c>
      <c r="J34" s="165">
        <f t="shared" si="6"/>
        <v>0.17811264822134398</v>
      </c>
      <c r="K34" s="164">
        <f>H34/H25</f>
        <v>5.1343058620875279E-2</v>
      </c>
    </row>
    <row r="35" spans="2:11" x14ac:dyDescent="0.25">
      <c r="B35" s="162" t="s">
        <v>128</v>
      </c>
      <c r="C35" s="163">
        <v>3423</v>
      </c>
      <c r="D35" s="163">
        <v>14</v>
      </c>
      <c r="E35" s="163">
        <v>3306</v>
      </c>
      <c r="F35" s="163">
        <v>3960</v>
      </c>
      <c r="G35" s="163">
        <v>3602</v>
      </c>
      <c r="H35" s="163">
        <v>3557</v>
      </c>
      <c r="I35" s="164">
        <f t="shared" si="5"/>
        <v>-1.2493059411438079E-2</v>
      </c>
      <c r="J35" s="165">
        <f t="shared" si="6"/>
        <v>3.9146947122407294E-2</v>
      </c>
      <c r="K35" s="164">
        <f>H35/H25</f>
        <v>1.9147332723259945E-2</v>
      </c>
    </row>
    <row r="36" spans="2:11" x14ac:dyDescent="0.25">
      <c r="B36" s="162" t="s">
        <v>131</v>
      </c>
      <c r="C36" s="163">
        <v>7153</v>
      </c>
      <c r="D36" s="163">
        <v>371</v>
      </c>
      <c r="E36" s="163">
        <v>2952</v>
      </c>
      <c r="F36" s="163">
        <v>5892</v>
      </c>
      <c r="G36" s="163">
        <v>5126</v>
      </c>
      <c r="H36" s="163">
        <v>4550</v>
      </c>
      <c r="I36" s="164">
        <f t="shared" si="5"/>
        <v>-0.11236831837690209</v>
      </c>
      <c r="J36" s="165">
        <f t="shared" si="6"/>
        <v>-0.36390325737452822</v>
      </c>
      <c r="K36" s="164">
        <f>H36/H25</f>
        <v>2.4492652204338699E-2</v>
      </c>
    </row>
    <row r="37" spans="2:11" x14ac:dyDescent="0.25">
      <c r="B37" s="168" t="s">
        <v>145</v>
      </c>
      <c r="C37" s="169">
        <f t="shared" ref="C37:H37" si="7">C29-SUM(C30:C36)</f>
        <v>36710</v>
      </c>
      <c r="D37" s="169">
        <f t="shared" si="7"/>
        <v>4426</v>
      </c>
      <c r="E37" s="169">
        <f t="shared" si="7"/>
        <v>27257</v>
      </c>
      <c r="F37" s="169">
        <f t="shared" si="7"/>
        <v>36641</v>
      </c>
      <c r="G37" s="169">
        <f t="shared" si="7"/>
        <v>41288</v>
      </c>
      <c r="H37" s="169">
        <f t="shared" si="7"/>
        <v>40393</v>
      </c>
      <c r="I37" s="170">
        <f t="shared" si="5"/>
        <v>-2.1677000581282746E-2</v>
      </c>
      <c r="J37" s="171">
        <f t="shared" si="6"/>
        <v>0.10032688640697351</v>
      </c>
      <c r="K37" s="170">
        <f>H37/H25</f>
        <v>0.21743553856919848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130913</v>
      </c>
      <c r="D39" s="176">
        <v>20234</v>
      </c>
      <c r="E39" s="176">
        <v>108519</v>
      </c>
      <c r="F39" s="176">
        <v>129722</v>
      </c>
      <c r="G39" s="176">
        <v>139970</v>
      </c>
      <c r="H39" s="176">
        <v>129189</v>
      </c>
      <c r="I39" s="177">
        <f t="shared" ref="I39:I51" si="8">IFERROR(H39/G39-1,"-")</f>
        <v>-7.7023647924555294E-2</v>
      </c>
      <c r="J39" s="177">
        <f t="shared" ref="J39:J51" si="9">IFERROR(H39/C39-1,"-")</f>
        <v>-1.3169051201943227E-2</v>
      </c>
      <c r="K39" s="177">
        <f>H39/H39</f>
        <v>1</v>
      </c>
    </row>
    <row r="40" spans="2:11" x14ac:dyDescent="0.25">
      <c r="B40" s="157" t="s">
        <v>97</v>
      </c>
      <c r="C40" s="158">
        <v>8861</v>
      </c>
      <c r="D40" s="158">
        <v>2956</v>
      </c>
      <c r="E40" s="158">
        <v>6782</v>
      </c>
      <c r="F40" s="158">
        <v>6830</v>
      </c>
      <c r="G40" s="158">
        <v>8145</v>
      </c>
      <c r="H40" s="158">
        <v>7239</v>
      </c>
      <c r="I40" s="159">
        <f t="shared" si="8"/>
        <v>-0.11123388581952121</v>
      </c>
      <c r="J40" s="160">
        <f t="shared" si="9"/>
        <v>-0.18304931723281792</v>
      </c>
      <c r="K40" s="159">
        <f>H40/H39</f>
        <v>5.603418247683626E-2</v>
      </c>
    </row>
    <row r="41" spans="2:11" x14ac:dyDescent="0.25">
      <c r="B41" s="162" t="s">
        <v>103</v>
      </c>
      <c r="C41" s="163">
        <v>3182</v>
      </c>
      <c r="D41" s="163">
        <v>1573</v>
      </c>
      <c r="E41" s="163">
        <v>2284</v>
      </c>
      <c r="F41" s="163">
        <v>1887</v>
      </c>
      <c r="G41" s="163">
        <v>3276</v>
      </c>
      <c r="H41" s="163">
        <v>2399</v>
      </c>
      <c r="I41" s="164">
        <f t="shared" si="8"/>
        <v>-0.26770451770451775</v>
      </c>
      <c r="J41" s="165">
        <f t="shared" si="9"/>
        <v>-0.24607165304839729</v>
      </c>
      <c r="K41" s="164">
        <f>H41/H39</f>
        <v>1.8569692466076832E-2</v>
      </c>
    </row>
    <row r="42" spans="2:11" x14ac:dyDescent="0.25">
      <c r="B42" s="162" t="s">
        <v>100</v>
      </c>
      <c r="C42" s="163">
        <v>5679</v>
      </c>
      <c r="D42" s="163">
        <v>1383</v>
      </c>
      <c r="E42" s="163">
        <v>4498</v>
      </c>
      <c r="F42" s="163">
        <v>4943</v>
      </c>
      <c r="G42" s="163">
        <v>4869</v>
      </c>
      <c r="H42" s="163">
        <v>4840</v>
      </c>
      <c r="I42" s="164">
        <f t="shared" si="8"/>
        <v>-5.9560484699117122E-3</v>
      </c>
      <c r="J42" s="165">
        <f t="shared" si="9"/>
        <v>-0.1477372776897341</v>
      </c>
      <c r="K42" s="164">
        <f>H42/H39</f>
        <v>3.7464490010759431E-2</v>
      </c>
    </row>
    <row r="43" spans="2:11" x14ac:dyDescent="0.25">
      <c r="B43" s="157" t="s">
        <v>107</v>
      </c>
      <c r="C43" s="158">
        <v>122052</v>
      </c>
      <c r="D43" s="158">
        <v>17278</v>
      </c>
      <c r="E43" s="158">
        <v>101737</v>
      </c>
      <c r="F43" s="158">
        <v>122892</v>
      </c>
      <c r="G43" s="158">
        <v>131825</v>
      </c>
      <c r="H43" s="158">
        <v>121950</v>
      </c>
      <c r="I43" s="159">
        <f t="shared" si="8"/>
        <v>-7.490991845249384E-2</v>
      </c>
      <c r="J43" s="160">
        <f t="shared" si="9"/>
        <v>-8.3570936977683807E-4</v>
      </c>
      <c r="K43" s="159">
        <f>H43/H39</f>
        <v>0.94396581752316377</v>
      </c>
    </row>
    <row r="44" spans="2:11" x14ac:dyDescent="0.25">
      <c r="B44" s="162" t="s">
        <v>110</v>
      </c>
      <c r="C44" s="163">
        <v>56127</v>
      </c>
      <c r="D44" s="163">
        <v>9998</v>
      </c>
      <c r="E44" s="163">
        <v>42517</v>
      </c>
      <c r="F44" s="163">
        <v>59401</v>
      </c>
      <c r="G44" s="163">
        <v>61572</v>
      </c>
      <c r="H44" s="163">
        <v>58551</v>
      </c>
      <c r="I44" s="164">
        <f t="shared" si="8"/>
        <v>-4.9064509842136061E-2</v>
      </c>
      <c r="J44" s="165">
        <f t="shared" si="9"/>
        <v>4.3187770591693875E-2</v>
      </c>
      <c r="K44" s="164">
        <f>H44/H39</f>
        <v>0.45321970136776352</v>
      </c>
    </row>
    <row r="45" spans="2:11" x14ac:dyDescent="0.25">
      <c r="B45" s="162" t="s">
        <v>113</v>
      </c>
      <c r="C45" s="163">
        <v>6274</v>
      </c>
      <c r="D45" s="163">
        <v>959</v>
      </c>
      <c r="E45" s="163">
        <v>5619</v>
      </c>
      <c r="F45" s="163">
        <v>5596</v>
      </c>
      <c r="G45" s="163">
        <v>5741</v>
      </c>
      <c r="H45" s="163">
        <v>5358</v>
      </c>
      <c r="I45" s="164">
        <f t="shared" si="8"/>
        <v>-6.671311618184983E-2</v>
      </c>
      <c r="J45" s="165">
        <f t="shared" si="9"/>
        <v>-0.14599936244819889</v>
      </c>
      <c r="K45" s="164">
        <f>H45/H39</f>
        <v>4.1474119313563845E-2</v>
      </c>
    </row>
    <row r="46" spans="2:11" x14ac:dyDescent="0.25">
      <c r="B46" s="162" t="s">
        <v>116</v>
      </c>
      <c r="C46" s="163">
        <v>2437</v>
      </c>
      <c r="D46" s="163">
        <v>329</v>
      </c>
      <c r="E46" s="163">
        <v>2963</v>
      </c>
      <c r="F46" s="163">
        <v>2672</v>
      </c>
      <c r="G46" s="163">
        <v>3152</v>
      </c>
      <c r="H46" s="163">
        <v>2523</v>
      </c>
      <c r="I46" s="164">
        <f t="shared" si="8"/>
        <v>-0.19955583756345174</v>
      </c>
      <c r="J46" s="165">
        <f t="shared" si="9"/>
        <v>3.528929011079196E-2</v>
      </c>
      <c r="K46" s="164">
        <f>H46/H39</f>
        <v>1.9529526507674803E-2</v>
      </c>
    </row>
    <row r="47" spans="2:11" x14ac:dyDescent="0.25">
      <c r="B47" s="162" t="s">
        <v>123</v>
      </c>
      <c r="C47" s="163">
        <v>4161</v>
      </c>
      <c r="D47" s="163">
        <v>692</v>
      </c>
      <c r="E47" s="163">
        <v>5925</v>
      </c>
      <c r="F47" s="163">
        <v>4414</v>
      </c>
      <c r="G47" s="163">
        <v>5006</v>
      </c>
      <c r="H47" s="163">
        <v>4839</v>
      </c>
      <c r="I47" s="164">
        <f t="shared" si="8"/>
        <v>-3.3359968038353949E-2</v>
      </c>
      <c r="J47" s="165">
        <f t="shared" si="9"/>
        <v>0.16294160057678453</v>
      </c>
      <c r="K47" s="164">
        <f>H47/H39</f>
        <v>3.7456749413649772E-2</v>
      </c>
    </row>
    <row r="48" spans="2:11" x14ac:dyDescent="0.25">
      <c r="B48" s="162" t="s">
        <v>119</v>
      </c>
      <c r="C48" s="163">
        <v>5040</v>
      </c>
      <c r="D48" s="163">
        <v>514</v>
      </c>
      <c r="E48" s="163">
        <v>6039</v>
      </c>
      <c r="F48" s="163">
        <v>4869</v>
      </c>
      <c r="G48" s="163">
        <v>5160</v>
      </c>
      <c r="H48" s="163">
        <v>4393</v>
      </c>
      <c r="I48" s="164">
        <f t="shared" si="8"/>
        <v>-0.14864341085271315</v>
      </c>
      <c r="J48" s="165">
        <f t="shared" si="9"/>
        <v>-0.12837301587301586</v>
      </c>
      <c r="K48" s="164">
        <f>H48/H39</f>
        <v>3.4004443102740943E-2</v>
      </c>
    </row>
    <row r="49" spans="2:11" x14ac:dyDescent="0.25">
      <c r="B49" s="162" t="s">
        <v>128</v>
      </c>
      <c r="C49" s="163">
        <v>3437</v>
      </c>
      <c r="D49" s="163">
        <v>47</v>
      </c>
      <c r="E49" s="163">
        <v>3876</v>
      </c>
      <c r="F49" s="163">
        <v>3798</v>
      </c>
      <c r="G49" s="163">
        <v>3450</v>
      </c>
      <c r="H49" s="163">
        <v>3302</v>
      </c>
      <c r="I49" s="164">
        <f t="shared" si="8"/>
        <v>-4.2898550724637663E-2</v>
      </c>
      <c r="J49" s="165">
        <f t="shared" si="9"/>
        <v>-3.9278440500436385E-2</v>
      </c>
      <c r="K49" s="164">
        <f>H49/H39</f>
        <v>2.5559451656100751E-2</v>
      </c>
    </row>
    <row r="50" spans="2:11" x14ac:dyDescent="0.25">
      <c r="B50" s="162" t="s">
        <v>131</v>
      </c>
      <c r="C50" s="163">
        <v>8443</v>
      </c>
      <c r="D50" s="163">
        <v>578</v>
      </c>
      <c r="E50" s="163">
        <v>4863</v>
      </c>
      <c r="F50" s="163">
        <v>5672</v>
      </c>
      <c r="G50" s="163">
        <v>5881</v>
      </c>
      <c r="H50" s="163">
        <v>3783</v>
      </c>
      <c r="I50" s="164">
        <f t="shared" si="8"/>
        <v>-0.35674205067165443</v>
      </c>
      <c r="J50" s="165">
        <f t="shared" si="9"/>
        <v>-0.55193651545659128</v>
      </c>
      <c r="K50" s="164">
        <f>H50/H39</f>
        <v>2.9282678865847712E-2</v>
      </c>
    </row>
    <row r="51" spans="2:11" x14ac:dyDescent="0.25">
      <c r="B51" s="168" t="s">
        <v>145</v>
      </c>
      <c r="C51" s="169">
        <f t="shared" ref="C51:H51" si="10">C43-SUM(C44:C50)</f>
        <v>36133</v>
      </c>
      <c r="D51" s="169">
        <f t="shared" si="10"/>
        <v>4161</v>
      </c>
      <c r="E51" s="169">
        <f t="shared" si="10"/>
        <v>29935</v>
      </c>
      <c r="F51" s="169">
        <f t="shared" si="10"/>
        <v>36470</v>
      </c>
      <c r="G51" s="169">
        <f t="shared" si="10"/>
        <v>41863</v>
      </c>
      <c r="H51" s="169">
        <f t="shared" si="10"/>
        <v>39201</v>
      </c>
      <c r="I51" s="170">
        <f t="shared" si="8"/>
        <v>-6.3588371593053528E-2</v>
      </c>
      <c r="J51" s="171">
        <f t="shared" si="9"/>
        <v>8.4908532366534839E-2</v>
      </c>
      <c r="K51" s="170">
        <f>H51/H39</f>
        <v>0.30343914729582239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5082</v>
      </c>
      <c r="D53" s="176">
        <v>484</v>
      </c>
      <c r="E53" s="176">
        <v>3386</v>
      </c>
      <c r="F53" s="176">
        <v>4319</v>
      </c>
      <c r="G53" s="176">
        <v>4906</v>
      </c>
      <c r="H53" s="176">
        <v>3729</v>
      </c>
      <c r="I53" s="177">
        <f t="shared" ref="I53:I65" si="11">IFERROR(H53/G53-1,"-")</f>
        <v>-0.23991031390134532</v>
      </c>
      <c r="J53" s="177">
        <f t="shared" ref="J53:J65" si="12">IFERROR(H53/C53-1,"-")</f>
        <v>-0.26623376623376627</v>
      </c>
      <c r="K53" s="177">
        <f>H53/H53</f>
        <v>1</v>
      </c>
    </row>
    <row r="54" spans="2:11" x14ac:dyDescent="0.25">
      <c r="B54" s="157" t="s">
        <v>97</v>
      </c>
      <c r="C54" s="158">
        <v>765</v>
      </c>
      <c r="D54" s="158">
        <v>99</v>
      </c>
      <c r="E54" s="158">
        <v>188</v>
      </c>
      <c r="F54" s="158">
        <v>720</v>
      </c>
      <c r="G54" s="158">
        <v>802</v>
      </c>
      <c r="H54" s="158">
        <v>273</v>
      </c>
      <c r="I54" s="159">
        <f t="shared" si="11"/>
        <v>-0.65960099750623447</v>
      </c>
      <c r="J54" s="160">
        <f t="shared" si="12"/>
        <v>-0.64313725490196072</v>
      </c>
      <c r="K54" s="159">
        <f>H54/H53</f>
        <v>7.3209975864843124E-2</v>
      </c>
    </row>
    <row r="55" spans="2:11" x14ac:dyDescent="0.25">
      <c r="B55" s="162" t="s">
        <v>103</v>
      </c>
      <c r="C55" s="163">
        <v>402</v>
      </c>
      <c r="D55" s="163">
        <v>73</v>
      </c>
      <c r="E55" s="163">
        <v>15</v>
      </c>
      <c r="F55" s="163">
        <v>159</v>
      </c>
      <c r="G55" s="163">
        <v>392</v>
      </c>
      <c r="H55" s="163">
        <v>3</v>
      </c>
      <c r="I55" s="164">
        <f t="shared" si="11"/>
        <v>-0.99234693877551017</v>
      </c>
      <c r="J55" s="165">
        <f t="shared" si="12"/>
        <v>-0.9925373134328358</v>
      </c>
      <c r="K55" s="164">
        <f>H55/H53</f>
        <v>8.045052292839903E-4</v>
      </c>
    </row>
    <row r="56" spans="2:11" x14ac:dyDescent="0.25">
      <c r="B56" s="162" t="s">
        <v>100</v>
      </c>
      <c r="C56" s="163">
        <v>363</v>
      </c>
      <c r="D56" s="163">
        <v>26</v>
      </c>
      <c r="E56" s="163">
        <v>173</v>
      </c>
      <c r="F56" s="163">
        <v>561</v>
      </c>
      <c r="G56" s="163">
        <v>410</v>
      </c>
      <c r="H56" s="163">
        <v>270</v>
      </c>
      <c r="I56" s="164">
        <f t="shared" si="11"/>
        <v>-0.34146341463414631</v>
      </c>
      <c r="J56" s="165">
        <f t="shared" si="12"/>
        <v>-0.25619834710743805</v>
      </c>
      <c r="K56" s="164">
        <f>H56/H53</f>
        <v>7.2405470635559133E-2</v>
      </c>
    </row>
    <row r="57" spans="2:11" x14ac:dyDescent="0.25">
      <c r="B57" s="157" t="s">
        <v>107</v>
      </c>
      <c r="C57" s="158">
        <v>4317</v>
      </c>
      <c r="D57" s="158">
        <v>385</v>
      </c>
      <c r="E57" s="158">
        <v>3198</v>
      </c>
      <c r="F57" s="158">
        <v>3599</v>
      </c>
      <c r="G57" s="158">
        <v>4104</v>
      </c>
      <c r="H57" s="158">
        <v>3456</v>
      </c>
      <c r="I57" s="159">
        <f t="shared" si="11"/>
        <v>-0.15789473684210531</v>
      </c>
      <c r="J57" s="160">
        <f t="shared" si="12"/>
        <v>-0.19944405837387069</v>
      </c>
      <c r="K57" s="159">
        <f>H57/H53</f>
        <v>0.92679002413515688</v>
      </c>
    </row>
    <row r="58" spans="2:11" x14ac:dyDescent="0.25">
      <c r="B58" s="162" t="s">
        <v>110</v>
      </c>
      <c r="C58" s="163">
        <v>964</v>
      </c>
      <c r="D58" s="163">
        <v>44</v>
      </c>
      <c r="E58" s="163">
        <v>882</v>
      </c>
      <c r="F58" s="163">
        <v>1021</v>
      </c>
      <c r="G58" s="163">
        <v>1074</v>
      </c>
      <c r="H58" s="163">
        <v>1114</v>
      </c>
      <c r="I58" s="164">
        <f t="shared" si="11"/>
        <v>3.7243947858472959E-2</v>
      </c>
      <c r="J58" s="165">
        <f t="shared" si="12"/>
        <v>0.15560165975103724</v>
      </c>
      <c r="K58" s="164">
        <f>H58/H53</f>
        <v>0.29873960847412173</v>
      </c>
    </row>
    <row r="59" spans="2:11" x14ac:dyDescent="0.25">
      <c r="B59" s="162" t="s">
        <v>113</v>
      </c>
      <c r="C59" s="163">
        <v>1703</v>
      </c>
      <c r="D59" s="163">
        <v>231</v>
      </c>
      <c r="E59" s="163">
        <v>1217</v>
      </c>
      <c r="F59" s="163">
        <v>857</v>
      </c>
      <c r="G59" s="163">
        <v>1277</v>
      </c>
      <c r="H59" s="163">
        <v>870</v>
      </c>
      <c r="I59" s="164">
        <f t="shared" si="11"/>
        <v>-0.31871574001566172</v>
      </c>
      <c r="J59" s="165">
        <f t="shared" si="12"/>
        <v>-0.48913681738109216</v>
      </c>
      <c r="K59" s="164">
        <f>H59/H53</f>
        <v>0.2333065164923572</v>
      </c>
    </row>
    <row r="60" spans="2:11" x14ac:dyDescent="0.25">
      <c r="B60" s="162" t="s">
        <v>116</v>
      </c>
      <c r="C60" s="163">
        <v>145</v>
      </c>
      <c r="D60" s="163">
        <v>12</v>
      </c>
      <c r="E60" s="163">
        <v>158</v>
      </c>
      <c r="F60" s="163">
        <v>266</v>
      </c>
      <c r="G60" s="163">
        <v>266</v>
      </c>
      <c r="H60" s="163">
        <v>194</v>
      </c>
      <c r="I60" s="164">
        <f t="shared" si="11"/>
        <v>-0.27067669172932329</v>
      </c>
      <c r="J60" s="165">
        <f t="shared" si="12"/>
        <v>0.33793103448275863</v>
      </c>
      <c r="K60" s="164">
        <f>H60/H53</f>
        <v>5.2024671493698042E-2</v>
      </c>
    </row>
    <row r="61" spans="2:11" x14ac:dyDescent="0.25">
      <c r="B61" s="162" t="s">
        <v>123</v>
      </c>
      <c r="C61" s="163">
        <v>49</v>
      </c>
      <c r="D61" s="163">
        <v>2</v>
      </c>
      <c r="E61" s="163">
        <v>65</v>
      </c>
      <c r="F61" s="163">
        <v>99</v>
      </c>
      <c r="G61" s="163">
        <v>154</v>
      </c>
      <c r="H61" s="163">
        <v>122</v>
      </c>
      <c r="I61" s="164">
        <f t="shared" si="11"/>
        <v>-0.20779220779220775</v>
      </c>
      <c r="J61" s="165">
        <f t="shared" si="12"/>
        <v>1.489795918367347</v>
      </c>
      <c r="K61" s="164">
        <f>H61/H53</f>
        <v>3.2716545990882272E-2</v>
      </c>
    </row>
    <row r="62" spans="2:11" x14ac:dyDescent="0.25">
      <c r="B62" s="162" t="s">
        <v>119</v>
      </c>
      <c r="C62" s="163">
        <v>76</v>
      </c>
      <c r="D62" s="163">
        <v>6</v>
      </c>
      <c r="E62" s="163">
        <v>147</v>
      </c>
      <c r="F62" s="163">
        <v>45</v>
      </c>
      <c r="G62" s="163">
        <v>80</v>
      </c>
      <c r="H62" s="163">
        <v>115</v>
      </c>
      <c r="I62" s="164">
        <f t="shared" si="11"/>
        <v>0.4375</v>
      </c>
      <c r="J62" s="165">
        <f t="shared" si="12"/>
        <v>0.51315789473684204</v>
      </c>
      <c r="K62" s="164">
        <f>H62/H53</f>
        <v>3.0839367122552964E-2</v>
      </c>
    </row>
    <row r="63" spans="2:11" x14ac:dyDescent="0.25">
      <c r="B63" s="162" t="s">
        <v>128</v>
      </c>
      <c r="C63" s="163">
        <v>58</v>
      </c>
      <c r="D63" s="163">
        <v>0</v>
      </c>
      <c r="E63" s="163">
        <v>30</v>
      </c>
      <c r="F63" s="163">
        <v>21</v>
      </c>
      <c r="G63" s="163">
        <v>19</v>
      </c>
      <c r="H63" s="163">
        <v>9</v>
      </c>
      <c r="I63" s="164">
        <f t="shared" si="11"/>
        <v>-0.52631578947368429</v>
      </c>
      <c r="J63" s="165">
        <f t="shared" si="12"/>
        <v>-0.84482758620689657</v>
      </c>
      <c r="K63" s="164">
        <f>H63/H53</f>
        <v>2.4135156878519709E-3</v>
      </c>
    </row>
    <row r="64" spans="2:11" x14ac:dyDescent="0.25">
      <c r="B64" s="162" t="s">
        <v>131</v>
      </c>
      <c r="C64" s="163">
        <v>148</v>
      </c>
      <c r="D64" s="163">
        <v>2</v>
      </c>
      <c r="E64" s="163">
        <v>36</v>
      </c>
      <c r="F64" s="163">
        <v>10</v>
      </c>
      <c r="G64" s="163">
        <v>12</v>
      </c>
      <c r="H64" s="163">
        <v>11</v>
      </c>
      <c r="I64" s="164">
        <f t="shared" si="11"/>
        <v>-8.333333333333337E-2</v>
      </c>
      <c r="J64" s="165">
        <f t="shared" si="12"/>
        <v>-0.92567567567567566</v>
      </c>
      <c r="K64" s="164">
        <f>H64/H53</f>
        <v>2.9498525073746312E-3</v>
      </c>
    </row>
    <row r="65" spans="2:11" x14ac:dyDescent="0.25">
      <c r="B65" s="168" t="s">
        <v>145</v>
      </c>
      <c r="C65" s="169">
        <f t="shared" ref="C65:H65" si="13">C57-SUM(C58:C64)</f>
        <v>1174</v>
      </c>
      <c r="D65" s="169">
        <f t="shared" si="13"/>
        <v>88</v>
      </c>
      <c r="E65" s="169">
        <f t="shared" si="13"/>
        <v>663</v>
      </c>
      <c r="F65" s="169">
        <f t="shared" si="13"/>
        <v>1280</v>
      </c>
      <c r="G65" s="169">
        <f t="shared" si="13"/>
        <v>1222</v>
      </c>
      <c r="H65" s="169">
        <f t="shared" si="13"/>
        <v>1021</v>
      </c>
      <c r="I65" s="170">
        <f t="shared" si="11"/>
        <v>-0.16448445171849424</v>
      </c>
      <c r="J65" s="171">
        <f t="shared" si="12"/>
        <v>-0.13032367972742764</v>
      </c>
      <c r="K65" s="170">
        <f>H65/H53</f>
        <v>0.27379994636631805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11855</v>
      </c>
      <c r="D67" s="176">
        <v>3477</v>
      </c>
      <c r="E67" s="176">
        <v>15413</v>
      </c>
      <c r="F67" s="176">
        <v>17598</v>
      </c>
      <c r="G67" s="176">
        <v>14323</v>
      </c>
      <c r="H67" s="176">
        <v>18273</v>
      </c>
      <c r="I67" s="177">
        <f t="shared" ref="I67:I79" si="14">IFERROR(H67/G67-1,"-")</f>
        <v>0.27578021364239325</v>
      </c>
      <c r="J67" s="177">
        <f t="shared" ref="J67:J79" si="15">IFERROR(H67/C67-1,"-")</f>
        <v>0.54137494727962876</v>
      </c>
      <c r="K67" s="177">
        <f>H67/H67</f>
        <v>1</v>
      </c>
    </row>
    <row r="68" spans="2:11" x14ac:dyDescent="0.25">
      <c r="B68" s="157" t="s">
        <v>97</v>
      </c>
      <c r="C68" s="158">
        <v>2441</v>
      </c>
      <c r="D68" s="158">
        <v>1649</v>
      </c>
      <c r="E68" s="158">
        <v>1654</v>
      </c>
      <c r="F68" s="158">
        <v>953</v>
      </c>
      <c r="G68" s="158">
        <v>2836</v>
      </c>
      <c r="H68" s="158">
        <v>4319</v>
      </c>
      <c r="I68" s="159">
        <f t="shared" si="14"/>
        <v>0.52291960507757396</v>
      </c>
      <c r="J68" s="160">
        <f t="shared" si="15"/>
        <v>0.76935682097501035</v>
      </c>
      <c r="K68" s="159">
        <f>H68/H67</f>
        <v>0.23635965632353745</v>
      </c>
    </row>
    <row r="69" spans="2:11" x14ac:dyDescent="0.25">
      <c r="B69" s="162" t="s">
        <v>103</v>
      </c>
      <c r="C69" s="163">
        <v>1266</v>
      </c>
      <c r="D69" s="163">
        <v>513</v>
      </c>
      <c r="E69" s="163">
        <v>1064</v>
      </c>
      <c r="F69" s="163">
        <v>140</v>
      </c>
      <c r="G69" s="163">
        <v>1755</v>
      </c>
      <c r="H69" s="163">
        <v>2747</v>
      </c>
      <c r="I69" s="164">
        <f t="shared" si="14"/>
        <v>0.56524216524216531</v>
      </c>
      <c r="J69" s="165">
        <f t="shared" si="15"/>
        <v>1.169826224328594</v>
      </c>
      <c r="K69" s="164">
        <f>H69/H67</f>
        <v>0.15033108958572758</v>
      </c>
    </row>
    <row r="70" spans="2:11" x14ac:dyDescent="0.25">
      <c r="B70" s="162" t="s">
        <v>100</v>
      </c>
      <c r="C70" s="163">
        <v>1175</v>
      </c>
      <c r="D70" s="163">
        <v>1136</v>
      </c>
      <c r="E70" s="163">
        <v>590</v>
      </c>
      <c r="F70" s="163">
        <v>813</v>
      </c>
      <c r="G70" s="163">
        <v>1081</v>
      </c>
      <c r="H70" s="163">
        <v>1572</v>
      </c>
      <c r="I70" s="164">
        <f t="shared" si="14"/>
        <v>0.45420906567992603</v>
      </c>
      <c r="J70" s="165">
        <f t="shared" si="15"/>
        <v>0.33787234042553194</v>
      </c>
      <c r="K70" s="164">
        <f>H70/H67</f>
        <v>8.6028566737809883E-2</v>
      </c>
    </row>
    <row r="71" spans="2:11" x14ac:dyDescent="0.25">
      <c r="B71" s="157" t="s">
        <v>107</v>
      </c>
      <c r="C71" s="158">
        <v>9414</v>
      </c>
      <c r="D71" s="158">
        <v>1828</v>
      </c>
      <c r="E71" s="158">
        <v>13759</v>
      </c>
      <c r="F71" s="158">
        <v>16645</v>
      </c>
      <c r="G71" s="158">
        <v>11487</v>
      </c>
      <c r="H71" s="158">
        <v>13954</v>
      </c>
      <c r="I71" s="159">
        <f t="shared" si="14"/>
        <v>0.21476451640985461</v>
      </c>
      <c r="J71" s="160">
        <f t="shared" si="15"/>
        <v>0.48226046314000426</v>
      </c>
      <c r="K71" s="159">
        <f>H71/H67</f>
        <v>0.7636403436764625</v>
      </c>
    </row>
    <row r="72" spans="2:11" x14ac:dyDescent="0.25">
      <c r="B72" s="162" t="s">
        <v>110</v>
      </c>
      <c r="C72" s="163">
        <v>3503</v>
      </c>
      <c r="D72" s="163">
        <v>821</v>
      </c>
      <c r="E72" s="163">
        <v>3602</v>
      </c>
      <c r="F72" s="163">
        <v>5269</v>
      </c>
      <c r="G72" s="163">
        <v>5245</v>
      </c>
      <c r="H72" s="163">
        <v>5752</v>
      </c>
      <c r="I72" s="164">
        <f t="shared" si="14"/>
        <v>9.6663489037178252E-2</v>
      </c>
      <c r="J72" s="165">
        <f t="shared" si="15"/>
        <v>0.64202112475021411</v>
      </c>
      <c r="K72" s="164">
        <f>H72/H67</f>
        <v>0.3147813714223171</v>
      </c>
    </row>
    <row r="73" spans="2:11" x14ac:dyDescent="0.25">
      <c r="B73" s="162" t="s">
        <v>113</v>
      </c>
      <c r="C73" s="163">
        <v>1490</v>
      </c>
      <c r="D73" s="163">
        <v>385</v>
      </c>
      <c r="E73" s="163">
        <v>476</v>
      </c>
      <c r="F73" s="163">
        <v>980</v>
      </c>
      <c r="G73" s="163">
        <v>2200</v>
      </c>
      <c r="H73" s="163">
        <v>1660</v>
      </c>
      <c r="I73" s="164">
        <f t="shared" si="14"/>
        <v>-0.24545454545454548</v>
      </c>
      <c r="J73" s="165">
        <f t="shared" si="15"/>
        <v>0.11409395973154357</v>
      </c>
      <c r="K73" s="164">
        <f>H73/H67</f>
        <v>9.0844415257483713E-2</v>
      </c>
    </row>
    <row r="74" spans="2:11" x14ac:dyDescent="0.25">
      <c r="B74" s="162" t="s">
        <v>116</v>
      </c>
      <c r="C74" s="163">
        <v>1078</v>
      </c>
      <c r="D74" s="163">
        <v>65</v>
      </c>
      <c r="E74" s="163">
        <v>2656</v>
      </c>
      <c r="F74" s="163">
        <v>2457</v>
      </c>
      <c r="G74" s="163">
        <v>533</v>
      </c>
      <c r="H74" s="163">
        <v>878</v>
      </c>
      <c r="I74" s="164">
        <f t="shared" si="14"/>
        <v>0.64727954971857415</v>
      </c>
      <c r="J74" s="165">
        <f t="shared" si="15"/>
        <v>-0.1855287569573284</v>
      </c>
      <c r="K74" s="164">
        <f>H74/H67</f>
        <v>4.8049034094018499E-2</v>
      </c>
    </row>
    <row r="75" spans="2:11" x14ac:dyDescent="0.25">
      <c r="B75" s="162" t="s">
        <v>123</v>
      </c>
      <c r="C75" s="163">
        <v>144</v>
      </c>
      <c r="D75" s="163">
        <v>32</v>
      </c>
      <c r="E75" s="163">
        <v>1211</v>
      </c>
      <c r="F75" s="163">
        <v>599</v>
      </c>
      <c r="G75" s="163">
        <v>409</v>
      </c>
      <c r="H75" s="163">
        <v>499</v>
      </c>
      <c r="I75" s="164">
        <f t="shared" si="14"/>
        <v>0.22004889975550124</v>
      </c>
      <c r="J75" s="165">
        <f t="shared" si="15"/>
        <v>2.4652777777777777</v>
      </c>
      <c r="K75" s="164">
        <f>H75/H67</f>
        <v>2.7308050128605047E-2</v>
      </c>
    </row>
    <row r="76" spans="2:11" x14ac:dyDescent="0.25">
      <c r="B76" s="162" t="s">
        <v>119</v>
      </c>
      <c r="C76" s="163">
        <v>343</v>
      </c>
      <c r="D76" s="163">
        <v>112</v>
      </c>
      <c r="E76" s="163">
        <v>372</v>
      </c>
      <c r="F76" s="163">
        <v>448</v>
      </c>
      <c r="G76" s="163">
        <v>139</v>
      </c>
      <c r="H76" s="163">
        <v>367</v>
      </c>
      <c r="I76" s="164">
        <f t="shared" si="14"/>
        <v>1.6402877697841727</v>
      </c>
      <c r="J76" s="165">
        <f t="shared" si="15"/>
        <v>6.9970845481049482E-2</v>
      </c>
      <c r="K76" s="164">
        <f>H76/H67</f>
        <v>2.0084277349094293E-2</v>
      </c>
    </row>
    <row r="77" spans="2:11" x14ac:dyDescent="0.25">
      <c r="B77" s="162" t="s">
        <v>128</v>
      </c>
      <c r="C77" s="163">
        <v>342</v>
      </c>
      <c r="D77" s="163">
        <v>5</v>
      </c>
      <c r="E77" s="163">
        <v>1284</v>
      </c>
      <c r="F77" s="163">
        <v>807</v>
      </c>
      <c r="G77" s="163">
        <v>169</v>
      </c>
      <c r="H77" s="163">
        <v>353</v>
      </c>
      <c r="I77" s="164">
        <f t="shared" si="14"/>
        <v>1.0887573964497039</v>
      </c>
      <c r="J77" s="165">
        <f t="shared" si="15"/>
        <v>3.2163742690058506E-2</v>
      </c>
      <c r="K77" s="164">
        <f>H77/H67</f>
        <v>1.9318119630055273E-2</v>
      </c>
    </row>
    <row r="78" spans="2:11" x14ac:dyDescent="0.25">
      <c r="B78" s="162" t="s">
        <v>131</v>
      </c>
      <c r="C78" s="163">
        <v>393</v>
      </c>
      <c r="D78" s="163">
        <v>25</v>
      </c>
      <c r="E78" s="163">
        <v>157</v>
      </c>
      <c r="F78" s="163">
        <v>220</v>
      </c>
      <c r="G78" s="163">
        <v>32</v>
      </c>
      <c r="H78" s="163">
        <v>576</v>
      </c>
      <c r="I78" s="164">
        <f t="shared" si="14"/>
        <v>17</v>
      </c>
      <c r="J78" s="165">
        <f t="shared" si="15"/>
        <v>0.46564885496183206</v>
      </c>
      <c r="K78" s="164">
        <f>H78/H67</f>
        <v>3.1521917583319653E-2</v>
      </c>
    </row>
    <row r="79" spans="2:11" x14ac:dyDescent="0.25">
      <c r="B79" s="168" t="s">
        <v>145</v>
      </c>
      <c r="C79" s="169">
        <f t="shared" ref="C79:H79" si="16">C71-SUM(C72:C78)</f>
        <v>2121</v>
      </c>
      <c r="D79" s="169">
        <f t="shared" si="16"/>
        <v>383</v>
      </c>
      <c r="E79" s="169">
        <f t="shared" si="16"/>
        <v>4001</v>
      </c>
      <c r="F79" s="169">
        <f t="shared" si="16"/>
        <v>5865</v>
      </c>
      <c r="G79" s="169">
        <f t="shared" si="16"/>
        <v>2760</v>
      </c>
      <c r="H79" s="169">
        <f t="shared" si="16"/>
        <v>3869</v>
      </c>
      <c r="I79" s="170">
        <f t="shared" si="14"/>
        <v>0.40181159420289858</v>
      </c>
      <c r="J79" s="171">
        <f t="shared" si="15"/>
        <v>0.82413955681282425</v>
      </c>
      <c r="K79" s="170">
        <f>H79/H67</f>
        <v>0.21173315821156899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78749</v>
      </c>
      <c r="D81" s="176">
        <v>7132</v>
      </c>
      <c r="E81" s="176">
        <v>55065</v>
      </c>
      <c r="F81" s="176">
        <v>71377</v>
      </c>
      <c r="G81" s="176">
        <v>78632</v>
      </c>
      <c r="H81" s="176">
        <v>85365</v>
      </c>
      <c r="I81" s="177">
        <f t="shared" ref="I81:I93" si="17">IFERROR(H81/G81-1,"-")</f>
        <v>8.5626716858276497E-2</v>
      </c>
      <c r="J81" s="177">
        <f t="shared" ref="J81:J93" si="18">IFERROR(H81/C81-1,"-")</f>
        <v>8.4013765254161932E-2</v>
      </c>
      <c r="K81" s="177">
        <f>H81/H81</f>
        <v>1</v>
      </c>
    </row>
    <row r="82" spans="2:11" x14ac:dyDescent="0.25">
      <c r="B82" s="157" t="s">
        <v>97</v>
      </c>
      <c r="C82" s="158">
        <v>27855</v>
      </c>
      <c r="D82" s="158">
        <v>3797</v>
      </c>
      <c r="E82" s="158">
        <v>15541</v>
      </c>
      <c r="F82" s="158">
        <v>24794</v>
      </c>
      <c r="G82" s="158">
        <v>19994</v>
      </c>
      <c r="H82" s="158">
        <v>28095</v>
      </c>
      <c r="I82" s="159">
        <f t="shared" si="17"/>
        <v>0.40517155146543971</v>
      </c>
      <c r="J82" s="160">
        <f t="shared" si="18"/>
        <v>8.6160473882606059E-3</v>
      </c>
      <c r="K82" s="159">
        <f>H82/H81</f>
        <v>0.32911614830434016</v>
      </c>
    </row>
    <row r="83" spans="2:11" x14ac:dyDescent="0.25">
      <c r="B83" s="162" t="s">
        <v>103</v>
      </c>
      <c r="C83" s="163">
        <v>5664</v>
      </c>
      <c r="D83" s="163">
        <v>1911</v>
      </c>
      <c r="E83" s="163">
        <v>4820</v>
      </c>
      <c r="F83" s="163">
        <v>5298</v>
      </c>
      <c r="G83" s="163">
        <v>4608</v>
      </c>
      <c r="H83" s="163">
        <v>6989</v>
      </c>
      <c r="I83" s="164">
        <f t="shared" si="17"/>
        <v>0.51671006944444442</v>
      </c>
      <c r="J83" s="165">
        <f t="shared" si="18"/>
        <v>0.23393361581920913</v>
      </c>
      <c r="K83" s="164">
        <f>H83/H81</f>
        <v>8.187196157675862E-2</v>
      </c>
    </row>
    <row r="84" spans="2:11" x14ac:dyDescent="0.25">
      <c r="B84" s="162" t="s">
        <v>100</v>
      </c>
      <c r="C84" s="163">
        <v>22191</v>
      </c>
      <c r="D84" s="163">
        <v>1886</v>
      </c>
      <c r="E84" s="163">
        <v>10721</v>
      </c>
      <c r="F84" s="163">
        <v>19496</v>
      </c>
      <c r="G84" s="163">
        <v>15386</v>
      </c>
      <c r="H84" s="163">
        <v>21106</v>
      </c>
      <c r="I84" s="164">
        <f t="shared" si="17"/>
        <v>0.3717665410113089</v>
      </c>
      <c r="J84" s="165">
        <f t="shared" si="18"/>
        <v>-4.8893695642377555E-2</v>
      </c>
      <c r="K84" s="164">
        <f>H84/H81</f>
        <v>0.24724418672758156</v>
      </c>
    </row>
    <row r="85" spans="2:11" x14ac:dyDescent="0.25">
      <c r="B85" s="157" t="s">
        <v>107</v>
      </c>
      <c r="C85" s="158">
        <v>50894</v>
      </c>
      <c r="D85" s="158">
        <v>3335</v>
      </c>
      <c r="E85" s="158">
        <v>39524</v>
      </c>
      <c r="F85" s="158">
        <v>46583</v>
      </c>
      <c r="G85" s="158">
        <v>58638</v>
      </c>
      <c r="H85" s="158">
        <v>57270</v>
      </c>
      <c r="I85" s="159">
        <f t="shared" si="17"/>
        <v>-2.3329581500051155E-2</v>
      </c>
      <c r="J85" s="160">
        <f t="shared" si="18"/>
        <v>0.12527999371242182</v>
      </c>
      <c r="K85" s="159">
        <f>H85/H81</f>
        <v>0.67088385169565978</v>
      </c>
    </row>
    <row r="86" spans="2:11" x14ac:dyDescent="0.25">
      <c r="B86" s="162" t="s">
        <v>110</v>
      </c>
      <c r="C86" s="163">
        <v>7685</v>
      </c>
      <c r="D86" s="163">
        <v>612</v>
      </c>
      <c r="E86" s="163">
        <v>4353</v>
      </c>
      <c r="F86" s="163">
        <v>8155</v>
      </c>
      <c r="G86" s="163">
        <v>11124</v>
      </c>
      <c r="H86" s="163">
        <v>10530</v>
      </c>
      <c r="I86" s="164">
        <f t="shared" si="17"/>
        <v>-5.3398058252427161E-2</v>
      </c>
      <c r="J86" s="165">
        <f t="shared" si="18"/>
        <v>0.37020169160702676</v>
      </c>
      <c r="K86" s="164">
        <f>H86/H81</f>
        <v>0.12335266209804956</v>
      </c>
    </row>
    <row r="87" spans="2:11" x14ac:dyDescent="0.25">
      <c r="B87" s="162" t="s">
        <v>113</v>
      </c>
      <c r="C87" s="163">
        <v>18989</v>
      </c>
      <c r="D87" s="163">
        <v>1271</v>
      </c>
      <c r="E87" s="163">
        <v>15439</v>
      </c>
      <c r="F87" s="163">
        <v>16493</v>
      </c>
      <c r="G87" s="163">
        <v>18727</v>
      </c>
      <c r="H87" s="163">
        <v>19039</v>
      </c>
      <c r="I87" s="164">
        <f t="shared" si="17"/>
        <v>1.6660436802477641E-2</v>
      </c>
      <c r="J87" s="165">
        <f t="shared" si="18"/>
        <v>2.6331033756386013E-3</v>
      </c>
      <c r="K87" s="164">
        <f>H87/H81</f>
        <v>0.2230305160194459</v>
      </c>
    </row>
    <row r="88" spans="2:11" x14ac:dyDescent="0.25">
      <c r="B88" s="162" t="s">
        <v>116</v>
      </c>
      <c r="C88" s="163">
        <v>2620</v>
      </c>
      <c r="D88" s="163">
        <v>127</v>
      </c>
      <c r="E88" s="163">
        <v>3373</v>
      </c>
      <c r="F88" s="163">
        <v>3227</v>
      </c>
      <c r="G88" s="163">
        <v>4391</v>
      </c>
      <c r="H88" s="163">
        <v>4815</v>
      </c>
      <c r="I88" s="164">
        <f t="shared" si="17"/>
        <v>9.6561147802322944E-2</v>
      </c>
      <c r="J88" s="165">
        <f t="shared" si="18"/>
        <v>0.83778625954198471</v>
      </c>
      <c r="K88" s="164">
        <f>H88/H81</f>
        <v>5.6404849762783343E-2</v>
      </c>
    </row>
    <row r="89" spans="2:11" x14ac:dyDescent="0.25">
      <c r="B89" s="162" t="s">
        <v>123</v>
      </c>
      <c r="C89" s="163">
        <v>743</v>
      </c>
      <c r="D89" s="163">
        <v>59</v>
      </c>
      <c r="E89" s="163">
        <v>1426</v>
      </c>
      <c r="F89" s="163">
        <v>1156</v>
      </c>
      <c r="G89" s="163">
        <v>1506</v>
      </c>
      <c r="H89" s="163">
        <v>1447</v>
      </c>
      <c r="I89" s="164">
        <f t="shared" si="17"/>
        <v>-3.9176626826029182E-2</v>
      </c>
      <c r="J89" s="165">
        <f t="shared" si="18"/>
        <v>0.94751009421265131</v>
      </c>
      <c r="K89" s="164">
        <f>H89/H81</f>
        <v>1.6950740935980788E-2</v>
      </c>
    </row>
    <row r="90" spans="2:11" x14ac:dyDescent="0.25">
      <c r="B90" s="162" t="s">
        <v>119</v>
      </c>
      <c r="C90" s="163">
        <v>543</v>
      </c>
      <c r="D90" s="163">
        <v>58</v>
      </c>
      <c r="E90" s="163">
        <v>1209</v>
      </c>
      <c r="F90" s="163">
        <v>662</v>
      </c>
      <c r="G90" s="163">
        <v>835</v>
      </c>
      <c r="H90" s="163">
        <v>874</v>
      </c>
      <c r="I90" s="164">
        <f t="shared" si="17"/>
        <v>4.6706586826347207E-2</v>
      </c>
      <c r="J90" s="165">
        <f t="shared" si="18"/>
        <v>0.60957642725598538</v>
      </c>
      <c r="K90" s="164">
        <f>H90/H81</f>
        <v>1.0238388098166696E-2</v>
      </c>
    </row>
    <row r="91" spans="2:11" x14ac:dyDescent="0.25">
      <c r="B91" s="162" t="s">
        <v>128</v>
      </c>
      <c r="C91" s="163">
        <v>1432</v>
      </c>
      <c r="D91" s="163">
        <v>4</v>
      </c>
      <c r="E91" s="163">
        <v>1145</v>
      </c>
      <c r="F91" s="163">
        <v>1550</v>
      </c>
      <c r="G91" s="163">
        <v>1479</v>
      </c>
      <c r="H91" s="163">
        <v>1139</v>
      </c>
      <c r="I91" s="164">
        <f t="shared" si="17"/>
        <v>-0.22988505747126442</v>
      </c>
      <c r="J91" s="165">
        <f t="shared" si="18"/>
        <v>-0.20460893854748607</v>
      </c>
      <c r="K91" s="164">
        <f>H91/H81</f>
        <v>1.3342704855619985E-2</v>
      </c>
    </row>
    <row r="92" spans="2:11" x14ac:dyDescent="0.25">
      <c r="B92" s="162" t="s">
        <v>131</v>
      </c>
      <c r="C92" s="163">
        <v>2715</v>
      </c>
      <c r="D92" s="163">
        <v>54</v>
      </c>
      <c r="E92" s="163">
        <v>1141</v>
      </c>
      <c r="F92" s="163">
        <v>1595</v>
      </c>
      <c r="G92" s="163">
        <v>1852</v>
      </c>
      <c r="H92" s="163">
        <v>1298</v>
      </c>
      <c r="I92" s="164">
        <f t="shared" si="17"/>
        <v>-0.29913606911447088</v>
      </c>
      <c r="J92" s="165">
        <f t="shared" si="18"/>
        <v>-0.52191528545119703</v>
      </c>
      <c r="K92" s="164">
        <f>H92/H81</f>
        <v>1.5205294910091958E-2</v>
      </c>
    </row>
    <row r="93" spans="2:11" x14ac:dyDescent="0.25">
      <c r="B93" s="168" t="s">
        <v>145</v>
      </c>
      <c r="C93" s="169">
        <f t="shared" ref="C93:H93" si="19">C85-SUM(C86:C92)</f>
        <v>16167</v>
      </c>
      <c r="D93" s="169">
        <f t="shared" si="19"/>
        <v>1150</v>
      </c>
      <c r="E93" s="169">
        <f t="shared" si="19"/>
        <v>11438</v>
      </c>
      <c r="F93" s="169">
        <f t="shared" si="19"/>
        <v>13745</v>
      </c>
      <c r="G93" s="169">
        <f t="shared" si="19"/>
        <v>18724</v>
      </c>
      <c r="H93" s="169">
        <f t="shared" si="19"/>
        <v>18128</v>
      </c>
      <c r="I93" s="170">
        <f t="shared" si="17"/>
        <v>-3.1830805383465055E-2</v>
      </c>
      <c r="J93" s="171">
        <f t="shared" si="18"/>
        <v>0.12129646811405959</v>
      </c>
      <c r="K93" s="170">
        <f>H93/H81</f>
        <v>0.21235869501552157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6317</v>
      </c>
      <c r="D95" s="176">
        <v>1831</v>
      </c>
      <c r="E95" s="176">
        <v>4617</v>
      </c>
      <c r="F95" s="176">
        <v>5090</v>
      </c>
      <c r="G95" s="176">
        <v>5218</v>
      </c>
      <c r="H95" s="176">
        <v>5721</v>
      </c>
      <c r="I95" s="177">
        <f t="shared" ref="I95:I107" si="20">IFERROR(H95/G95-1,"-")</f>
        <v>9.6397087006515836E-2</v>
      </c>
      <c r="J95" s="177">
        <f t="shared" ref="J95:J107" si="21">IFERROR(H95/C95-1,"-")</f>
        <v>-9.4348583188222257E-2</v>
      </c>
      <c r="K95" s="177">
        <f>H95/H95</f>
        <v>1</v>
      </c>
    </row>
    <row r="96" spans="2:11" x14ac:dyDescent="0.25">
      <c r="B96" s="157" t="s">
        <v>97</v>
      </c>
      <c r="C96" s="158">
        <v>3888</v>
      </c>
      <c r="D96" s="158">
        <v>1303</v>
      </c>
      <c r="E96" s="158">
        <v>2734</v>
      </c>
      <c r="F96" s="158">
        <v>3213</v>
      </c>
      <c r="G96" s="158">
        <v>2513</v>
      </c>
      <c r="H96" s="158">
        <v>3367</v>
      </c>
      <c r="I96" s="159">
        <f t="shared" si="20"/>
        <v>0.33983286908077992</v>
      </c>
      <c r="J96" s="160">
        <f t="shared" si="21"/>
        <v>-0.13400205761316875</v>
      </c>
      <c r="K96" s="159">
        <f>H96/H95</f>
        <v>0.58853347316902638</v>
      </c>
    </row>
    <row r="97" spans="2:11" x14ac:dyDescent="0.25">
      <c r="B97" s="162" t="s">
        <v>103</v>
      </c>
      <c r="C97" s="163">
        <v>2093</v>
      </c>
      <c r="D97" s="163">
        <v>798</v>
      </c>
      <c r="E97" s="163">
        <v>1341</v>
      </c>
      <c r="F97" s="163">
        <v>1567</v>
      </c>
      <c r="G97" s="163">
        <v>683</v>
      </c>
      <c r="H97" s="163">
        <v>1279</v>
      </c>
      <c r="I97" s="164">
        <f t="shared" si="20"/>
        <v>0.87262079062957532</v>
      </c>
      <c r="J97" s="165">
        <f t="shared" si="21"/>
        <v>-0.38891543239369331</v>
      </c>
      <c r="K97" s="164">
        <f>H97/H95</f>
        <v>0.22356231428072015</v>
      </c>
    </row>
    <row r="98" spans="2:11" x14ac:dyDescent="0.25">
      <c r="B98" s="162" t="s">
        <v>100</v>
      </c>
      <c r="C98" s="163">
        <v>1795</v>
      </c>
      <c r="D98" s="163">
        <v>505</v>
      </c>
      <c r="E98" s="163">
        <v>1393</v>
      </c>
      <c r="F98" s="163">
        <v>1646</v>
      </c>
      <c r="G98" s="163">
        <v>1830</v>
      </c>
      <c r="H98" s="163">
        <v>2088</v>
      </c>
      <c r="I98" s="164">
        <f t="shared" si="20"/>
        <v>0.14098360655737707</v>
      </c>
      <c r="J98" s="165">
        <f t="shared" si="21"/>
        <v>0.16323119777158768</v>
      </c>
      <c r="K98" s="164">
        <f>H98/H95</f>
        <v>0.36497115888830622</v>
      </c>
    </row>
    <row r="99" spans="2:11" x14ac:dyDescent="0.25">
      <c r="B99" s="157" t="s">
        <v>107</v>
      </c>
      <c r="C99" s="158">
        <v>2429</v>
      </c>
      <c r="D99" s="158">
        <v>528</v>
      </c>
      <c r="E99" s="158">
        <v>1883</v>
      </c>
      <c r="F99" s="158">
        <v>1877</v>
      </c>
      <c r="G99" s="158">
        <v>2705</v>
      </c>
      <c r="H99" s="158">
        <v>2354</v>
      </c>
      <c r="I99" s="159">
        <f t="shared" si="20"/>
        <v>-0.12975970425138628</v>
      </c>
      <c r="J99" s="160">
        <f t="shared" si="21"/>
        <v>-3.0876904075751388E-2</v>
      </c>
      <c r="K99" s="159">
        <f>H99/H95</f>
        <v>0.41146652683097362</v>
      </c>
    </row>
    <row r="100" spans="2:11" x14ac:dyDescent="0.25">
      <c r="B100" s="162" t="s">
        <v>110</v>
      </c>
      <c r="C100" s="163">
        <v>292</v>
      </c>
      <c r="D100" s="163">
        <v>102</v>
      </c>
      <c r="E100" s="163">
        <v>259</v>
      </c>
      <c r="F100" s="163">
        <v>278</v>
      </c>
      <c r="G100" s="163">
        <v>318</v>
      </c>
      <c r="H100" s="163">
        <v>332</v>
      </c>
      <c r="I100" s="164">
        <f t="shared" si="20"/>
        <v>4.4025157232704393E-2</v>
      </c>
      <c r="J100" s="165">
        <f t="shared" si="21"/>
        <v>0.13698630136986312</v>
      </c>
      <c r="K100" s="164">
        <f>H100/H95</f>
        <v>5.8031812620171298E-2</v>
      </c>
    </row>
    <row r="101" spans="2:11" x14ac:dyDescent="0.25">
      <c r="B101" s="162" t="s">
        <v>113</v>
      </c>
      <c r="C101" s="163">
        <v>617</v>
      </c>
      <c r="D101" s="163">
        <v>106</v>
      </c>
      <c r="E101" s="163">
        <v>540</v>
      </c>
      <c r="F101" s="163">
        <v>459</v>
      </c>
      <c r="G101" s="163">
        <v>564</v>
      </c>
      <c r="H101" s="163">
        <v>530</v>
      </c>
      <c r="I101" s="164">
        <f t="shared" si="20"/>
        <v>-6.0283687943262443E-2</v>
      </c>
      <c r="J101" s="165">
        <f t="shared" si="21"/>
        <v>-0.14100486223662889</v>
      </c>
      <c r="K101" s="164">
        <f>H101/H95</f>
        <v>9.2641146652683096E-2</v>
      </c>
    </row>
    <row r="102" spans="2:11" x14ac:dyDescent="0.25">
      <c r="B102" s="162" t="s">
        <v>116</v>
      </c>
      <c r="C102" s="163">
        <v>393</v>
      </c>
      <c r="D102" s="163">
        <v>55</v>
      </c>
      <c r="E102" s="163">
        <v>317</v>
      </c>
      <c r="F102" s="163">
        <v>291</v>
      </c>
      <c r="G102" s="163">
        <v>482</v>
      </c>
      <c r="H102" s="163">
        <v>373</v>
      </c>
      <c r="I102" s="164">
        <f t="shared" si="20"/>
        <v>-0.22614107883817425</v>
      </c>
      <c r="J102" s="165">
        <f t="shared" si="21"/>
        <v>-5.0890585241730291E-2</v>
      </c>
      <c r="K102" s="164">
        <f>H102/H95</f>
        <v>6.5198391889529805E-2</v>
      </c>
    </row>
    <row r="103" spans="2:11" x14ac:dyDescent="0.25">
      <c r="B103" s="162" t="s">
        <v>123</v>
      </c>
      <c r="C103" s="163">
        <v>110</v>
      </c>
      <c r="D103" s="163">
        <v>20</v>
      </c>
      <c r="E103" s="163">
        <v>121</v>
      </c>
      <c r="F103" s="163">
        <v>123</v>
      </c>
      <c r="G103" s="163">
        <v>117</v>
      </c>
      <c r="H103" s="163">
        <v>86</v>
      </c>
      <c r="I103" s="164">
        <f t="shared" si="20"/>
        <v>-0.2649572649572649</v>
      </c>
      <c r="J103" s="165">
        <f t="shared" si="21"/>
        <v>-0.21818181818181814</v>
      </c>
      <c r="K103" s="164">
        <f>H103/H95</f>
        <v>1.5032337004020277E-2</v>
      </c>
    </row>
    <row r="104" spans="2:11" x14ac:dyDescent="0.25">
      <c r="B104" s="162" t="s">
        <v>119</v>
      </c>
      <c r="C104" s="163">
        <v>82</v>
      </c>
      <c r="D104" s="163">
        <v>51</v>
      </c>
      <c r="E104" s="163">
        <v>113</v>
      </c>
      <c r="F104" s="163">
        <v>73</v>
      </c>
      <c r="G104" s="163">
        <v>114</v>
      </c>
      <c r="H104" s="163">
        <v>67</v>
      </c>
      <c r="I104" s="164">
        <f t="shared" si="20"/>
        <v>-0.41228070175438591</v>
      </c>
      <c r="J104" s="165">
        <f t="shared" si="21"/>
        <v>-0.18292682926829273</v>
      </c>
      <c r="K104" s="164">
        <f>H104/H95</f>
        <v>1.171123929382975E-2</v>
      </c>
    </row>
    <row r="105" spans="2:11" x14ac:dyDescent="0.25">
      <c r="B105" s="162" t="s">
        <v>128</v>
      </c>
      <c r="C105" s="163">
        <v>16</v>
      </c>
      <c r="D105" s="163">
        <v>4</v>
      </c>
      <c r="E105" s="163">
        <v>22</v>
      </c>
      <c r="F105" s="163">
        <v>12</v>
      </c>
      <c r="G105" s="163">
        <v>24</v>
      </c>
      <c r="H105" s="163">
        <v>38</v>
      </c>
      <c r="I105" s="164">
        <f t="shared" si="20"/>
        <v>0.58333333333333326</v>
      </c>
      <c r="J105" s="165">
        <f t="shared" si="21"/>
        <v>1.375</v>
      </c>
      <c r="K105" s="164">
        <f>H105/H95</f>
        <v>6.6421954203810521E-3</v>
      </c>
    </row>
    <row r="106" spans="2:11" x14ac:dyDescent="0.25">
      <c r="B106" s="162" t="s">
        <v>131</v>
      </c>
      <c r="C106" s="163">
        <v>66</v>
      </c>
      <c r="D106" s="163">
        <v>12</v>
      </c>
      <c r="E106" s="163">
        <v>14</v>
      </c>
      <c r="F106" s="163">
        <v>8</v>
      </c>
      <c r="G106" s="163">
        <v>32</v>
      </c>
      <c r="H106" s="163">
        <v>50</v>
      </c>
      <c r="I106" s="164">
        <f t="shared" si="20"/>
        <v>0.5625</v>
      </c>
      <c r="J106" s="165">
        <f t="shared" si="21"/>
        <v>-0.24242424242424243</v>
      </c>
      <c r="K106" s="164">
        <f>H106/H95</f>
        <v>8.7397308162908589E-3</v>
      </c>
    </row>
    <row r="107" spans="2:11" x14ac:dyDescent="0.25">
      <c r="B107" s="168" t="s">
        <v>145</v>
      </c>
      <c r="C107" s="169">
        <f t="shared" ref="C107:H107" si="22">C99-SUM(C100:C106)</f>
        <v>853</v>
      </c>
      <c r="D107" s="169">
        <f t="shared" si="22"/>
        <v>178</v>
      </c>
      <c r="E107" s="169">
        <f t="shared" si="22"/>
        <v>497</v>
      </c>
      <c r="F107" s="169">
        <f t="shared" si="22"/>
        <v>633</v>
      </c>
      <c r="G107" s="169">
        <f t="shared" si="22"/>
        <v>1054</v>
      </c>
      <c r="H107" s="169">
        <f t="shared" si="22"/>
        <v>878</v>
      </c>
      <c r="I107" s="170">
        <f t="shared" si="20"/>
        <v>-0.16698292220113853</v>
      </c>
      <c r="J107" s="171">
        <f t="shared" si="21"/>
        <v>2.9308323563892236E-2</v>
      </c>
      <c r="K107" s="170">
        <f>H107/H95</f>
        <v>0.15346967313406748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14208</v>
      </c>
      <c r="D109" s="176">
        <v>6134</v>
      </c>
      <c r="E109" s="176">
        <v>13942</v>
      </c>
      <c r="F109" s="176">
        <v>18713</v>
      </c>
      <c r="G109" s="176">
        <v>22087</v>
      </c>
      <c r="H109" s="176">
        <v>20986</v>
      </c>
      <c r="I109" s="177">
        <f t="shared" ref="I109:I121" si="23">IFERROR(H109/G109-1,"-")</f>
        <v>-4.9848327070222354E-2</v>
      </c>
      <c r="J109" s="177">
        <f t="shared" ref="J109:J121" si="24">IFERROR(H109/C109-1,"-")</f>
        <v>0.47705518018018012</v>
      </c>
      <c r="K109" s="177">
        <f>H109/H109</f>
        <v>1</v>
      </c>
    </row>
    <row r="110" spans="2:11" x14ac:dyDescent="0.25">
      <c r="B110" s="157" t="s">
        <v>97</v>
      </c>
      <c r="C110" s="158">
        <v>2923</v>
      </c>
      <c r="D110" s="158">
        <v>1595</v>
      </c>
      <c r="E110" s="158">
        <v>1900</v>
      </c>
      <c r="F110" s="158">
        <v>4375</v>
      </c>
      <c r="G110" s="158">
        <v>2951</v>
      </c>
      <c r="H110" s="158">
        <v>2896</v>
      </c>
      <c r="I110" s="159">
        <f t="shared" si="23"/>
        <v>-1.8637749915282997E-2</v>
      </c>
      <c r="J110" s="160">
        <f t="shared" si="24"/>
        <v>-9.2370851864522763E-3</v>
      </c>
      <c r="K110" s="159">
        <f>H110/H109</f>
        <v>0.13799675974459163</v>
      </c>
    </row>
    <row r="111" spans="2:11" x14ac:dyDescent="0.25">
      <c r="B111" s="162" t="s">
        <v>103</v>
      </c>
      <c r="C111" s="163">
        <v>914</v>
      </c>
      <c r="D111" s="163">
        <v>959</v>
      </c>
      <c r="E111" s="163">
        <v>812</v>
      </c>
      <c r="F111" s="163">
        <v>1086</v>
      </c>
      <c r="G111" s="163">
        <v>634</v>
      </c>
      <c r="H111" s="163">
        <v>798</v>
      </c>
      <c r="I111" s="164">
        <f t="shared" si="23"/>
        <v>0.25867507886435326</v>
      </c>
      <c r="J111" s="165">
        <f t="shared" si="24"/>
        <v>-0.12691466083150982</v>
      </c>
      <c r="K111" s="164">
        <f>H111/H109</f>
        <v>3.8025350233488991E-2</v>
      </c>
    </row>
    <row r="112" spans="2:11" x14ac:dyDescent="0.25">
      <c r="B112" s="162" t="s">
        <v>100</v>
      </c>
      <c r="C112" s="163">
        <v>2009</v>
      </c>
      <c r="D112" s="163">
        <v>636</v>
      </c>
      <c r="E112" s="163">
        <v>1088</v>
      </c>
      <c r="F112" s="163">
        <v>3289</v>
      </c>
      <c r="G112" s="163">
        <v>2317</v>
      </c>
      <c r="H112" s="163">
        <v>2098</v>
      </c>
      <c r="I112" s="164">
        <f t="shared" si="23"/>
        <v>-9.451877427708244E-2</v>
      </c>
      <c r="J112" s="165">
        <f t="shared" si="24"/>
        <v>4.4300647088103551E-2</v>
      </c>
      <c r="K112" s="164">
        <f>H112/H109</f>
        <v>9.9971409511102644E-2</v>
      </c>
    </row>
    <row r="113" spans="2:11" x14ac:dyDescent="0.25">
      <c r="B113" s="157" t="s">
        <v>107</v>
      </c>
      <c r="C113" s="158">
        <v>11285</v>
      </c>
      <c r="D113" s="158">
        <v>4539</v>
      </c>
      <c r="E113" s="158">
        <v>12042</v>
      </c>
      <c r="F113" s="158">
        <v>14338</v>
      </c>
      <c r="G113" s="158">
        <v>19136</v>
      </c>
      <c r="H113" s="158">
        <v>18090</v>
      </c>
      <c r="I113" s="159">
        <f t="shared" si="23"/>
        <v>-5.4661371237458178E-2</v>
      </c>
      <c r="J113" s="160">
        <f t="shared" si="24"/>
        <v>0.60301284891448836</v>
      </c>
      <c r="K113" s="159">
        <f>H113/H109</f>
        <v>0.86200324025540842</v>
      </c>
    </row>
    <row r="114" spans="2:11" x14ac:dyDescent="0.25">
      <c r="B114" s="162" t="s">
        <v>110</v>
      </c>
      <c r="C114" s="163">
        <v>5918</v>
      </c>
      <c r="D114" s="163">
        <v>3604</v>
      </c>
      <c r="E114" s="163">
        <v>6776</v>
      </c>
      <c r="F114" s="163">
        <v>7819</v>
      </c>
      <c r="G114" s="163">
        <v>11418</v>
      </c>
      <c r="H114" s="163">
        <v>10847</v>
      </c>
      <c r="I114" s="164">
        <f t="shared" si="23"/>
        <v>-5.0008758101243611E-2</v>
      </c>
      <c r="J114" s="165">
        <f t="shared" si="24"/>
        <v>0.83288273065224727</v>
      </c>
      <c r="K114" s="164">
        <f>H114/H109</f>
        <v>0.5168683884494425</v>
      </c>
    </row>
    <row r="115" spans="2:11" x14ac:dyDescent="0.25">
      <c r="B115" s="162" t="s">
        <v>113</v>
      </c>
      <c r="C115" s="163">
        <v>1278</v>
      </c>
      <c r="D115" s="163">
        <v>475</v>
      </c>
      <c r="E115" s="163">
        <v>872</v>
      </c>
      <c r="F115" s="163">
        <v>1094</v>
      </c>
      <c r="G115" s="163">
        <v>1110</v>
      </c>
      <c r="H115" s="163">
        <v>1131</v>
      </c>
      <c r="I115" s="164">
        <f t="shared" si="23"/>
        <v>1.8918918918918948E-2</v>
      </c>
      <c r="J115" s="165">
        <f t="shared" si="24"/>
        <v>-0.11502347417840375</v>
      </c>
      <c r="K115" s="164">
        <f>H115/H109</f>
        <v>5.3893071571523871E-2</v>
      </c>
    </row>
    <row r="116" spans="2:11" x14ac:dyDescent="0.25">
      <c r="B116" s="162" t="s">
        <v>116</v>
      </c>
      <c r="C116" s="163">
        <v>576</v>
      </c>
      <c r="D116" s="163">
        <v>107</v>
      </c>
      <c r="E116" s="163">
        <v>752</v>
      </c>
      <c r="F116" s="163">
        <v>1080</v>
      </c>
      <c r="G116" s="163">
        <v>924</v>
      </c>
      <c r="H116" s="163">
        <v>1319</v>
      </c>
      <c r="I116" s="164">
        <f t="shared" si="23"/>
        <v>0.42748917748917759</v>
      </c>
      <c r="J116" s="165">
        <f t="shared" si="24"/>
        <v>1.2899305555555554</v>
      </c>
      <c r="K116" s="164">
        <f>H116/H109</f>
        <v>6.2851424759363381E-2</v>
      </c>
    </row>
    <row r="117" spans="2:11" x14ac:dyDescent="0.25">
      <c r="B117" s="162" t="s">
        <v>123</v>
      </c>
      <c r="C117" s="163">
        <v>244</v>
      </c>
      <c r="D117" s="163">
        <v>116</v>
      </c>
      <c r="E117" s="163">
        <v>370</v>
      </c>
      <c r="F117" s="163">
        <v>725</v>
      </c>
      <c r="G117" s="163">
        <v>687</v>
      </c>
      <c r="H117" s="163">
        <v>859</v>
      </c>
      <c r="I117" s="164">
        <f t="shared" si="23"/>
        <v>0.25036390101892292</v>
      </c>
      <c r="J117" s="165">
        <f t="shared" si="24"/>
        <v>2.5204918032786887</v>
      </c>
      <c r="K117" s="164">
        <f>H117/H109</f>
        <v>4.0932049938053938E-2</v>
      </c>
    </row>
    <row r="118" spans="2:11" x14ac:dyDescent="0.25">
      <c r="B118" s="162" t="s">
        <v>119</v>
      </c>
      <c r="C118" s="163">
        <v>418</v>
      </c>
      <c r="D118" s="163">
        <v>74</v>
      </c>
      <c r="E118" s="163">
        <v>823</v>
      </c>
      <c r="F118" s="163">
        <v>533</v>
      </c>
      <c r="G118" s="163">
        <v>632</v>
      </c>
      <c r="H118" s="163">
        <v>621</v>
      </c>
      <c r="I118" s="164">
        <f t="shared" si="23"/>
        <v>-1.7405063291139222E-2</v>
      </c>
      <c r="J118" s="165">
        <f t="shared" si="24"/>
        <v>0.4856459330143541</v>
      </c>
      <c r="K118" s="164">
        <f>H118/H109</f>
        <v>2.9591156008767751E-2</v>
      </c>
    </row>
    <row r="119" spans="2:11" x14ac:dyDescent="0.25">
      <c r="B119" s="162" t="s">
        <v>128</v>
      </c>
      <c r="C119" s="163">
        <v>166</v>
      </c>
      <c r="D119" s="163">
        <v>0</v>
      </c>
      <c r="E119" s="163">
        <v>115</v>
      </c>
      <c r="F119" s="163">
        <v>236</v>
      </c>
      <c r="G119" s="163">
        <v>293</v>
      </c>
      <c r="H119" s="163">
        <v>67</v>
      </c>
      <c r="I119" s="164">
        <f t="shared" si="23"/>
        <v>-0.77133105802047786</v>
      </c>
      <c r="J119" s="165">
        <f t="shared" si="24"/>
        <v>-0.59638554216867468</v>
      </c>
      <c r="K119" s="164">
        <f>H119/H109</f>
        <v>3.1926045935385494E-3</v>
      </c>
    </row>
    <row r="120" spans="2:11" x14ac:dyDescent="0.25">
      <c r="B120" s="162" t="s">
        <v>131</v>
      </c>
      <c r="C120" s="163">
        <v>378</v>
      </c>
      <c r="D120" s="163">
        <v>0</v>
      </c>
      <c r="E120" s="163">
        <v>282</v>
      </c>
      <c r="F120" s="163">
        <v>110</v>
      </c>
      <c r="G120" s="163">
        <v>229</v>
      </c>
      <c r="H120" s="163">
        <v>114</v>
      </c>
      <c r="I120" s="164">
        <f t="shared" si="23"/>
        <v>-0.50218340611353707</v>
      </c>
      <c r="J120" s="165">
        <f t="shared" si="24"/>
        <v>-0.69841269841269837</v>
      </c>
      <c r="K120" s="164">
        <f>H120/H109</f>
        <v>5.4321928904984274E-3</v>
      </c>
    </row>
    <row r="121" spans="2:11" x14ac:dyDescent="0.25">
      <c r="B121" s="168" t="s">
        <v>145</v>
      </c>
      <c r="C121" s="169">
        <f t="shared" ref="C121:H121" si="25">C113-SUM(C114:C120)</f>
        <v>2307</v>
      </c>
      <c r="D121" s="169">
        <f t="shared" si="25"/>
        <v>163</v>
      </c>
      <c r="E121" s="169">
        <f t="shared" si="25"/>
        <v>2052</v>
      </c>
      <c r="F121" s="169">
        <f t="shared" si="25"/>
        <v>2741</v>
      </c>
      <c r="G121" s="169">
        <f t="shared" si="25"/>
        <v>3843</v>
      </c>
      <c r="H121" s="169">
        <f t="shared" si="25"/>
        <v>3132</v>
      </c>
      <c r="I121" s="170">
        <f t="shared" si="23"/>
        <v>-0.18501170960187352</v>
      </c>
      <c r="J121" s="171">
        <f t="shared" si="24"/>
        <v>0.35760728218465543</v>
      </c>
      <c r="K121" s="170">
        <f>H121/H109</f>
        <v>0.14924235204421996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22370</v>
      </c>
      <c r="D123" s="176">
        <v>8311</v>
      </c>
      <c r="E123" s="176">
        <v>23574</v>
      </c>
      <c r="F123" s="176">
        <v>26213</v>
      </c>
      <c r="G123" s="176">
        <v>24550</v>
      </c>
      <c r="H123" s="176">
        <v>26113</v>
      </c>
      <c r="I123" s="177">
        <f t="shared" ref="I123:I135" si="26">IFERROR(H123/G123-1,"-")</f>
        <v>6.3665987780040734E-2</v>
      </c>
      <c r="J123" s="177">
        <f t="shared" ref="J123:J135" si="27">IFERROR(H123/C123-1,"-")</f>
        <v>0.16732230666070635</v>
      </c>
      <c r="K123" s="177">
        <f>H123/H123</f>
        <v>1</v>
      </c>
    </row>
    <row r="124" spans="2:11" x14ac:dyDescent="0.25">
      <c r="B124" s="157" t="s">
        <v>97</v>
      </c>
      <c r="C124" s="158">
        <v>11771</v>
      </c>
      <c r="D124" s="158">
        <v>5587</v>
      </c>
      <c r="E124" s="158">
        <v>13650</v>
      </c>
      <c r="F124" s="158">
        <v>14085</v>
      </c>
      <c r="G124" s="158">
        <v>13995</v>
      </c>
      <c r="H124" s="158">
        <v>15270</v>
      </c>
      <c r="I124" s="159">
        <f t="shared" si="26"/>
        <v>9.1103965702036493E-2</v>
      </c>
      <c r="J124" s="160">
        <f t="shared" si="27"/>
        <v>0.29725596805708943</v>
      </c>
      <c r="K124" s="159">
        <f>H124/H123</f>
        <v>0.58476620840194538</v>
      </c>
    </row>
    <row r="125" spans="2:11" x14ac:dyDescent="0.25">
      <c r="B125" s="162" t="s">
        <v>103</v>
      </c>
      <c r="C125" s="163">
        <v>5366</v>
      </c>
      <c r="D125" s="163">
        <v>2418</v>
      </c>
      <c r="E125" s="163">
        <v>6540</v>
      </c>
      <c r="F125" s="163">
        <v>6958</v>
      </c>
      <c r="G125" s="163">
        <v>5274</v>
      </c>
      <c r="H125" s="163">
        <v>6305</v>
      </c>
      <c r="I125" s="164">
        <f t="shared" si="26"/>
        <v>0.19548729616989013</v>
      </c>
      <c r="J125" s="165">
        <f t="shared" si="27"/>
        <v>0.17499068207230706</v>
      </c>
      <c r="K125" s="164">
        <f>H125/H123</f>
        <v>0.24145061846589821</v>
      </c>
    </row>
    <row r="126" spans="2:11" x14ac:dyDescent="0.25">
      <c r="B126" s="162" t="s">
        <v>100</v>
      </c>
      <c r="C126" s="163">
        <v>6405</v>
      </c>
      <c r="D126" s="163">
        <v>3169</v>
      </c>
      <c r="E126" s="163">
        <v>7110</v>
      </c>
      <c r="F126" s="163">
        <v>7127</v>
      </c>
      <c r="G126" s="163">
        <v>8721</v>
      </c>
      <c r="H126" s="163">
        <v>8965</v>
      </c>
      <c r="I126" s="164">
        <f t="shared" si="26"/>
        <v>2.7978442839123874E-2</v>
      </c>
      <c r="J126" s="165">
        <f t="shared" si="27"/>
        <v>0.39968774395003903</v>
      </c>
      <c r="K126" s="164">
        <f>H126/H123</f>
        <v>0.34331558993604716</v>
      </c>
    </row>
    <row r="127" spans="2:11" x14ac:dyDescent="0.25">
      <c r="B127" s="157" t="s">
        <v>107</v>
      </c>
      <c r="C127" s="158">
        <v>10599</v>
      </c>
      <c r="D127" s="158">
        <v>2724</v>
      </c>
      <c r="E127" s="158">
        <v>9924</v>
      </c>
      <c r="F127" s="158">
        <v>12128</v>
      </c>
      <c r="G127" s="158">
        <v>10555</v>
      </c>
      <c r="H127" s="158">
        <v>10843</v>
      </c>
      <c r="I127" s="159">
        <f t="shared" si="26"/>
        <v>2.7285646612979608E-2</v>
      </c>
      <c r="J127" s="160">
        <f t="shared" si="27"/>
        <v>2.3021039720728442E-2</v>
      </c>
      <c r="K127" s="159">
        <f>H127/H123</f>
        <v>0.41523379159805462</v>
      </c>
    </row>
    <row r="128" spans="2:11" x14ac:dyDescent="0.25">
      <c r="B128" s="162" t="s">
        <v>110</v>
      </c>
      <c r="C128" s="163">
        <v>1081</v>
      </c>
      <c r="D128" s="163">
        <v>307</v>
      </c>
      <c r="E128" s="163">
        <v>775</v>
      </c>
      <c r="F128" s="163">
        <v>962</v>
      </c>
      <c r="G128" s="163">
        <v>1147</v>
      </c>
      <c r="H128" s="163">
        <v>1127</v>
      </c>
      <c r="I128" s="164">
        <f t="shared" si="26"/>
        <v>-1.7436791630340065E-2</v>
      </c>
      <c r="J128" s="165">
        <f t="shared" si="27"/>
        <v>4.2553191489361764E-2</v>
      </c>
      <c r="K128" s="164">
        <f>H128/H123</f>
        <v>4.3158580017615744E-2</v>
      </c>
    </row>
    <row r="129" spans="2:11" x14ac:dyDescent="0.25">
      <c r="B129" s="162" t="s">
        <v>113</v>
      </c>
      <c r="C129" s="163">
        <v>1143</v>
      </c>
      <c r="D129" s="163">
        <v>297</v>
      </c>
      <c r="E129" s="163">
        <v>1659</v>
      </c>
      <c r="F129" s="163">
        <v>1800</v>
      </c>
      <c r="G129" s="163">
        <v>1503</v>
      </c>
      <c r="H129" s="163">
        <v>1743</v>
      </c>
      <c r="I129" s="164">
        <f t="shared" si="26"/>
        <v>0.15968063872255489</v>
      </c>
      <c r="J129" s="165">
        <f t="shared" si="27"/>
        <v>0.52493438320209984</v>
      </c>
      <c r="K129" s="164">
        <f>H129/H123</f>
        <v>6.6748362884387083E-2</v>
      </c>
    </row>
    <row r="130" spans="2:11" x14ac:dyDescent="0.25">
      <c r="B130" s="162" t="s">
        <v>116</v>
      </c>
      <c r="C130" s="163">
        <v>649</v>
      </c>
      <c r="D130" s="163">
        <v>111</v>
      </c>
      <c r="E130" s="163">
        <v>954</v>
      </c>
      <c r="F130" s="163">
        <v>1027</v>
      </c>
      <c r="G130" s="163">
        <v>1076</v>
      </c>
      <c r="H130" s="163">
        <v>866</v>
      </c>
      <c r="I130" s="164">
        <f t="shared" si="26"/>
        <v>-0.19516728624535318</v>
      </c>
      <c r="J130" s="165">
        <f t="shared" si="27"/>
        <v>0.33436055469953785</v>
      </c>
      <c r="K130" s="164">
        <f>H130/H123</f>
        <v>3.3163558380883085E-2</v>
      </c>
    </row>
    <row r="131" spans="2:11" x14ac:dyDescent="0.25">
      <c r="B131" s="162" t="s">
        <v>123</v>
      </c>
      <c r="C131" s="163">
        <v>153</v>
      </c>
      <c r="D131" s="163">
        <v>50</v>
      </c>
      <c r="E131" s="163">
        <v>249</v>
      </c>
      <c r="F131" s="163">
        <v>308</v>
      </c>
      <c r="G131" s="163">
        <v>305</v>
      </c>
      <c r="H131" s="163">
        <v>307</v>
      </c>
      <c r="I131" s="164">
        <f t="shared" si="26"/>
        <v>6.5573770491802463E-3</v>
      </c>
      <c r="J131" s="165">
        <f t="shared" si="27"/>
        <v>1.0065359477124183</v>
      </c>
      <c r="K131" s="164">
        <f>H131/H123</f>
        <v>1.1756596331329224E-2</v>
      </c>
    </row>
    <row r="132" spans="2:11" x14ac:dyDescent="0.25">
      <c r="B132" s="162" t="s">
        <v>119</v>
      </c>
      <c r="C132" s="163">
        <v>195</v>
      </c>
      <c r="D132" s="163">
        <v>59</v>
      </c>
      <c r="E132" s="163">
        <v>409</v>
      </c>
      <c r="F132" s="163">
        <v>194</v>
      </c>
      <c r="G132" s="163">
        <v>291</v>
      </c>
      <c r="H132" s="163">
        <v>254</v>
      </c>
      <c r="I132" s="164">
        <f t="shared" si="26"/>
        <v>-0.12714776632302405</v>
      </c>
      <c r="J132" s="165">
        <f t="shared" si="27"/>
        <v>0.3025641025641026</v>
      </c>
      <c r="K132" s="164">
        <f>H132/H123</f>
        <v>9.7269559223375334E-3</v>
      </c>
    </row>
    <row r="133" spans="2:11" x14ac:dyDescent="0.25">
      <c r="B133" s="162" t="s">
        <v>128</v>
      </c>
      <c r="C133" s="163">
        <v>183</v>
      </c>
      <c r="D133" s="163">
        <v>11</v>
      </c>
      <c r="E133" s="163">
        <v>179</v>
      </c>
      <c r="F133" s="163">
        <v>136</v>
      </c>
      <c r="G133" s="163">
        <v>183</v>
      </c>
      <c r="H133" s="163">
        <v>120</v>
      </c>
      <c r="I133" s="164">
        <f t="shared" si="26"/>
        <v>-0.34426229508196726</v>
      </c>
      <c r="J133" s="165">
        <f t="shared" si="27"/>
        <v>-0.34426229508196726</v>
      </c>
      <c r="K133" s="164">
        <f>H133/H123</f>
        <v>4.5954122467736372E-3</v>
      </c>
    </row>
    <row r="134" spans="2:11" x14ac:dyDescent="0.25">
      <c r="B134" s="162" t="s">
        <v>131</v>
      </c>
      <c r="C134" s="163">
        <v>363</v>
      </c>
      <c r="D134" s="163">
        <v>28</v>
      </c>
      <c r="E134" s="163">
        <v>254</v>
      </c>
      <c r="F134" s="163">
        <v>271</v>
      </c>
      <c r="G134" s="163">
        <v>310</v>
      </c>
      <c r="H134" s="163">
        <v>377</v>
      </c>
      <c r="I134" s="164">
        <f t="shared" si="26"/>
        <v>0.21612903225806446</v>
      </c>
      <c r="J134" s="165">
        <f t="shared" si="27"/>
        <v>3.8567493112947604E-2</v>
      </c>
      <c r="K134" s="164">
        <f>H134/H123</f>
        <v>1.4437253475280512E-2</v>
      </c>
    </row>
    <row r="135" spans="2:11" x14ac:dyDescent="0.25">
      <c r="B135" s="168" t="s">
        <v>145</v>
      </c>
      <c r="C135" s="169">
        <f t="shared" ref="C135:H135" si="28">C127-SUM(C128:C134)</f>
        <v>6832</v>
      </c>
      <c r="D135" s="169">
        <f t="shared" si="28"/>
        <v>1861</v>
      </c>
      <c r="E135" s="169">
        <f t="shared" si="28"/>
        <v>5445</v>
      </c>
      <c r="F135" s="169">
        <f t="shared" si="28"/>
        <v>7430</v>
      </c>
      <c r="G135" s="169">
        <f t="shared" si="28"/>
        <v>5740</v>
      </c>
      <c r="H135" s="169">
        <f t="shared" si="28"/>
        <v>6049</v>
      </c>
      <c r="I135" s="170">
        <f t="shared" si="26"/>
        <v>5.3832752613240498E-2</v>
      </c>
      <c r="J135" s="171">
        <f t="shared" si="27"/>
        <v>-0.11460772833723654</v>
      </c>
      <c r="K135" s="170">
        <f>H135/H123</f>
        <v>0.23164707233944778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24013</v>
      </c>
      <c r="D137" s="176">
        <v>5662</v>
      </c>
      <c r="E137" s="176">
        <v>23913</v>
      </c>
      <c r="F137" s="176">
        <v>25634</v>
      </c>
      <c r="G137" s="176">
        <v>29365</v>
      </c>
      <c r="H137" s="176">
        <v>27084</v>
      </c>
      <c r="I137" s="177">
        <f t="shared" ref="I137:I149" si="29">IFERROR(H137/G137-1,"-")</f>
        <v>-7.7677507236506016E-2</v>
      </c>
      <c r="J137" s="177">
        <f t="shared" ref="J137:J149" si="30">IFERROR(H137/C137-1,"-")</f>
        <v>0.12788906009244982</v>
      </c>
      <c r="K137" s="177">
        <f>H137/H137</f>
        <v>1</v>
      </c>
    </row>
    <row r="138" spans="2:11" x14ac:dyDescent="0.25">
      <c r="B138" s="157" t="s">
        <v>97</v>
      </c>
      <c r="C138" s="158">
        <v>2294</v>
      </c>
      <c r="D138" s="158">
        <v>1631</v>
      </c>
      <c r="E138" s="158">
        <v>1448</v>
      </c>
      <c r="F138" s="158">
        <v>1204</v>
      </c>
      <c r="G138" s="158">
        <v>1362</v>
      </c>
      <c r="H138" s="158">
        <v>1464</v>
      </c>
      <c r="I138" s="159">
        <f t="shared" si="29"/>
        <v>7.4889867841409608E-2</v>
      </c>
      <c r="J138" s="160">
        <f t="shared" si="30"/>
        <v>-0.36181342632955538</v>
      </c>
      <c r="K138" s="159">
        <f>H138/H137</f>
        <v>5.4054054054054057E-2</v>
      </c>
    </row>
    <row r="139" spans="2:11" x14ac:dyDescent="0.25">
      <c r="B139" s="162" t="s">
        <v>103</v>
      </c>
      <c r="C139" s="163">
        <v>1110</v>
      </c>
      <c r="D139" s="163">
        <v>1370</v>
      </c>
      <c r="E139" s="163">
        <v>1061</v>
      </c>
      <c r="F139" s="163">
        <v>686</v>
      </c>
      <c r="G139" s="163">
        <v>723</v>
      </c>
      <c r="H139" s="163">
        <v>396</v>
      </c>
      <c r="I139" s="164">
        <f t="shared" si="29"/>
        <v>-0.4522821576763485</v>
      </c>
      <c r="J139" s="165">
        <f t="shared" si="30"/>
        <v>-0.64324324324324322</v>
      </c>
      <c r="K139" s="164">
        <f>H139/H137</f>
        <v>1.4621178555604785E-2</v>
      </c>
    </row>
    <row r="140" spans="2:11" x14ac:dyDescent="0.25">
      <c r="B140" s="162" t="s">
        <v>100</v>
      </c>
      <c r="C140" s="163">
        <v>1184</v>
      </c>
      <c r="D140" s="163">
        <v>261</v>
      </c>
      <c r="E140" s="163">
        <v>387</v>
      </c>
      <c r="F140" s="163">
        <v>518</v>
      </c>
      <c r="G140" s="163">
        <v>639</v>
      </c>
      <c r="H140" s="163">
        <v>1068</v>
      </c>
      <c r="I140" s="164">
        <f t="shared" si="29"/>
        <v>0.67136150234741776</v>
      </c>
      <c r="J140" s="165">
        <f t="shared" si="30"/>
        <v>-9.7972972972973027E-2</v>
      </c>
      <c r="K140" s="164">
        <f>H140/H137</f>
        <v>3.9432875498449267E-2</v>
      </c>
    </row>
    <row r="141" spans="2:11" x14ac:dyDescent="0.25">
      <c r="B141" s="157" t="s">
        <v>107</v>
      </c>
      <c r="C141" s="158">
        <v>21719</v>
      </c>
      <c r="D141" s="158">
        <v>4031</v>
      </c>
      <c r="E141" s="158">
        <v>22465</v>
      </c>
      <c r="F141" s="158">
        <v>24430</v>
      </c>
      <c r="G141" s="158">
        <v>28003</v>
      </c>
      <c r="H141" s="158">
        <v>25620</v>
      </c>
      <c r="I141" s="159">
        <f t="shared" si="29"/>
        <v>-8.5098025211584494E-2</v>
      </c>
      <c r="J141" s="160">
        <f t="shared" si="30"/>
        <v>0.17961232100925462</v>
      </c>
      <c r="K141" s="159">
        <f>H141/H137</f>
        <v>0.94594594594594594</v>
      </c>
    </row>
    <row r="142" spans="2:11" x14ac:dyDescent="0.25">
      <c r="B142" s="162" t="s">
        <v>110</v>
      </c>
      <c r="C142" s="163">
        <v>10338</v>
      </c>
      <c r="D142" s="163">
        <v>1659</v>
      </c>
      <c r="E142" s="163">
        <v>8389</v>
      </c>
      <c r="F142" s="163">
        <v>9245</v>
      </c>
      <c r="G142" s="163">
        <v>11599</v>
      </c>
      <c r="H142" s="163">
        <v>11272</v>
      </c>
      <c r="I142" s="164">
        <f t="shared" si="29"/>
        <v>-2.8192085524614163E-2</v>
      </c>
      <c r="J142" s="165">
        <f t="shared" si="30"/>
        <v>9.0346295221512829E-2</v>
      </c>
      <c r="K142" s="164">
        <f>H142/H137</f>
        <v>0.41618667848176044</v>
      </c>
    </row>
    <row r="143" spans="2:11" x14ac:dyDescent="0.25">
      <c r="B143" s="162" t="s">
        <v>113</v>
      </c>
      <c r="C143" s="163">
        <v>1702</v>
      </c>
      <c r="D143" s="163">
        <v>668</v>
      </c>
      <c r="E143" s="163">
        <v>2361</v>
      </c>
      <c r="F143" s="163">
        <v>2870</v>
      </c>
      <c r="G143" s="163">
        <v>2808</v>
      </c>
      <c r="H143" s="163">
        <v>2881</v>
      </c>
      <c r="I143" s="164">
        <f t="shared" si="29"/>
        <v>2.5997150997151053E-2</v>
      </c>
      <c r="J143" s="165">
        <f t="shared" si="30"/>
        <v>0.69271445358401884</v>
      </c>
      <c r="K143" s="164">
        <f>H143/H137</f>
        <v>0.10637276620883178</v>
      </c>
    </row>
    <row r="144" spans="2:11" x14ac:dyDescent="0.25">
      <c r="B144" s="162" t="s">
        <v>116</v>
      </c>
      <c r="C144" s="163">
        <v>1397</v>
      </c>
      <c r="D144" s="163">
        <v>113</v>
      </c>
      <c r="E144" s="163">
        <v>2881</v>
      </c>
      <c r="F144" s="163">
        <v>2375</v>
      </c>
      <c r="G144" s="163">
        <v>2108</v>
      </c>
      <c r="H144" s="163">
        <v>1639</v>
      </c>
      <c r="I144" s="164">
        <f t="shared" si="29"/>
        <v>-0.22248576850094881</v>
      </c>
      <c r="J144" s="165">
        <f t="shared" si="30"/>
        <v>0.17322834645669283</v>
      </c>
      <c r="K144" s="164">
        <f>H144/H137</f>
        <v>6.0515433466253141E-2</v>
      </c>
    </row>
    <row r="145" spans="2:11" x14ac:dyDescent="0.25">
      <c r="B145" s="162" t="s">
        <v>123</v>
      </c>
      <c r="C145" s="163">
        <v>369</v>
      </c>
      <c r="D145" s="163">
        <v>118</v>
      </c>
      <c r="E145" s="163">
        <v>1087</v>
      </c>
      <c r="F145" s="163">
        <v>735</v>
      </c>
      <c r="G145" s="163">
        <v>829</v>
      </c>
      <c r="H145" s="163">
        <v>671</v>
      </c>
      <c r="I145" s="164">
        <f t="shared" si="29"/>
        <v>-0.19059107358262972</v>
      </c>
      <c r="J145" s="165">
        <f t="shared" si="30"/>
        <v>0.81842818428184283</v>
      </c>
      <c r="K145" s="164">
        <f>H145/H137</f>
        <v>2.4774774774774775E-2</v>
      </c>
    </row>
    <row r="146" spans="2:11" x14ac:dyDescent="0.25">
      <c r="B146" s="162" t="s">
        <v>119</v>
      </c>
      <c r="C146" s="163">
        <v>441</v>
      </c>
      <c r="D146" s="163">
        <v>77</v>
      </c>
      <c r="E146" s="163">
        <v>812</v>
      </c>
      <c r="F146" s="163">
        <v>579</v>
      </c>
      <c r="G146" s="163">
        <v>725</v>
      </c>
      <c r="H146" s="163">
        <v>521</v>
      </c>
      <c r="I146" s="164">
        <f t="shared" si="29"/>
        <v>-0.28137931034482755</v>
      </c>
      <c r="J146" s="165">
        <f t="shared" si="30"/>
        <v>0.18140589569161003</v>
      </c>
      <c r="K146" s="164">
        <f>H146/H137</f>
        <v>1.9236449564318418E-2</v>
      </c>
    </row>
    <row r="147" spans="2:11" x14ac:dyDescent="0.25">
      <c r="B147" s="162" t="s">
        <v>128</v>
      </c>
      <c r="C147" s="163">
        <v>371</v>
      </c>
      <c r="D147" s="163">
        <v>3</v>
      </c>
      <c r="E147" s="163">
        <v>615</v>
      </c>
      <c r="F147" s="163">
        <v>800</v>
      </c>
      <c r="G147" s="163">
        <v>814</v>
      </c>
      <c r="H147" s="163">
        <v>652</v>
      </c>
      <c r="I147" s="164">
        <f t="shared" si="29"/>
        <v>-0.19901719901719905</v>
      </c>
      <c r="J147" s="165">
        <f t="shared" si="30"/>
        <v>0.75741239892183287</v>
      </c>
      <c r="K147" s="164">
        <f>H147/H137</f>
        <v>2.4073253581450304E-2</v>
      </c>
    </row>
    <row r="148" spans="2:11" x14ac:dyDescent="0.25">
      <c r="B148" s="162" t="s">
        <v>131</v>
      </c>
      <c r="C148" s="163">
        <v>932</v>
      </c>
      <c r="D148" s="163">
        <v>45</v>
      </c>
      <c r="E148" s="163">
        <v>526</v>
      </c>
      <c r="F148" s="163">
        <v>488</v>
      </c>
      <c r="G148" s="163">
        <v>665</v>
      </c>
      <c r="H148" s="163">
        <v>573</v>
      </c>
      <c r="I148" s="164">
        <f t="shared" si="29"/>
        <v>-0.13834586466165411</v>
      </c>
      <c r="J148" s="165">
        <f t="shared" si="30"/>
        <v>-0.38519313304721026</v>
      </c>
      <c r="K148" s="164">
        <f>H148/H137</f>
        <v>2.1156402303943288E-2</v>
      </c>
    </row>
    <row r="149" spans="2:11" x14ac:dyDescent="0.25">
      <c r="B149" s="168" t="s">
        <v>145</v>
      </c>
      <c r="C149" s="169">
        <f t="shared" ref="C149:H149" si="31">C141-SUM(C142:C148)</f>
        <v>6169</v>
      </c>
      <c r="D149" s="169">
        <f t="shared" si="31"/>
        <v>1348</v>
      </c>
      <c r="E149" s="169">
        <f t="shared" si="31"/>
        <v>5794</v>
      </c>
      <c r="F149" s="169">
        <f t="shared" si="31"/>
        <v>7338</v>
      </c>
      <c r="G149" s="169">
        <f t="shared" si="31"/>
        <v>8455</v>
      </c>
      <c r="H149" s="169">
        <f t="shared" si="31"/>
        <v>7411</v>
      </c>
      <c r="I149" s="170">
        <f t="shared" si="29"/>
        <v>-0.12347723240685982</v>
      </c>
      <c r="J149" s="171">
        <f t="shared" si="30"/>
        <v>0.20132922677905651</v>
      </c>
      <c r="K149" s="170">
        <f>H149/H137</f>
        <v>0.27363018756461377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10851</v>
      </c>
      <c r="D151" s="176">
        <v>2580</v>
      </c>
      <c r="E151" s="176">
        <v>11732</v>
      </c>
      <c r="F151" s="176">
        <v>11163</v>
      </c>
      <c r="G151" s="176">
        <v>12933</v>
      </c>
      <c r="H151" s="176">
        <v>13438</v>
      </c>
      <c r="I151" s="177">
        <f t="shared" ref="I151:I163" si="32">IFERROR(H151/G151-1,"-")</f>
        <v>3.9047398128817745E-2</v>
      </c>
      <c r="J151" s="177">
        <f t="shared" ref="J151:J163" si="33">IFERROR(H151/C151-1,"-")</f>
        <v>0.23841120634042956</v>
      </c>
      <c r="K151" s="177">
        <f>H151/H151</f>
        <v>1</v>
      </c>
    </row>
    <row r="152" spans="2:11" x14ac:dyDescent="0.25">
      <c r="B152" s="157" t="s">
        <v>97</v>
      </c>
      <c r="C152" s="158">
        <v>2910</v>
      </c>
      <c r="D152" s="158">
        <v>1698</v>
      </c>
      <c r="E152" s="158">
        <v>4127</v>
      </c>
      <c r="F152" s="158">
        <v>4352</v>
      </c>
      <c r="G152" s="158">
        <v>4244</v>
      </c>
      <c r="H152" s="158">
        <v>5081</v>
      </c>
      <c r="I152" s="159">
        <f t="shared" si="32"/>
        <v>0.1972196041470311</v>
      </c>
      <c r="J152" s="160">
        <f t="shared" si="33"/>
        <v>0.74604810996563575</v>
      </c>
      <c r="K152" s="159">
        <f>H152/H151</f>
        <v>0.3781068611400506</v>
      </c>
    </row>
    <row r="153" spans="2:11" x14ac:dyDescent="0.25">
      <c r="B153" s="162" t="s">
        <v>103</v>
      </c>
      <c r="C153" s="163">
        <v>1115</v>
      </c>
      <c r="D153" s="163">
        <v>1418</v>
      </c>
      <c r="E153" s="163">
        <v>3399</v>
      </c>
      <c r="F153" s="163">
        <v>2928</v>
      </c>
      <c r="G153" s="163">
        <v>3200</v>
      </c>
      <c r="H153" s="163">
        <v>3538</v>
      </c>
      <c r="I153" s="164">
        <f t="shared" si="32"/>
        <v>0.10562500000000008</v>
      </c>
      <c r="J153" s="165">
        <f t="shared" si="33"/>
        <v>2.1730941704035875</v>
      </c>
      <c r="K153" s="164">
        <f>H153/H151</f>
        <v>0.26328322667063553</v>
      </c>
    </row>
    <row r="154" spans="2:11" x14ac:dyDescent="0.25">
      <c r="B154" s="162" t="s">
        <v>100</v>
      </c>
      <c r="C154" s="163">
        <v>1795</v>
      </c>
      <c r="D154" s="163">
        <v>280</v>
      </c>
      <c r="E154" s="163">
        <v>728</v>
      </c>
      <c r="F154" s="163">
        <v>1424</v>
      </c>
      <c r="G154" s="163">
        <v>1044</v>
      </c>
      <c r="H154" s="163">
        <v>1543</v>
      </c>
      <c r="I154" s="164">
        <f t="shared" si="32"/>
        <v>0.47796934865900376</v>
      </c>
      <c r="J154" s="165">
        <f t="shared" si="33"/>
        <v>-0.14038997214484683</v>
      </c>
      <c r="K154" s="164">
        <f>H154/H151</f>
        <v>0.1148236344694151</v>
      </c>
    </row>
    <row r="155" spans="2:11" x14ac:dyDescent="0.25">
      <c r="B155" s="157" t="s">
        <v>107</v>
      </c>
      <c r="C155" s="158">
        <v>7941</v>
      </c>
      <c r="D155" s="158">
        <v>882</v>
      </c>
      <c r="E155" s="158">
        <v>7605</v>
      </c>
      <c r="F155" s="158">
        <v>6811</v>
      </c>
      <c r="G155" s="158">
        <v>8689</v>
      </c>
      <c r="H155" s="158">
        <v>8357</v>
      </c>
      <c r="I155" s="159">
        <f t="shared" si="32"/>
        <v>-3.8209230060996635E-2</v>
      </c>
      <c r="J155" s="160">
        <f t="shared" si="33"/>
        <v>5.2386349326281278E-2</v>
      </c>
      <c r="K155" s="159">
        <f>H155/H151</f>
        <v>0.62189313885994935</v>
      </c>
    </row>
    <row r="156" spans="2:11" x14ac:dyDescent="0.25">
      <c r="B156" s="162" t="s">
        <v>110</v>
      </c>
      <c r="C156" s="163">
        <v>2348</v>
      </c>
      <c r="D156" s="163">
        <v>326</v>
      </c>
      <c r="E156" s="163">
        <v>2234</v>
      </c>
      <c r="F156" s="163">
        <v>2310</v>
      </c>
      <c r="G156" s="163">
        <v>2497</v>
      </c>
      <c r="H156" s="163">
        <v>2001</v>
      </c>
      <c r="I156" s="164">
        <f t="shared" si="32"/>
        <v>-0.19863836603924712</v>
      </c>
      <c r="J156" s="165">
        <f t="shared" si="33"/>
        <v>-0.14778534923339015</v>
      </c>
      <c r="K156" s="164">
        <f>H156/H151</f>
        <v>0.14890608721535942</v>
      </c>
    </row>
    <row r="157" spans="2:11" x14ac:dyDescent="0.25">
      <c r="B157" s="162" t="s">
        <v>113</v>
      </c>
      <c r="C157" s="163">
        <v>2301</v>
      </c>
      <c r="D157" s="163">
        <v>208</v>
      </c>
      <c r="E157" s="163">
        <v>2723</v>
      </c>
      <c r="F157" s="163">
        <v>1794</v>
      </c>
      <c r="G157" s="163">
        <v>1977</v>
      </c>
      <c r="H157" s="163">
        <v>1946</v>
      </c>
      <c r="I157" s="164">
        <f t="shared" si="32"/>
        <v>-1.5680323722812362E-2</v>
      </c>
      <c r="J157" s="165">
        <f t="shared" si="33"/>
        <v>-0.15428074750108645</v>
      </c>
      <c r="K157" s="164">
        <f>H157/H151</f>
        <v>0.14481321625241853</v>
      </c>
    </row>
    <row r="158" spans="2:11" x14ac:dyDescent="0.25">
      <c r="B158" s="162" t="s">
        <v>116</v>
      </c>
      <c r="C158" s="163">
        <v>840</v>
      </c>
      <c r="D158" s="163">
        <v>47</v>
      </c>
      <c r="E158" s="163">
        <v>565</v>
      </c>
      <c r="F158" s="163">
        <v>766</v>
      </c>
      <c r="G158" s="163">
        <v>1231</v>
      </c>
      <c r="H158" s="163">
        <v>1499</v>
      </c>
      <c r="I158" s="164">
        <f t="shared" si="32"/>
        <v>0.21770917952883839</v>
      </c>
      <c r="J158" s="165">
        <f t="shared" si="33"/>
        <v>0.78452380952380962</v>
      </c>
      <c r="K158" s="164">
        <f>H158/H151</f>
        <v>0.11154933769906236</v>
      </c>
    </row>
    <row r="159" spans="2:11" x14ac:dyDescent="0.25">
      <c r="B159" s="162" t="s">
        <v>123</v>
      </c>
      <c r="C159" s="163">
        <v>229</v>
      </c>
      <c r="D159" s="163">
        <v>17</v>
      </c>
      <c r="E159" s="163">
        <v>198</v>
      </c>
      <c r="F159" s="163">
        <v>204</v>
      </c>
      <c r="G159" s="163">
        <v>279</v>
      </c>
      <c r="H159" s="163">
        <v>308</v>
      </c>
      <c r="I159" s="164">
        <f t="shared" si="32"/>
        <v>0.10394265232974909</v>
      </c>
      <c r="J159" s="165">
        <f t="shared" si="33"/>
        <v>0.34497816593886466</v>
      </c>
      <c r="K159" s="164">
        <f>H159/H151</f>
        <v>2.2920077392469117E-2</v>
      </c>
    </row>
    <row r="160" spans="2:11" x14ac:dyDescent="0.25">
      <c r="B160" s="162" t="s">
        <v>119</v>
      </c>
      <c r="C160" s="163">
        <v>272</v>
      </c>
      <c r="D160" s="163">
        <v>41</v>
      </c>
      <c r="E160" s="163">
        <v>320</v>
      </c>
      <c r="F160" s="163">
        <v>282</v>
      </c>
      <c r="G160" s="163">
        <v>331</v>
      </c>
      <c r="H160" s="163">
        <v>327</v>
      </c>
      <c r="I160" s="164">
        <f t="shared" si="32"/>
        <v>-1.2084592145015116E-2</v>
      </c>
      <c r="J160" s="165">
        <f t="shared" si="33"/>
        <v>0.20220588235294112</v>
      </c>
      <c r="K160" s="164">
        <f>H160/H151</f>
        <v>2.4333978270575977E-2</v>
      </c>
    </row>
    <row r="161" spans="2:11" x14ac:dyDescent="0.25">
      <c r="B161" s="162" t="s">
        <v>128</v>
      </c>
      <c r="C161" s="163">
        <v>32</v>
      </c>
      <c r="D161" s="163">
        <v>6</v>
      </c>
      <c r="E161" s="163">
        <v>149</v>
      </c>
      <c r="F161" s="163">
        <v>115</v>
      </c>
      <c r="G161" s="163">
        <v>96</v>
      </c>
      <c r="H161" s="163">
        <v>66</v>
      </c>
      <c r="I161" s="164">
        <f t="shared" si="32"/>
        <v>-0.3125</v>
      </c>
      <c r="J161" s="165">
        <f t="shared" si="33"/>
        <v>1.0625</v>
      </c>
      <c r="K161" s="164">
        <f>H161/H151</f>
        <v>4.9114451555290969E-3</v>
      </c>
    </row>
    <row r="162" spans="2:11" x14ac:dyDescent="0.25">
      <c r="B162" s="162" t="s">
        <v>131</v>
      </c>
      <c r="C162" s="163">
        <v>201</v>
      </c>
      <c r="D162" s="163">
        <v>11</v>
      </c>
      <c r="E162" s="163">
        <v>208</v>
      </c>
      <c r="F162" s="163">
        <v>126</v>
      </c>
      <c r="G162" s="163">
        <v>157</v>
      </c>
      <c r="H162" s="163">
        <v>93</v>
      </c>
      <c r="I162" s="164">
        <f t="shared" si="32"/>
        <v>-0.40764331210191085</v>
      </c>
      <c r="J162" s="165">
        <f t="shared" si="33"/>
        <v>-0.53731343283582089</v>
      </c>
      <c r="K162" s="164">
        <f>H162/H151</f>
        <v>6.9206727191546361E-3</v>
      </c>
    </row>
    <row r="163" spans="2:11" x14ac:dyDescent="0.25">
      <c r="B163" s="168" t="s">
        <v>145</v>
      </c>
      <c r="C163" s="169">
        <f t="shared" ref="C163:H163" si="34">C155-SUM(C156:C162)</f>
        <v>1718</v>
      </c>
      <c r="D163" s="169">
        <f t="shared" si="34"/>
        <v>226</v>
      </c>
      <c r="E163" s="169">
        <f t="shared" si="34"/>
        <v>1208</v>
      </c>
      <c r="F163" s="169">
        <f t="shared" si="34"/>
        <v>1214</v>
      </c>
      <c r="G163" s="169">
        <f t="shared" si="34"/>
        <v>2121</v>
      </c>
      <c r="H163" s="169">
        <f t="shared" si="34"/>
        <v>2117</v>
      </c>
      <c r="I163" s="170">
        <f t="shared" si="32"/>
        <v>-1.885902876001877E-3</v>
      </c>
      <c r="J163" s="171">
        <f t="shared" si="33"/>
        <v>0.23224679860302677</v>
      </c>
      <c r="K163" s="170">
        <f>H163/H151</f>
        <v>0.15753832415538027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595F8-F8F4-4229-B60C-47443FB0617B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52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4469859</v>
      </c>
      <c r="D9" s="176">
        <v>4434320</v>
      </c>
      <c r="E9" s="176">
        <v>1478553</v>
      </c>
      <c r="F9" s="176">
        <v>4334225</v>
      </c>
      <c r="G9" s="176">
        <v>4754408</v>
      </c>
      <c r="H9" s="176">
        <v>5035619</v>
      </c>
      <c r="I9" s="177">
        <f>IFERROR(H9/G9-1,"-")</f>
        <v>5.9147426977238737E-2</v>
      </c>
      <c r="J9" s="177">
        <f>IFERROR(H9/D9-1,"-")</f>
        <v>0.13560117447545506</v>
      </c>
      <c r="K9" s="176">
        <f>H9-G9</f>
        <v>281211</v>
      </c>
      <c r="L9" s="176">
        <f>H9-D9</f>
        <v>601299</v>
      </c>
      <c r="M9" s="177">
        <f t="shared" ref="M9:M21" si="0">H9/H$9</f>
        <v>1</v>
      </c>
      <c r="P9" s="154" t="s">
        <v>68</v>
      </c>
      <c r="Q9" s="176">
        <v>250949</v>
      </c>
      <c r="R9" s="176">
        <v>229250</v>
      </c>
      <c r="S9" s="176">
        <v>82912</v>
      </c>
      <c r="T9" s="176">
        <v>233832</v>
      </c>
      <c r="U9" s="176">
        <v>254452</v>
      </c>
      <c r="V9" s="176">
        <v>264520</v>
      </c>
      <c r="W9" s="177">
        <f>IFERROR(V9/U9-1,"-")</f>
        <v>3.956738402527793E-2</v>
      </c>
      <c r="X9" s="177">
        <f>IFERROR(V9/R9-1,"-")</f>
        <v>0.15384950926935659</v>
      </c>
      <c r="Y9" s="176">
        <f>V9-U9</f>
        <v>10068</v>
      </c>
      <c r="Z9" s="176">
        <f>V9-R9</f>
        <v>35270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965068</v>
      </c>
      <c r="D10" s="158">
        <v>977442</v>
      </c>
      <c r="E10" s="158">
        <v>431442</v>
      </c>
      <c r="F10" s="158">
        <v>947988</v>
      </c>
      <c r="G10" s="158">
        <v>974590</v>
      </c>
      <c r="H10" s="158">
        <v>990510</v>
      </c>
      <c r="I10" s="160">
        <f>IFERROR(H10/G10-1,"-")</f>
        <v>1.6335074236345504E-2</v>
      </c>
      <c r="J10" s="159">
        <f t="shared" ref="J10:J21" si="2">IFERROR(H10/D10-1,"-")</f>
        <v>1.3369591239173362E-2</v>
      </c>
      <c r="K10" s="158">
        <f t="shared" ref="K10:K20" si="3">H10-G10</f>
        <v>15920</v>
      </c>
      <c r="L10" s="158">
        <f t="shared" ref="L10:L21" si="4">H10-D10</f>
        <v>13068</v>
      </c>
      <c r="M10" s="159">
        <f t="shared" si="0"/>
        <v>0.19670074324526934</v>
      </c>
      <c r="P10" s="157" t="s">
        <v>97</v>
      </c>
      <c r="Q10" s="158">
        <v>49243</v>
      </c>
      <c r="R10" s="158">
        <v>43361</v>
      </c>
      <c r="S10" s="158">
        <v>19970</v>
      </c>
      <c r="T10" s="158">
        <v>27239</v>
      </c>
      <c r="U10" s="158">
        <v>30135</v>
      </c>
      <c r="V10" s="158">
        <v>27789</v>
      </c>
      <c r="W10" s="160">
        <f>IFERROR(V10/U10-1,"-")</f>
        <v>-7.7849676455948202E-2</v>
      </c>
      <c r="X10" s="159">
        <f t="shared" ref="X10:X21" si="5">IFERROR(V10/R10-1,"-")</f>
        <v>-0.35912455893544892</v>
      </c>
      <c r="Y10" s="157">
        <f t="shared" ref="Y10:Y20" si="6">V10-U10</f>
        <v>-2346</v>
      </c>
      <c r="Z10" s="158">
        <f t="shared" ref="Z10:Z21" si="7">V10-R10</f>
        <v>-15572</v>
      </c>
      <c r="AA10" s="159">
        <f t="shared" si="1"/>
        <v>0.10505443822773325</v>
      </c>
    </row>
    <row r="11" spans="1:27" x14ac:dyDescent="0.25">
      <c r="A11" s="161" t="s">
        <v>100</v>
      </c>
      <c r="B11" s="162" t="s">
        <v>103</v>
      </c>
      <c r="C11" s="163">
        <v>397962</v>
      </c>
      <c r="D11" s="163">
        <v>387894</v>
      </c>
      <c r="E11" s="163">
        <v>193035</v>
      </c>
      <c r="F11" s="163">
        <v>397785</v>
      </c>
      <c r="G11" s="163">
        <v>402907</v>
      </c>
      <c r="H11" s="163">
        <v>396407</v>
      </c>
      <c r="I11" s="165">
        <f>IFERROR(H11/G11-1,"-")</f>
        <v>-1.6132755201572535E-2</v>
      </c>
      <c r="J11" s="164">
        <f t="shared" si="2"/>
        <v>2.1946717402176796E-2</v>
      </c>
      <c r="K11" s="163">
        <f t="shared" si="3"/>
        <v>-6500</v>
      </c>
      <c r="L11" s="163">
        <f t="shared" si="4"/>
        <v>8513</v>
      </c>
      <c r="M11" s="164">
        <f t="shared" si="0"/>
        <v>7.8720610117643933E-2</v>
      </c>
      <c r="P11" s="162" t="s">
        <v>103</v>
      </c>
      <c r="Q11" s="163">
        <v>35147</v>
      </c>
      <c r="R11" s="163">
        <v>23950</v>
      </c>
      <c r="S11" s="163">
        <v>14642</v>
      </c>
      <c r="T11" s="163">
        <v>18942</v>
      </c>
      <c r="U11" s="163">
        <v>19832</v>
      </c>
      <c r="V11" s="163">
        <v>17929</v>
      </c>
      <c r="W11" s="165">
        <f>IFERROR(V11/U11-1,"-")</f>
        <v>-9.5956030657523228E-2</v>
      </c>
      <c r="X11" s="164">
        <f t="shared" si="5"/>
        <v>-0.25139874739039669</v>
      </c>
      <c r="Y11" s="162">
        <f t="shared" si="6"/>
        <v>-1903</v>
      </c>
      <c r="Z11" s="163">
        <f t="shared" si="7"/>
        <v>-6021</v>
      </c>
      <c r="AA11" s="164">
        <f>V11/V$9</f>
        <v>6.777937396038107E-2</v>
      </c>
    </row>
    <row r="12" spans="1:27" x14ac:dyDescent="0.25">
      <c r="A12" s="1"/>
      <c r="B12" s="162" t="s">
        <v>100</v>
      </c>
      <c r="C12" s="163">
        <v>567106</v>
      </c>
      <c r="D12" s="163">
        <v>589548</v>
      </c>
      <c r="E12" s="163">
        <v>238407</v>
      </c>
      <c r="F12" s="163">
        <v>550203</v>
      </c>
      <c r="G12" s="163">
        <v>571683</v>
      </c>
      <c r="H12" s="163">
        <v>594103</v>
      </c>
      <c r="I12" s="165">
        <f>IFERROR(H12/G12-1,"-")</f>
        <v>3.921753839103137E-2</v>
      </c>
      <c r="J12" s="164">
        <f t="shared" si="2"/>
        <v>7.7262580824630778E-3</v>
      </c>
      <c r="K12" s="163">
        <f t="shared" si="3"/>
        <v>22420</v>
      </c>
      <c r="L12" s="163">
        <f t="shared" si="4"/>
        <v>4555</v>
      </c>
      <c r="M12" s="164">
        <f t="shared" si="0"/>
        <v>0.11798013312762543</v>
      </c>
      <c r="P12" s="162" t="s">
        <v>100</v>
      </c>
      <c r="Q12" s="163">
        <v>14096</v>
      </c>
      <c r="R12" s="163">
        <v>19411</v>
      </c>
      <c r="S12" s="163">
        <v>5328</v>
      </c>
      <c r="T12" s="163">
        <v>8297</v>
      </c>
      <c r="U12" s="163">
        <v>10303</v>
      </c>
      <c r="V12" s="163">
        <v>9860</v>
      </c>
      <c r="W12" s="165">
        <f>IFERROR(V12/U12-1,"-")</f>
        <v>-4.2997185285839068E-2</v>
      </c>
      <c r="X12" s="164">
        <f t="shared" si="5"/>
        <v>-0.49204059553861212</v>
      </c>
      <c r="Y12" s="162">
        <f t="shared" si="6"/>
        <v>-443</v>
      </c>
      <c r="Z12" s="163">
        <f t="shared" si="7"/>
        <v>-9551</v>
      </c>
      <c r="AA12" s="164">
        <f t="shared" si="1"/>
        <v>3.7275064267352186E-2</v>
      </c>
    </row>
    <row r="13" spans="1:27" s="56" customFormat="1" x14ac:dyDescent="0.25">
      <c r="B13" s="157" t="s">
        <v>107</v>
      </c>
      <c r="C13" s="158">
        <v>3504791</v>
      </c>
      <c r="D13" s="158">
        <v>3456878</v>
      </c>
      <c r="E13" s="158">
        <v>1047111</v>
      </c>
      <c r="F13" s="158">
        <v>3386237</v>
      </c>
      <c r="G13" s="158">
        <v>3779818</v>
      </c>
      <c r="H13" s="158">
        <v>4045109</v>
      </c>
      <c r="I13" s="160">
        <f>IFERROR(H13/G13-1,"-")</f>
        <v>7.0186183567568561E-2</v>
      </c>
      <c r="J13" s="159">
        <f t="shared" si="2"/>
        <v>0.17016249922618032</v>
      </c>
      <c r="K13" s="158">
        <f t="shared" si="3"/>
        <v>265291</v>
      </c>
      <c r="L13" s="158">
        <f t="shared" si="4"/>
        <v>588231</v>
      </c>
      <c r="M13" s="159">
        <f t="shared" si="0"/>
        <v>0.80329925675473068</v>
      </c>
      <c r="P13" s="157" t="s">
        <v>107</v>
      </c>
      <c r="Q13" s="158">
        <v>201706</v>
      </c>
      <c r="R13" s="158">
        <v>185889</v>
      </c>
      <c r="S13" s="158">
        <v>62942</v>
      </c>
      <c r="T13" s="158">
        <v>206593</v>
      </c>
      <c r="U13" s="158">
        <v>224317</v>
      </c>
      <c r="V13" s="158">
        <v>236731</v>
      </c>
      <c r="W13" s="160">
        <f>IFERROR(V13/U13-1,"-")</f>
        <v>5.5341324999888641E-2</v>
      </c>
      <c r="X13" s="159">
        <f t="shared" si="5"/>
        <v>0.273507308124741</v>
      </c>
      <c r="Y13" s="157">
        <f t="shared" si="6"/>
        <v>12414</v>
      </c>
      <c r="Z13" s="158">
        <f t="shared" si="7"/>
        <v>50842</v>
      </c>
      <c r="AA13" s="159">
        <f t="shared" si="1"/>
        <v>0.8949455617722667</v>
      </c>
    </row>
    <row r="14" spans="1:27" s="56" customFormat="1" x14ac:dyDescent="0.25">
      <c r="B14" s="162" t="s">
        <v>110</v>
      </c>
      <c r="C14" s="163">
        <v>1557674</v>
      </c>
      <c r="D14" s="163">
        <v>1587163</v>
      </c>
      <c r="E14" s="163">
        <v>407466</v>
      </c>
      <c r="F14" s="163">
        <v>1572776</v>
      </c>
      <c r="G14" s="163">
        <v>1782834</v>
      </c>
      <c r="H14" s="163">
        <v>1915172</v>
      </c>
      <c r="I14" s="165">
        <f t="shared" ref="I14:I21" si="8">IFERROR(H14/G14-1,"-")</f>
        <v>7.4229008421423437E-2</v>
      </c>
      <c r="J14" s="164">
        <f t="shared" si="2"/>
        <v>0.20666371380885273</v>
      </c>
      <c r="K14" s="163">
        <f t="shared" si="3"/>
        <v>132338</v>
      </c>
      <c r="L14" s="163">
        <f t="shared" si="4"/>
        <v>328009</v>
      </c>
      <c r="M14" s="164">
        <f t="shared" si="0"/>
        <v>0.38032504047665244</v>
      </c>
      <c r="P14" s="162" t="s">
        <v>110</v>
      </c>
      <c r="Q14" s="163">
        <v>102811</v>
      </c>
      <c r="R14" s="163">
        <v>91483</v>
      </c>
      <c r="S14" s="163">
        <v>24325</v>
      </c>
      <c r="T14" s="163">
        <v>88343</v>
      </c>
      <c r="U14" s="163">
        <v>97149</v>
      </c>
      <c r="V14" s="163">
        <v>106930</v>
      </c>
      <c r="W14" s="165">
        <f t="shared" ref="W14:W21" si="9">IFERROR(V14/U14-1,"-")</f>
        <v>0.10068039815129337</v>
      </c>
      <c r="X14" s="164">
        <f t="shared" si="5"/>
        <v>0.16885104336324774</v>
      </c>
      <c r="Y14" s="162">
        <f t="shared" si="6"/>
        <v>9781</v>
      </c>
      <c r="Z14" s="163">
        <f t="shared" si="7"/>
        <v>15447</v>
      </c>
      <c r="AA14" s="164">
        <f t="shared" si="1"/>
        <v>0.40424164524421596</v>
      </c>
    </row>
    <row r="15" spans="1:27" x14ac:dyDescent="0.25">
      <c r="A15" s="1"/>
      <c r="B15" s="162" t="s">
        <v>113</v>
      </c>
      <c r="C15" s="163">
        <v>532876</v>
      </c>
      <c r="D15" s="163">
        <v>451480</v>
      </c>
      <c r="E15" s="163">
        <v>131872</v>
      </c>
      <c r="F15" s="163">
        <v>346210</v>
      </c>
      <c r="G15" s="163">
        <v>388908</v>
      </c>
      <c r="H15" s="163">
        <v>404435</v>
      </c>
      <c r="I15" s="165">
        <f t="shared" si="8"/>
        <v>3.992460941919429E-2</v>
      </c>
      <c r="J15" s="164">
        <f t="shared" si="2"/>
        <v>-0.10420173651103037</v>
      </c>
      <c r="K15" s="163">
        <f t="shared" si="3"/>
        <v>15527</v>
      </c>
      <c r="L15" s="163">
        <f t="shared" si="4"/>
        <v>-47045</v>
      </c>
      <c r="M15" s="164">
        <f t="shared" si="0"/>
        <v>8.0314853049843524E-2</v>
      </c>
      <c r="P15" s="162" t="s">
        <v>113</v>
      </c>
      <c r="Q15" s="163">
        <v>14191</v>
      </c>
      <c r="R15" s="163">
        <v>13717</v>
      </c>
      <c r="S15" s="163">
        <v>5117</v>
      </c>
      <c r="T15" s="163">
        <v>14902</v>
      </c>
      <c r="U15" s="163">
        <v>18935</v>
      </c>
      <c r="V15" s="163">
        <v>19675</v>
      </c>
      <c r="W15" s="165">
        <f t="shared" si="9"/>
        <v>3.9081066807499232E-2</v>
      </c>
      <c r="X15" s="164">
        <f t="shared" si="5"/>
        <v>0.43435153459211207</v>
      </c>
      <c r="Y15" s="162">
        <f t="shared" si="6"/>
        <v>740</v>
      </c>
      <c r="Z15" s="163">
        <f t="shared" si="7"/>
        <v>5958</v>
      </c>
      <c r="AA15" s="164">
        <f t="shared" si="1"/>
        <v>7.4380009073037961E-2</v>
      </c>
    </row>
    <row r="16" spans="1:27" x14ac:dyDescent="0.25">
      <c r="A16" s="1"/>
      <c r="B16" s="162" t="s">
        <v>116</v>
      </c>
      <c r="C16" s="163">
        <v>150218</v>
      </c>
      <c r="D16" s="163">
        <v>155503</v>
      </c>
      <c r="E16" s="163">
        <v>54011</v>
      </c>
      <c r="F16" s="163">
        <v>178800</v>
      </c>
      <c r="G16" s="163">
        <v>200937</v>
      </c>
      <c r="H16" s="163">
        <v>214448</v>
      </c>
      <c r="I16" s="165">
        <f t="shared" si="8"/>
        <v>6.7239980690465107E-2</v>
      </c>
      <c r="J16" s="164">
        <f t="shared" si="2"/>
        <v>0.37906021105702137</v>
      </c>
      <c r="K16" s="163">
        <f t="shared" si="3"/>
        <v>13511</v>
      </c>
      <c r="L16" s="163">
        <f t="shared" si="4"/>
        <v>58945</v>
      </c>
      <c r="M16" s="164">
        <f t="shared" si="0"/>
        <v>4.258622425564762E-2</v>
      </c>
      <c r="P16" s="162" t="s">
        <v>116</v>
      </c>
      <c r="Q16" s="163">
        <v>23092</v>
      </c>
      <c r="R16" s="163">
        <v>18298</v>
      </c>
      <c r="S16" s="163">
        <v>5597</v>
      </c>
      <c r="T16" s="163">
        <v>24998</v>
      </c>
      <c r="U16" s="163">
        <v>23264</v>
      </c>
      <c r="V16" s="163">
        <v>23191</v>
      </c>
      <c r="W16" s="165">
        <f t="shared" si="9"/>
        <v>-3.1378954607977905E-3</v>
      </c>
      <c r="X16" s="164">
        <f t="shared" si="5"/>
        <v>0.26740627390971694</v>
      </c>
      <c r="Y16" s="162">
        <f t="shared" si="6"/>
        <v>-73</v>
      </c>
      <c r="Z16" s="163">
        <f t="shared" si="7"/>
        <v>4893</v>
      </c>
      <c r="AA16" s="164">
        <f t="shared" si="1"/>
        <v>8.7672009677907156E-2</v>
      </c>
    </row>
    <row r="17" spans="1:27" x14ac:dyDescent="0.25">
      <c r="A17" s="1"/>
      <c r="B17" s="162" t="s">
        <v>123</v>
      </c>
      <c r="C17" s="163">
        <v>136148</v>
      </c>
      <c r="D17" s="163">
        <v>127370</v>
      </c>
      <c r="E17" s="163">
        <v>38215</v>
      </c>
      <c r="F17" s="163">
        <v>158032</v>
      </c>
      <c r="G17" s="163">
        <v>151440</v>
      </c>
      <c r="H17" s="163">
        <v>161188</v>
      </c>
      <c r="I17" s="165">
        <f t="shared" si="8"/>
        <v>6.4368726888536676E-2</v>
      </c>
      <c r="J17" s="164">
        <f t="shared" si="2"/>
        <v>0.26550993169506154</v>
      </c>
      <c r="K17" s="163">
        <f t="shared" si="3"/>
        <v>9748</v>
      </c>
      <c r="L17" s="163">
        <f t="shared" si="4"/>
        <v>33818</v>
      </c>
      <c r="M17" s="164">
        <f t="shared" si="0"/>
        <v>3.2009570223640829E-2</v>
      </c>
      <c r="P17" s="162" t="s">
        <v>123</v>
      </c>
      <c r="Q17" s="163">
        <v>4121</v>
      </c>
      <c r="R17" s="163">
        <v>3627</v>
      </c>
      <c r="S17" s="163">
        <v>1069</v>
      </c>
      <c r="T17" s="163">
        <v>9341</v>
      </c>
      <c r="U17" s="163">
        <v>8258</v>
      </c>
      <c r="V17" s="163">
        <v>6045</v>
      </c>
      <c r="W17" s="165">
        <f t="shared" si="9"/>
        <v>-0.2679825623637685</v>
      </c>
      <c r="X17" s="164">
        <f t="shared" si="5"/>
        <v>0.66666666666666674</v>
      </c>
      <c r="Y17" s="162">
        <f t="shared" si="6"/>
        <v>-2213</v>
      </c>
      <c r="Z17" s="163">
        <f t="shared" si="7"/>
        <v>2418</v>
      </c>
      <c r="AA17" s="164">
        <f t="shared" si="1"/>
        <v>2.2852714350521698E-2</v>
      </c>
    </row>
    <row r="18" spans="1:27" x14ac:dyDescent="0.25">
      <c r="A18" s="1"/>
      <c r="B18" s="162" t="s">
        <v>119</v>
      </c>
      <c r="C18" s="163">
        <v>123511</v>
      </c>
      <c r="D18" s="163">
        <v>121302</v>
      </c>
      <c r="E18" s="163">
        <v>52873</v>
      </c>
      <c r="F18" s="163">
        <v>132336</v>
      </c>
      <c r="G18" s="163">
        <v>136772</v>
      </c>
      <c r="H18" s="163">
        <v>142827</v>
      </c>
      <c r="I18" s="165">
        <f t="shared" si="8"/>
        <v>4.4270757172520714E-2</v>
      </c>
      <c r="J18" s="164">
        <f t="shared" si="2"/>
        <v>0.17744967106890241</v>
      </c>
      <c r="K18" s="163">
        <f t="shared" si="3"/>
        <v>6055</v>
      </c>
      <c r="L18" s="163">
        <f t="shared" si="4"/>
        <v>21525</v>
      </c>
      <c r="M18" s="164">
        <f t="shared" si="0"/>
        <v>2.8363345201453883E-2</v>
      </c>
      <c r="P18" s="162" t="s">
        <v>119</v>
      </c>
      <c r="Q18" s="163">
        <v>3913</v>
      </c>
      <c r="R18" s="163">
        <v>3793</v>
      </c>
      <c r="S18" s="163">
        <v>1723</v>
      </c>
      <c r="T18" s="163">
        <v>4091</v>
      </c>
      <c r="U18" s="163">
        <v>4968</v>
      </c>
      <c r="V18" s="163">
        <v>5066</v>
      </c>
      <c r="W18" s="165">
        <f t="shared" si="9"/>
        <v>1.972624798711764E-2</v>
      </c>
      <c r="X18" s="164">
        <f t="shared" si="5"/>
        <v>0.33561824413393082</v>
      </c>
      <c r="Y18" s="162">
        <f t="shared" si="6"/>
        <v>98</v>
      </c>
      <c r="Z18" s="163">
        <f t="shared" si="7"/>
        <v>1273</v>
      </c>
      <c r="AA18" s="164">
        <f t="shared" si="1"/>
        <v>1.9151670951156812E-2</v>
      </c>
    </row>
    <row r="19" spans="1:27" x14ac:dyDescent="0.25">
      <c r="A19" s="161" t="s">
        <v>144</v>
      </c>
      <c r="B19" s="162" t="s">
        <v>128</v>
      </c>
      <c r="C19" s="163">
        <v>59020</v>
      </c>
      <c r="D19" s="163">
        <v>65308</v>
      </c>
      <c r="E19" s="163">
        <v>28669</v>
      </c>
      <c r="F19" s="163">
        <v>54535</v>
      </c>
      <c r="G19" s="163">
        <v>60364</v>
      </c>
      <c r="H19" s="163">
        <v>55719</v>
      </c>
      <c r="I19" s="165">
        <f t="shared" si="8"/>
        <v>-7.6949837651580366E-2</v>
      </c>
      <c r="J19" s="164">
        <f t="shared" si="2"/>
        <v>-0.14682734121394014</v>
      </c>
      <c r="K19" s="163">
        <f t="shared" si="3"/>
        <v>-4645</v>
      </c>
      <c r="L19" s="163">
        <f t="shared" si="4"/>
        <v>-9589</v>
      </c>
      <c r="M19" s="164">
        <f t="shared" si="0"/>
        <v>1.1064975328753029E-2</v>
      </c>
      <c r="P19" s="162" t="s">
        <v>128</v>
      </c>
      <c r="Q19" s="163">
        <v>1838</v>
      </c>
      <c r="R19" s="163">
        <v>2109</v>
      </c>
      <c r="S19" s="163">
        <v>1968</v>
      </c>
      <c r="T19" s="163">
        <v>2768</v>
      </c>
      <c r="U19" s="163">
        <v>3131</v>
      </c>
      <c r="V19" s="163">
        <v>2726</v>
      </c>
      <c r="W19" s="165">
        <f t="shared" si="9"/>
        <v>-0.12935164484190353</v>
      </c>
      <c r="X19" s="164">
        <f t="shared" si="5"/>
        <v>0.2925557136083452</v>
      </c>
      <c r="Y19" s="162">
        <f t="shared" si="6"/>
        <v>-405</v>
      </c>
      <c r="Z19" s="163">
        <f t="shared" si="7"/>
        <v>617</v>
      </c>
      <c r="AA19" s="164">
        <f t="shared" si="1"/>
        <v>1.0305458944503252E-2</v>
      </c>
    </row>
    <row r="20" spans="1:27" x14ac:dyDescent="0.25">
      <c r="A20" s="167" t="s">
        <v>145</v>
      </c>
      <c r="B20" s="162" t="s">
        <v>131</v>
      </c>
      <c r="C20" s="163">
        <v>100351</v>
      </c>
      <c r="D20" s="163">
        <v>88060</v>
      </c>
      <c r="E20" s="163">
        <v>42106</v>
      </c>
      <c r="F20" s="163">
        <v>45782</v>
      </c>
      <c r="G20" s="163">
        <v>58689</v>
      </c>
      <c r="H20" s="163">
        <v>57261</v>
      </c>
      <c r="I20" s="165">
        <f t="shared" si="8"/>
        <v>-2.4331646475489466E-2</v>
      </c>
      <c r="J20" s="164">
        <f t="shared" si="2"/>
        <v>-0.34975017033840561</v>
      </c>
      <c r="K20" s="163">
        <f t="shared" si="3"/>
        <v>-1428</v>
      </c>
      <c r="L20" s="163">
        <f t="shared" si="4"/>
        <v>-30799</v>
      </c>
      <c r="M20" s="164">
        <f t="shared" si="0"/>
        <v>1.137119388897373E-2</v>
      </c>
      <c r="P20" s="162" t="s">
        <v>131</v>
      </c>
      <c r="Q20" s="163">
        <v>8657</v>
      </c>
      <c r="R20" s="163">
        <v>5319</v>
      </c>
      <c r="S20" s="163">
        <v>4028</v>
      </c>
      <c r="T20" s="163">
        <v>1494</v>
      </c>
      <c r="U20" s="163">
        <v>2316</v>
      </c>
      <c r="V20" s="163">
        <v>2247</v>
      </c>
      <c r="W20" s="165">
        <f t="shared" si="9"/>
        <v>-2.9792746113989632E-2</v>
      </c>
      <c r="X20" s="164">
        <f t="shared" si="5"/>
        <v>-0.57755217146080096</v>
      </c>
      <c r="Y20" s="162">
        <f t="shared" si="6"/>
        <v>-69</v>
      </c>
      <c r="Z20" s="163">
        <f t="shared" si="7"/>
        <v>-3072</v>
      </c>
      <c r="AA20" s="164">
        <f t="shared" si="1"/>
        <v>8.494631785876304E-3</v>
      </c>
    </row>
    <row r="21" spans="1:27" x14ac:dyDescent="0.25">
      <c r="B21" s="168" t="s">
        <v>145</v>
      </c>
      <c r="C21" s="169">
        <f t="shared" ref="C21:H21" si="10">C13-SUM(C14:C20)</f>
        <v>844993</v>
      </c>
      <c r="D21" s="169">
        <f t="shared" si="10"/>
        <v>860692</v>
      </c>
      <c r="E21" s="169">
        <f t="shared" si="10"/>
        <v>291899</v>
      </c>
      <c r="F21" s="169">
        <f t="shared" si="10"/>
        <v>897766</v>
      </c>
      <c r="G21" s="169">
        <f t="shared" si="10"/>
        <v>999874</v>
      </c>
      <c r="H21" s="169">
        <f t="shared" si="10"/>
        <v>1094059</v>
      </c>
      <c r="I21" s="171">
        <f t="shared" si="8"/>
        <v>9.4196868805469514E-2</v>
      </c>
      <c r="J21" s="170">
        <f t="shared" si="2"/>
        <v>0.27113880458979511</v>
      </c>
      <c r="K21" s="169">
        <f>H21-G21</f>
        <v>94185</v>
      </c>
      <c r="L21" s="169">
        <f t="shared" si="4"/>
        <v>233367</v>
      </c>
      <c r="M21" s="170">
        <f t="shared" si="0"/>
        <v>0.21726405432976562</v>
      </c>
      <c r="P21" s="168" t="s">
        <v>145</v>
      </c>
      <c r="Q21" s="169">
        <f t="shared" ref="Q21:V21" si="11">Q13-SUM(Q14:Q20)</f>
        <v>43083</v>
      </c>
      <c r="R21" s="169">
        <f t="shared" si="11"/>
        <v>47543</v>
      </c>
      <c r="S21" s="169">
        <f t="shared" si="11"/>
        <v>19115</v>
      </c>
      <c r="T21" s="169">
        <f t="shared" si="11"/>
        <v>60656</v>
      </c>
      <c r="U21" s="169">
        <f t="shared" si="11"/>
        <v>66296</v>
      </c>
      <c r="V21" s="169">
        <f t="shared" si="11"/>
        <v>70851</v>
      </c>
      <c r="W21" s="171">
        <f t="shared" si="9"/>
        <v>6.8707010981054584E-2</v>
      </c>
      <c r="X21" s="170">
        <f t="shared" si="5"/>
        <v>0.49025093073638604</v>
      </c>
      <c r="Y21" s="168">
        <f>V21-U21</f>
        <v>4555</v>
      </c>
      <c r="Z21" s="169">
        <f t="shared" si="7"/>
        <v>23308</v>
      </c>
      <c r="AA21" s="170">
        <f t="shared" si="1"/>
        <v>0.26784742174504761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1570096</v>
      </c>
      <c r="D23" s="176">
        <v>1621520</v>
      </c>
      <c r="E23" s="176">
        <v>486371</v>
      </c>
      <c r="F23" s="176">
        <v>1603074</v>
      </c>
      <c r="G23" s="176">
        <v>1726562</v>
      </c>
      <c r="H23" s="176">
        <v>1779444</v>
      </c>
      <c r="I23" s="177">
        <f>IFERROR(H23/G23-1,"-")</f>
        <v>3.0628497557573908E-2</v>
      </c>
      <c r="J23" s="177">
        <f>IFERROR(H23/D23-1,"-")</f>
        <v>9.73925699343825E-2</v>
      </c>
      <c r="K23" s="176">
        <f>H23-G23</f>
        <v>52882</v>
      </c>
      <c r="L23" s="176">
        <f>H23-D23</f>
        <v>157924</v>
      </c>
      <c r="M23" s="177">
        <f t="shared" ref="M23:M35" si="12">H23/H$9</f>
        <v>0.35337145244705764</v>
      </c>
    </row>
    <row r="24" spans="1:27" x14ac:dyDescent="0.25">
      <c r="B24" s="157" t="s">
        <v>97</v>
      </c>
      <c r="C24" s="158">
        <v>177332</v>
      </c>
      <c r="D24" s="158">
        <v>210585</v>
      </c>
      <c r="E24" s="158">
        <v>95402</v>
      </c>
      <c r="F24" s="158">
        <v>194307</v>
      </c>
      <c r="G24" s="158">
        <v>169678</v>
      </c>
      <c r="H24" s="158">
        <v>151006</v>
      </c>
      <c r="I24" s="160">
        <f>IFERROR(H24/G24-1,"-")</f>
        <v>-0.11004372988837685</v>
      </c>
      <c r="J24" s="159">
        <f t="shared" ref="J24:J35" si="13">IFERROR(H24/D24-1,"-")</f>
        <v>-0.28292138566374625</v>
      </c>
      <c r="K24" s="158">
        <f t="shared" ref="K24:K34" si="14">H24-G24</f>
        <v>-18672</v>
      </c>
      <c r="L24" s="158">
        <f t="shared" ref="L24:L35" si="15">H24-D24</f>
        <v>-59579</v>
      </c>
      <c r="M24" s="159">
        <f t="shared" si="12"/>
        <v>2.998757451665823E-2</v>
      </c>
    </row>
    <row r="25" spans="1:27" x14ac:dyDescent="0.25">
      <c r="B25" s="162" t="s">
        <v>103</v>
      </c>
      <c r="C25" s="163">
        <v>84294</v>
      </c>
      <c r="D25" s="163">
        <v>107359</v>
      </c>
      <c r="E25" s="163">
        <v>54990</v>
      </c>
      <c r="F25" s="163">
        <v>82324</v>
      </c>
      <c r="G25" s="163">
        <v>71335</v>
      </c>
      <c r="H25" s="163">
        <v>57433</v>
      </c>
      <c r="I25" s="165">
        <f>IFERROR(H25/G25-1,"-")</f>
        <v>-0.19488329711922614</v>
      </c>
      <c r="J25" s="164">
        <f t="shared" si="13"/>
        <v>-0.46503786361646438</v>
      </c>
      <c r="K25" s="163">
        <f t="shared" si="14"/>
        <v>-13902</v>
      </c>
      <c r="L25" s="163">
        <f t="shared" si="15"/>
        <v>-49926</v>
      </c>
      <c r="M25" s="164">
        <f t="shared" si="12"/>
        <v>1.1405350563654637E-2</v>
      </c>
    </row>
    <row r="26" spans="1:27" x14ac:dyDescent="0.25">
      <c r="B26" s="162" t="s">
        <v>100</v>
      </c>
      <c r="C26" s="163">
        <v>93038</v>
      </c>
      <c r="D26" s="163">
        <v>103226</v>
      </c>
      <c r="E26" s="163">
        <v>40412</v>
      </c>
      <c r="F26" s="163">
        <v>111983</v>
      </c>
      <c r="G26" s="163">
        <v>98343</v>
      </c>
      <c r="H26" s="163">
        <v>93573</v>
      </c>
      <c r="I26" s="165">
        <f>IFERROR(H26/G26-1,"-")</f>
        <v>-4.8503706415301551E-2</v>
      </c>
      <c r="J26" s="164">
        <f t="shared" si="13"/>
        <v>-9.3513262162633448E-2</v>
      </c>
      <c r="K26" s="163">
        <f t="shared" si="14"/>
        <v>-4770</v>
      </c>
      <c r="L26" s="163">
        <f t="shared" si="15"/>
        <v>-9653</v>
      </c>
      <c r="M26" s="164">
        <f t="shared" si="12"/>
        <v>1.8582223953003595E-2</v>
      </c>
    </row>
    <row r="27" spans="1:27" x14ac:dyDescent="0.25">
      <c r="B27" s="157" t="s">
        <v>107</v>
      </c>
      <c r="C27" s="158">
        <v>1392764</v>
      </c>
      <c r="D27" s="158">
        <v>1410935</v>
      </c>
      <c r="E27" s="158">
        <v>390969</v>
      </c>
      <c r="F27" s="158">
        <v>1408767</v>
      </c>
      <c r="G27" s="158">
        <v>1556884</v>
      </c>
      <c r="H27" s="158">
        <v>1628438</v>
      </c>
      <c r="I27" s="160">
        <f>IFERROR(H27/G27-1,"-")</f>
        <v>4.595975037318123E-2</v>
      </c>
      <c r="J27" s="159">
        <f t="shared" si="13"/>
        <v>0.15415522330936571</v>
      </c>
      <c r="K27" s="158">
        <f t="shared" si="14"/>
        <v>71554</v>
      </c>
      <c r="L27" s="158">
        <f t="shared" si="15"/>
        <v>217503</v>
      </c>
      <c r="M27" s="159">
        <f t="shared" si="12"/>
        <v>0.32338387793039941</v>
      </c>
    </row>
    <row r="28" spans="1:27" x14ac:dyDescent="0.25">
      <c r="B28" s="162" t="s">
        <v>110</v>
      </c>
      <c r="C28" s="163">
        <v>680009</v>
      </c>
      <c r="D28" s="163">
        <v>699988</v>
      </c>
      <c r="E28" s="163">
        <v>170354</v>
      </c>
      <c r="F28" s="163">
        <v>715472</v>
      </c>
      <c r="G28" s="163">
        <v>811804</v>
      </c>
      <c r="H28" s="163">
        <v>856544</v>
      </c>
      <c r="I28" s="165">
        <f t="shared" ref="I28:I35" si="16">IFERROR(H28/G28-1,"-")</f>
        <v>5.5111825021803229E-2</v>
      </c>
      <c r="J28" s="164">
        <f t="shared" si="13"/>
        <v>0.2236552626616457</v>
      </c>
      <c r="K28" s="163">
        <f t="shared" si="14"/>
        <v>44740</v>
      </c>
      <c r="L28" s="163">
        <f t="shared" si="15"/>
        <v>156556</v>
      </c>
      <c r="M28" s="164">
        <f t="shared" si="12"/>
        <v>0.17009706254583598</v>
      </c>
    </row>
    <row r="29" spans="1:27" x14ac:dyDescent="0.25">
      <c r="B29" s="162" t="s">
        <v>113</v>
      </c>
      <c r="C29" s="163">
        <v>204025</v>
      </c>
      <c r="D29" s="163">
        <v>186069</v>
      </c>
      <c r="E29" s="163">
        <v>49431</v>
      </c>
      <c r="F29" s="163">
        <v>154532</v>
      </c>
      <c r="G29" s="163">
        <v>166120</v>
      </c>
      <c r="H29" s="163">
        <v>168129</v>
      </c>
      <c r="I29" s="165">
        <f t="shared" si="16"/>
        <v>1.2093667228509464E-2</v>
      </c>
      <c r="J29" s="164">
        <f t="shared" si="13"/>
        <v>-9.6415845734646788E-2</v>
      </c>
      <c r="K29" s="163">
        <f t="shared" si="14"/>
        <v>2009</v>
      </c>
      <c r="L29" s="163">
        <f t="shared" si="15"/>
        <v>-17940</v>
      </c>
      <c r="M29" s="164">
        <f t="shared" si="12"/>
        <v>3.3387950915269804E-2</v>
      </c>
    </row>
    <row r="30" spans="1:27" x14ac:dyDescent="0.25">
      <c r="B30" s="162" t="s">
        <v>116</v>
      </c>
      <c r="C30" s="163">
        <v>43580</v>
      </c>
      <c r="D30" s="163">
        <v>48761</v>
      </c>
      <c r="E30" s="163">
        <v>18306</v>
      </c>
      <c r="F30" s="163">
        <v>57599</v>
      </c>
      <c r="G30" s="163">
        <v>60661</v>
      </c>
      <c r="H30" s="163">
        <v>53779</v>
      </c>
      <c r="I30" s="165">
        <f t="shared" si="16"/>
        <v>-0.11345015743228759</v>
      </c>
      <c r="J30" s="164">
        <f t="shared" si="13"/>
        <v>0.10291011258997962</v>
      </c>
      <c r="K30" s="163">
        <f t="shared" si="14"/>
        <v>-6882</v>
      </c>
      <c r="L30" s="163">
        <f t="shared" si="15"/>
        <v>5018</v>
      </c>
      <c r="M30" s="164">
        <f t="shared" si="12"/>
        <v>1.0679719812003252E-2</v>
      </c>
    </row>
    <row r="31" spans="1:27" x14ac:dyDescent="0.25">
      <c r="B31" s="162" t="s">
        <v>123</v>
      </c>
      <c r="C31" s="163">
        <v>60853</v>
      </c>
      <c r="D31" s="163">
        <v>56760</v>
      </c>
      <c r="E31" s="163">
        <v>15742</v>
      </c>
      <c r="F31" s="163">
        <v>71206</v>
      </c>
      <c r="G31" s="163">
        <v>65680</v>
      </c>
      <c r="H31" s="163">
        <v>66424</v>
      </c>
      <c r="I31" s="165">
        <f t="shared" si="16"/>
        <v>1.1327649208282553E-2</v>
      </c>
      <c r="J31" s="164">
        <f t="shared" si="13"/>
        <v>0.1702607470049331</v>
      </c>
      <c r="K31" s="163">
        <f t="shared" si="14"/>
        <v>744</v>
      </c>
      <c r="L31" s="163">
        <f t="shared" si="15"/>
        <v>9664</v>
      </c>
      <c r="M31" s="164">
        <f t="shared" si="12"/>
        <v>1.3190831157003736E-2</v>
      </c>
    </row>
    <row r="32" spans="1:27" x14ac:dyDescent="0.25">
      <c r="B32" s="162" t="s">
        <v>119</v>
      </c>
      <c r="C32" s="163">
        <v>64569</v>
      </c>
      <c r="D32" s="163">
        <v>63818</v>
      </c>
      <c r="E32" s="163">
        <v>25266</v>
      </c>
      <c r="F32" s="163">
        <v>75458</v>
      </c>
      <c r="G32" s="163">
        <v>72483</v>
      </c>
      <c r="H32" s="163">
        <v>74137</v>
      </c>
      <c r="I32" s="165">
        <f t="shared" si="16"/>
        <v>2.2819143799235775E-2</v>
      </c>
      <c r="J32" s="164">
        <f t="shared" si="13"/>
        <v>0.16169419286094833</v>
      </c>
      <c r="K32" s="163">
        <f t="shared" si="14"/>
        <v>1654</v>
      </c>
      <c r="L32" s="163">
        <f t="shared" si="15"/>
        <v>10319</v>
      </c>
      <c r="M32" s="164">
        <f t="shared" si="12"/>
        <v>1.4722519714060972E-2</v>
      </c>
    </row>
    <row r="33" spans="2:13" x14ac:dyDescent="0.25">
      <c r="B33" s="162" t="s">
        <v>128</v>
      </c>
      <c r="C33" s="163">
        <v>23148</v>
      </c>
      <c r="D33" s="163">
        <v>27581</v>
      </c>
      <c r="E33" s="163">
        <v>11552</v>
      </c>
      <c r="F33" s="163">
        <v>20464</v>
      </c>
      <c r="G33" s="163">
        <v>22127</v>
      </c>
      <c r="H33" s="163">
        <v>21505</v>
      </c>
      <c r="I33" s="165">
        <f t="shared" si="16"/>
        <v>-2.8110453292357729E-2</v>
      </c>
      <c r="J33" s="164">
        <f t="shared" si="13"/>
        <v>-0.22029658097965987</v>
      </c>
      <c r="K33" s="163">
        <f t="shared" si="14"/>
        <v>-622</v>
      </c>
      <c r="L33" s="163">
        <f t="shared" si="15"/>
        <v>-6076</v>
      </c>
      <c r="M33" s="164">
        <f t="shared" si="12"/>
        <v>4.2705772617030796E-3</v>
      </c>
    </row>
    <row r="34" spans="2:13" x14ac:dyDescent="0.25">
      <c r="B34" s="162" t="s">
        <v>131</v>
      </c>
      <c r="C34" s="163">
        <v>30584</v>
      </c>
      <c r="D34" s="163">
        <v>29295</v>
      </c>
      <c r="E34" s="163">
        <v>13286</v>
      </c>
      <c r="F34" s="163">
        <v>15797</v>
      </c>
      <c r="G34" s="163">
        <v>21156</v>
      </c>
      <c r="H34" s="163">
        <v>19617</v>
      </c>
      <c r="I34" s="165">
        <f t="shared" si="16"/>
        <v>-7.274532047646054E-2</v>
      </c>
      <c r="J34" s="164">
        <f t="shared" si="13"/>
        <v>-0.33036354326676909</v>
      </c>
      <c r="K34" s="163">
        <f t="shared" si="14"/>
        <v>-1539</v>
      </c>
      <c r="L34" s="163">
        <f t="shared" si="15"/>
        <v>-9678</v>
      </c>
      <c r="M34" s="164">
        <f t="shared" si="12"/>
        <v>3.8956481814847389E-3</v>
      </c>
    </row>
    <row r="35" spans="2:13" x14ac:dyDescent="0.25">
      <c r="B35" s="168" t="s">
        <v>145</v>
      </c>
      <c r="C35" s="169">
        <f t="shared" ref="C35:H35" si="17">C27-SUM(C28:C34)</f>
        <v>285996</v>
      </c>
      <c r="D35" s="169">
        <f t="shared" si="17"/>
        <v>298663</v>
      </c>
      <c r="E35" s="169">
        <f t="shared" si="17"/>
        <v>87032</v>
      </c>
      <c r="F35" s="169">
        <f t="shared" si="17"/>
        <v>298239</v>
      </c>
      <c r="G35" s="169">
        <f t="shared" si="17"/>
        <v>336853</v>
      </c>
      <c r="H35" s="169">
        <f t="shared" si="17"/>
        <v>368303</v>
      </c>
      <c r="I35" s="171">
        <f t="shared" si="16"/>
        <v>9.336416775269929E-2</v>
      </c>
      <c r="J35" s="170">
        <f t="shared" si="13"/>
        <v>0.23317250546602697</v>
      </c>
      <c r="K35" s="169">
        <f>H35-G35</f>
        <v>31450</v>
      </c>
      <c r="L35" s="169">
        <f t="shared" si="15"/>
        <v>69640</v>
      </c>
      <c r="M35" s="170">
        <f t="shared" si="12"/>
        <v>7.3139568343037864E-2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1211602</v>
      </c>
      <c r="D37" s="176">
        <v>1190067</v>
      </c>
      <c r="E37" s="176">
        <v>336432</v>
      </c>
      <c r="F37" s="176">
        <v>1134618</v>
      </c>
      <c r="G37" s="176">
        <v>1208359</v>
      </c>
      <c r="H37" s="176">
        <v>1272373</v>
      </c>
      <c r="I37" s="177">
        <f>IFERROR(H37/G37-1,"-")</f>
        <v>5.2975978165429316E-2</v>
      </c>
      <c r="J37" s="177">
        <f>IFERROR(H37/D37-1,"-")</f>
        <v>6.9160811954285029E-2</v>
      </c>
      <c r="K37" s="176">
        <f>H37-G37</f>
        <v>64014</v>
      </c>
      <c r="L37" s="176">
        <f>H37-D37</f>
        <v>82306</v>
      </c>
      <c r="M37" s="177">
        <f t="shared" ref="M37:M49" si="18">H37/H$9</f>
        <v>0.25267459670797177</v>
      </c>
    </row>
    <row r="38" spans="2:13" x14ac:dyDescent="0.25">
      <c r="B38" s="157" t="s">
        <v>97</v>
      </c>
      <c r="C38" s="158">
        <v>124150</v>
      </c>
      <c r="D38" s="158">
        <v>119383</v>
      </c>
      <c r="E38" s="158">
        <v>44587</v>
      </c>
      <c r="F38" s="158">
        <v>115928</v>
      </c>
      <c r="G38" s="158">
        <v>111509</v>
      </c>
      <c r="H38" s="158">
        <v>107119</v>
      </c>
      <c r="I38" s="160">
        <f>IFERROR(H38/G38-1,"-")</f>
        <v>-3.9369019541023564E-2</v>
      </c>
      <c r="J38" s="159">
        <f t="shared" ref="J38:J49" si="19">IFERROR(H38/D38-1,"-")</f>
        <v>-0.10272819413149281</v>
      </c>
      <c r="K38" s="158">
        <f t="shared" ref="K38:K48" si="20">H38-G38</f>
        <v>-4390</v>
      </c>
      <c r="L38" s="158">
        <f t="shared" ref="L38:L49" si="21">H38-D38</f>
        <v>-12264</v>
      </c>
      <c r="M38" s="159">
        <f t="shared" si="18"/>
        <v>2.1272260669443023E-2</v>
      </c>
    </row>
    <row r="39" spans="2:13" x14ac:dyDescent="0.25">
      <c r="B39" s="162" t="s">
        <v>103</v>
      </c>
      <c r="C39" s="163">
        <v>39945</v>
      </c>
      <c r="D39" s="163">
        <v>48354</v>
      </c>
      <c r="E39" s="163">
        <v>21989</v>
      </c>
      <c r="F39" s="163">
        <v>46120</v>
      </c>
      <c r="G39" s="163">
        <v>49099</v>
      </c>
      <c r="H39" s="163">
        <v>47505</v>
      </c>
      <c r="I39" s="165">
        <f>IFERROR(H39/G39-1,"-")</f>
        <v>-3.2465019654168148E-2</v>
      </c>
      <c r="J39" s="164">
        <f t="shared" si="19"/>
        <v>-1.7558009678620201E-2</v>
      </c>
      <c r="K39" s="163">
        <f t="shared" si="20"/>
        <v>-1594</v>
      </c>
      <c r="L39" s="163">
        <f t="shared" si="21"/>
        <v>-849</v>
      </c>
      <c r="M39" s="164">
        <f t="shared" si="18"/>
        <v>9.4337955274217521E-3</v>
      </c>
    </row>
    <row r="40" spans="2:13" x14ac:dyDescent="0.25">
      <c r="B40" s="162" t="s">
        <v>100</v>
      </c>
      <c r="C40" s="163">
        <v>84205</v>
      </c>
      <c r="D40" s="163">
        <v>71029</v>
      </c>
      <c r="E40" s="163">
        <v>22598</v>
      </c>
      <c r="F40" s="163">
        <v>69808</v>
      </c>
      <c r="G40" s="163">
        <v>62410</v>
      </c>
      <c r="H40" s="163">
        <v>59614</v>
      </c>
      <c r="I40" s="165">
        <f>IFERROR(H40/G40-1,"-")</f>
        <v>-4.4800512738343179E-2</v>
      </c>
      <c r="J40" s="164">
        <f t="shared" si="19"/>
        <v>-0.16070900618057415</v>
      </c>
      <c r="K40" s="163">
        <f t="shared" si="20"/>
        <v>-2796</v>
      </c>
      <c r="L40" s="163">
        <f t="shared" si="21"/>
        <v>-11415</v>
      </c>
      <c r="M40" s="164">
        <f t="shared" si="18"/>
        <v>1.1838465142021269E-2</v>
      </c>
    </row>
    <row r="41" spans="2:13" x14ac:dyDescent="0.25">
      <c r="B41" s="157" t="s">
        <v>107</v>
      </c>
      <c r="C41" s="158">
        <v>1087452</v>
      </c>
      <c r="D41" s="158">
        <v>1070684</v>
      </c>
      <c r="E41" s="158">
        <v>291845</v>
      </c>
      <c r="F41" s="158">
        <v>1018690</v>
      </c>
      <c r="G41" s="158">
        <v>1096850</v>
      </c>
      <c r="H41" s="158">
        <v>1165254</v>
      </c>
      <c r="I41" s="160">
        <f>IFERROR(H41/G41-1,"-")</f>
        <v>6.2364042485298921E-2</v>
      </c>
      <c r="J41" s="159">
        <f t="shared" si="19"/>
        <v>8.8326714511471227E-2</v>
      </c>
      <c r="K41" s="158">
        <f t="shared" si="20"/>
        <v>68404</v>
      </c>
      <c r="L41" s="158">
        <f t="shared" si="21"/>
        <v>94570</v>
      </c>
      <c r="M41" s="159">
        <f t="shared" si="18"/>
        <v>0.23140233603852872</v>
      </c>
    </row>
    <row r="42" spans="2:13" x14ac:dyDescent="0.25">
      <c r="B42" s="162" t="s">
        <v>110</v>
      </c>
      <c r="C42" s="163">
        <v>568802</v>
      </c>
      <c r="D42" s="163">
        <v>593029</v>
      </c>
      <c r="E42" s="163">
        <v>130827</v>
      </c>
      <c r="F42" s="163">
        <v>533736</v>
      </c>
      <c r="G42" s="163">
        <v>585314</v>
      </c>
      <c r="H42" s="163">
        <v>633486</v>
      </c>
      <c r="I42" s="165">
        <f t="shared" ref="I42:I49" si="22">IFERROR(H42/G42-1,"-")</f>
        <v>8.2301123841220347E-2</v>
      </c>
      <c r="J42" s="164">
        <f t="shared" si="19"/>
        <v>6.822094703631687E-2</v>
      </c>
      <c r="K42" s="163">
        <f t="shared" si="20"/>
        <v>48172</v>
      </c>
      <c r="L42" s="163">
        <f t="shared" si="21"/>
        <v>40457</v>
      </c>
      <c r="M42" s="164">
        <f t="shared" si="18"/>
        <v>0.12580101870296381</v>
      </c>
    </row>
    <row r="43" spans="2:13" x14ac:dyDescent="0.25">
      <c r="B43" s="162" t="s">
        <v>113</v>
      </c>
      <c r="C43" s="163">
        <v>67730</v>
      </c>
      <c r="D43" s="163">
        <v>48402</v>
      </c>
      <c r="E43" s="163">
        <v>14283</v>
      </c>
      <c r="F43" s="163">
        <v>34314</v>
      </c>
      <c r="G43" s="163">
        <v>40158</v>
      </c>
      <c r="H43" s="163">
        <v>39330</v>
      </c>
      <c r="I43" s="165">
        <f t="shared" si="22"/>
        <v>-2.0618556701030966E-2</v>
      </c>
      <c r="J43" s="164">
        <f t="shared" si="19"/>
        <v>-0.18743027147638525</v>
      </c>
      <c r="K43" s="163">
        <f t="shared" si="20"/>
        <v>-828</v>
      </c>
      <c r="L43" s="163">
        <f t="shared" si="21"/>
        <v>-9072</v>
      </c>
      <c r="M43" s="164">
        <f t="shared" si="18"/>
        <v>7.8103605534890546E-3</v>
      </c>
    </row>
    <row r="44" spans="2:13" x14ac:dyDescent="0.25">
      <c r="B44" s="162" t="s">
        <v>116</v>
      </c>
      <c r="C44" s="163">
        <v>22038</v>
      </c>
      <c r="D44" s="163">
        <v>22636</v>
      </c>
      <c r="E44" s="163">
        <v>8694</v>
      </c>
      <c r="F44" s="163">
        <v>24587</v>
      </c>
      <c r="G44" s="163">
        <v>26845</v>
      </c>
      <c r="H44" s="163">
        <v>26886</v>
      </c>
      <c r="I44" s="165">
        <f t="shared" si="22"/>
        <v>1.5272862730488779E-3</v>
      </c>
      <c r="J44" s="164">
        <f t="shared" si="19"/>
        <v>0.18775402014490195</v>
      </c>
      <c r="K44" s="163">
        <f t="shared" si="20"/>
        <v>41</v>
      </c>
      <c r="L44" s="163">
        <f t="shared" si="21"/>
        <v>4250</v>
      </c>
      <c r="M44" s="164">
        <f t="shared" si="18"/>
        <v>5.3391648573889328E-3</v>
      </c>
    </row>
    <row r="45" spans="2:13" x14ac:dyDescent="0.25">
      <c r="B45" s="162" t="s">
        <v>123</v>
      </c>
      <c r="C45" s="163">
        <v>51900</v>
      </c>
      <c r="D45" s="163">
        <v>50071</v>
      </c>
      <c r="E45" s="163">
        <v>13048</v>
      </c>
      <c r="F45" s="163">
        <v>53245</v>
      </c>
      <c r="G45" s="163">
        <v>50773</v>
      </c>
      <c r="H45" s="163">
        <v>53448</v>
      </c>
      <c r="I45" s="165">
        <f t="shared" si="22"/>
        <v>5.26854824414551E-2</v>
      </c>
      <c r="J45" s="164">
        <f t="shared" si="19"/>
        <v>6.7444229194543848E-2</v>
      </c>
      <c r="K45" s="163">
        <f t="shared" si="20"/>
        <v>2675</v>
      </c>
      <c r="L45" s="163">
        <f t="shared" si="21"/>
        <v>3377</v>
      </c>
      <c r="M45" s="164">
        <f t="shared" si="18"/>
        <v>1.0613988071774294E-2</v>
      </c>
    </row>
    <row r="46" spans="2:13" x14ac:dyDescent="0.25">
      <c r="B46" s="162" t="s">
        <v>119</v>
      </c>
      <c r="C46" s="163">
        <v>38003</v>
      </c>
      <c r="D46" s="163">
        <v>37114</v>
      </c>
      <c r="E46" s="163">
        <v>14023</v>
      </c>
      <c r="F46" s="163">
        <v>34601</v>
      </c>
      <c r="G46" s="163">
        <v>39773</v>
      </c>
      <c r="H46" s="163">
        <v>40397</v>
      </c>
      <c r="I46" s="165">
        <f t="shared" si="22"/>
        <v>1.5689035275186614E-2</v>
      </c>
      <c r="J46" s="164">
        <f t="shared" si="19"/>
        <v>8.845718596755936E-2</v>
      </c>
      <c r="K46" s="163">
        <f t="shared" si="20"/>
        <v>624</v>
      </c>
      <c r="L46" s="163">
        <f t="shared" si="21"/>
        <v>3283</v>
      </c>
      <c r="M46" s="164">
        <f t="shared" si="18"/>
        <v>8.0222510877014323E-3</v>
      </c>
    </row>
    <row r="47" spans="2:13" x14ac:dyDescent="0.25">
      <c r="B47" s="162" t="s">
        <v>128</v>
      </c>
      <c r="C47" s="163">
        <v>23726</v>
      </c>
      <c r="D47" s="163">
        <v>23338</v>
      </c>
      <c r="E47" s="163">
        <v>9675</v>
      </c>
      <c r="F47" s="163">
        <v>19782</v>
      </c>
      <c r="G47" s="163">
        <v>20626</v>
      </c>
      <c r="H47" s="163">
        <v>19155</v>
      </c>
      <c r="I47" s="165">
        <f t="shared" si="22"/>
        <v>-7.1317754290701085E-2</v>
      </c>
      <c r="J47" s="164">
        <f t="shared" si="19"/>
        <v>-0.17923558145513752</v>
      </c>
      <c r="K47" s="163">
        <f t="shared" si="20"/>
        <v>-1471</v>
      </c>
      <c r="L47" s="163">
        <f t="shared" si="21"/>
        <v>-4183</v>
      </c>
      <c r="M47" s="164">
        <f t="shared" si="18"/>
        <v>3.8039017646092762E-3</v>
      </c>
    </row>
    <row r="48" spans="2:13" x14ac:dyDescent="0.25">
      <c r="B48" s="162" t="s">
        <v>131</v>
      </c>
      <c r="C48" s="163">
        <v>41568</v>
      </c>
      <c r="D48" s="163">
        <v>35272</v>
      </c>
      <c r="E48" s="163">
        <v>16312</v>
      </c>
      <c r="F48" s="163">
        <v>18611</v>
      </c>
      <c r="G48" s="163">
        <v>21946</v>
      </c>
      <c r="H48" s="163">
        <v>20567</v>
      </c>
      <c r="I48" s="165">
        <f t="shared" si="22"/>
        <v>-6.2836052127950404E-2</v>
      </c>
      <c r="J48" s="164">
        <f t="shared" si="19"/>
        <v>-0.41690292583352229</v>
      </c>
      <c r="K48" s="163">
        <f t="shared" si="20"/>
        <v>-1379</v>
      </c>
      <c r="L48" s="163">
        <f t="shared" si="21"/>
        <v>-14705</v>
      </c>
      <c r="M48" s="164">
        <f t="shared" si="18"/>
        <v>4.0843042335013827E-3</v>
      </c>
    </row>
    <row r="49" spans="2:13" x14ac:dyDescent="0.25">
      <c r="B49" s="168" t="s">
        <v>145</v>
      </c>
      <c r="C49" s="169">
        <f t="shared" ref="C49:H49" si="23">C41-SUM(C42:C48)</f>
        <v>273685</v>
      </c>
      <c r="D49" s="169">
        <f t="shared" si="23"/>
        <v>260822</v>
      </c>
      <c r="E49" s="169">
        <f t="shared" si="23"/>
        <v>84983</v>
      </c>
      <c r="F49" s="169">
        <f t="shared" si="23"/>
        <v>299814</v>
      </c>
      <c r="G49" s="169">
        <f t="shared" si="23"/>
        <v>311415</v>
      </c>
      <c r="H49" s="169">
        <f t="shared" si="23"/>
        <v>331985</v>
      </c>
      <c r="I49" s="171">
        <f t="shared" si="22"/>
        <v>6.6053337186712247E-2</v>
      </c>
      <c r="J49" s="170">
        <f t="shared" si="19"/>
        <v>0.2728412480542286</v>
      </c>
      <c r="K49" s="169">
        <f>H49-G49</f>
        <v>20570</v>
      </c>
      <c r="L49" s="169">
        <f t="shared" si="21"/>
        <v>71163</v>
      </c>
      <c r="M49" s="170">
        <f t="shared" si="18"/>
        <v>6.5927346767100534E-2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42496</v>
      </c>
      <c r="D51" s="176">
        <v>41449</v>
      </c>
      <c r="E51" s="176">
        <v>12080</v>
      </c>
      <c r="F51" s="176">
        <v>33076</v>
      </c>
      <c r="G51" s="176">
        <v>45674</v>
      </c>
      <c r="H51" s="176">
        <v>39257</v>
      </c>
      <c r="I51" s="177">
        <f>IFERROR(H51/G51-1,"-")</f>
        <v>-0.1404956868240137</v>
      </c>
      <c r="J51" s="177">
        <f>IFERROR(H51/D51-1,"-")</f>
        <v>-5.2884267412965369E-2</v>
      </c>
      <c r="K51" s="176">
        <f>H51-G51</f>
        <v>-6417</v>
      </c>
      <c r="L51" s="176">
        <f>H51-D51</f>
        <v>-2192</v>
      </c>
      <c r="M51" s="177">
        <f t="shared" ref="M51:M63" si="24">H51/H$9</f>
        <v>7.7958638252814596E-3</v>
      </c>
    </row>
    <row r="52" spans="2:13" x14ac:dyDescent="0.25">
      <c r="B52" s="157" t="s">
        <v>97</v>
      </c>
      <c r="C52" s="158">
        <v>10814</v>
      </c>
      <c r="D52" s="158">
        <v>10010</v>
      </c>
      <c r="E52" s="158">
        <v>2332</v>
      </c>
      <c r="F52" s="158">
        <v>5537</v>
      </c>
      <c r="G52" s="158">
        <v>18264</v>
      </c>
      <c r="H52" s="158">
        <v>10070</v>
      </c>
      <c r="I52" s="160">
        <f>IFERROR(H52/G52-1,"-")</f>
        <v>-0.44864213753832671</v>
      </c>
      <c r="J52" s="159">
        <f t="shared" ref="J52:J63" si="25">IFERROR(H52/D52-1,"-")</f>
        <v>5.9940059940060131E-3</v>
      </c>
      <c r="K52" s="158">
        <f t="shared" ref="K52:K62" si="26">H52-G52</f>
        <v>-8194</v>
      </c>
      <c r="L52" s="158">
        <f t="shared" ref="L52:L63" si="27">H52-D52</f>
        <v>60</v>
      </c>
      <c r="M52" s="159">
        <f t="shared" si="24"/>
        <v>1.9997541513764247E-3</v>
      </c>
    </row>
    <row r="53" spans="2:13" x14ac:dyDescent="0.25">
      <c r="B53" s="162" t="s">
        <v>103</v>
      </c>
      <c r="C53" s="163">
        <v>6825</v>
      </c>
      <c r="D53" s="163">
        <v>5648</v>
      </c>
      <c r="E53" s="163">
        <v>1654</v>
      </c>
      <c r="F53" s="163">
        <v>2745</v>
      </c>
      <c r="G53" s="163">
        <v>13308</v>
      </c>
      <c r="H53" s="163">
        <v>6705</v>
      </c>
      <c r="I53" s="165">
        <f>IFERROR(H53/G53-1,"-")</f>
        <v>-0.49616771866546439</v>
      </c>
      <c r="J53" s="164">
        <f t="shared" si="25"/>
        <v>0.18714589235127477</v>
      </c>
      <c r="K53" s="163">
        <f t="shared" si="26"/>
        <v>-6603</v>
      </c>
      <c r="L53" s="163">
        <f t="shared" si="27"/>
        <v>1057</v>
      </c>
      <c r="M53" s="164">
        <f t="shared" si="24"/>
        <v>1.331514556601681E-3</v>
      </c>
    </row>
    <row r="54" spans="2:13" x14ac:dyDescent="0.25">
      <c r="B54" s="162" t="s">
        <v>100</v>
      </c>
      <c r="C54" s="163">
        <v>3989</v>
      </c>
      <c r="D54" s="163">
        <v>4362</v>
      </c>
      <c r="E54" s="163">
        <v>678</v>
      </c>
      <c r="F54" s="163">
        <v>2792</v>
      </c>
      <c r="G54" s="163">
        <v>4956</v>
      </c>
      <c r="H54" s="163">
        <v>3365</v>
      </c>
      <c r="I54" s="165">
        <f>IFERROR(H54/G54-1,"-")</f>
        <v>-0.32102502017756251</v>
      </c>
      <c r="J54" s="164">
        <f t="shared" si="25"/>
        <v>-0.22856487849610274</v>
      </c>
      <c r="K54" s="163">
        <f t="shared" si="26"/>
        <v>-1591</v>
      </c>
      <c r="L54" s="163">
        <f t="shared" si="27"/>
        <v>-997</v>
      </c>
      <c r="M54" s="164">
        <f t="shared" si="24"/>
        <v>6.6823959477474372E-4</v>
      </c>
    </row>
    <row r="55" spans="2:13" x14ac:dyDescent="0.25">
      <c r="B55" s="157" t="s">
        <v>107</v>
      </c>
      <c r="C55" s="158">
        <v>31682</v>
      </c>
      <c r="D55" s="158">
        <v>31439</v>
      </c>
      <c r="E55" s="158">
        <v>9748</v>
      </c>
      <c r="F55" s="158">
        <v>27539</v>
      </c>
      <c r="G55" s="158">
        <v>27410</v>
      </c>
      <c r="H55" s="158">
        <v>29187</v>
      </c>
      <c r="I55" s="160">
        <f>IFERROR(H55/G55-1,"-")</f>
        <v>6.4830353885443337E-2</v>
      </c>
      <c r="J55" s="159">
        <f t="shared" si="25"/>
        <v>-7.1630777060339046E-2</v>
      </c>
      <c r="K55" s="158">
        <f t="shared" si="26"/>
        <v>1777</v>
      </c>
      <c r="L55" s="158">
        <f t="shared" si="27"/>
        <v>-2252</v>
      </c>
      <c r="M55" s="159">
        <f t="shared" si="24"/>
        <v>5.7961096739050349E-3</v>
      </c>
    </row>
    <row r="56" spans="2:13" x14ac:dyDescent="0.25">
      <c r="B56" s="162" t="s">
        <v>110</v>
      </c>
      <c r="C56" s="163">
        <v>9100</v>
      </c>
      <c r="D56" s="163">
        <v>9458</v>
      </c>
      <c r="E56" s="163">
        <v>2988</v>
      </c>
      <c r="F56" s="163">
        <v>9439</v>
      </c>
      <c r="G56" s="163">
        <v>8436</v>
      </c>
      <c r="H56" s="163">
        <v>10101</v>
      </c>
      <c r="I56" s="165">
        <f t="shared" ref="I56:I63" si="28">IFERROR(H56/G56-1,"-")</f>
        <v>0.19736842105263164</v>
      </c>
      <c r="J56" s="164">
        <f t="shared" si="25"/>
        <v>6.7984774793825364E-2</v>
      </c>
      <c r="K56" s="163">
        <f t="shared" si="26"/>
        <v>1665</v>
      </c>
      <c r="L56" s="163">
        <f t="shared" si="27"/>
        <v>643</v>
      </c>
      <c r="M56" s="164">
        <f t="shared" si="24"/>
        <v>2.0059102962317046E-3</v>
      </c>
    </row>
    <row r="57" spans="2:13" x14ac:dyDescent="0.25">
      <c r="B57" s="162" t="s">
        <v>113</v>
      </c>
      <c r="C57" s="163">
        <v>9963</v>
      </c>
      <c r="D57" s="163">
        <v>8739</v>
      </c>
      <c r="E57" s="163">
        <v>2596</v>
      </c>
      <c r="F57" s="163">
        <v>6032</v>
      </c>
      <c r="G57" s="163">
        <v>5351</v>
      </c>
      <c r="H57" s="163">
        <v>5834</v>
      </c>
      <c r="I57" s="165">
        <f t="shared" si="28"/>
        <v>9.0263502149130925E-2</v>
      </c>
      <c r="J57" s="164">
        <f t="shared" si="25"/>
        <v>-0.33241789678452915</v>
      </c>
      <c r="K57" s="163">
        <f t="shared" si="26"/>
        <v>483</v>
      </c>
      <c r="L57" s="163">
        <f t="shared" si="27"/>
        <v>-2905</v>
      </c>
      <c r="M57" s="164">
        <f t="shared" si="24"/>
        <v>1.1585467447001053E-3</v>
      </c>
    </row>
    <row r="58" spans="2:13" x14ac:dyDescent="0.25">
      <c r="B58" s="162" t="s">
        <v>116</v>
      </c>
      <c r="C58" s="163">
        <v>1908</v>
      </c>
      <c r="D58" s="163">
        <v>2061</v>
      </c>
      <c r="E58" s="163">
        <v>516</v>
      </c>
      <c r="F58" s="163">
        <v>2383</v>
      </c>
      <c r="G58" s="163">
        <v>2635</v>
      </c>
      <c r="H58" s="163">
        <v>2142</v>
      </c>
      <c r="I58" s="165">
        <f t="shared" si="28"/>
        <v>-0.18709677419354842</v>
      </c>
      <c r="J58" s="164">
        <f t="shared" si="25"/>
        <v>3.9301310043668103E-2</v>
      </c>
      <c r="K58" s="163">
        <f t="shared" si="26"/>
        <v>-493</v>
      </c>
      <c r="L58" s="163">
        <f t="shared" si="27"/>
        <v>81</v>
      </c>
      <c r="M58" s="164">
        <f t="shared" si="24"/>
        <v>4.2536975096805379E-4</v>
      </c>
    </row>
    <row r="59" spans="2:13" x14ac:dyDescent="0.25">
      <c r="B59" s="162" t="s">
        <v>123</v>
      </c>
      <c r="C59" s="163">
        <v>610</v>
      </c>
      <c r="D59" s="163">
        <v>685</v>
      </c>
      <c r="E59" s="163">
        <v>249</v>
      </c>
      <c r="F59" s="163">
        <v>806</v>
      </c>
      <c r="G59" s="163">
        <v>741</v>
      </c>
      <c r="H59" s="163">
        <v>980</v>
      </c>
      <c r="I59" s="165">
        <f t="shared" si="28"/>
        <v>0.32253711201079627</v>
      </c>
      <c r="J59" s="164">
        <f t="shared" si="25"/>
        <v>0.43065693430656937</v>
      </c>
      <c r="K59" s="163">
        <f t="shared" si="26"/>
        <v>239</v>
      </c>
      <c r="L59" s="163">
        <f t="shared" si="27"/>
        <v>295</v>
      </c>
      <c r="M59" s="164">
        <f t="shared" si="24"/>
        <v>1.9461361155401153E-4</v>
      </c>
    </row>
    <row r="60" spans="2:13" x14ac:dyDescent="0.25">
      <c r="B60" s="162" t="s">
        <v>119</v>
      </c>
      <c r="C60" s="163">
        <v>558</v>
      </c>
      <c r="D60" s="163">
        <v>661</v>
      </c>
      <c r="E60" s="163">
        <v>221</v>
      </c>
      <c r="F60" s="163">
        <v>594</v>
      </c>
      <c r="G60" s="163">
        <v>617</v>
      </c>
      <c r="H60" s="163">
        <v>691</v>
      </c>
      <c r="I60" s="165">
        <f t="shared" si="28"/>
        <v>0.11993517017828204</v>
      </c>
      <c r="J60" s="164">
        <f t="shared" si="25"/>
        <v>4.5385779122541603E-2</v>
      </c>
      <c r="K60" s="163">
        <f t="shared" si="26"/>
        <v>74</v>
      </c>
      <c r="L60" s="163">
        <f t="shared" si="27"/>
        <v>30</v>
      </c>
      <c r="M60" s="164">
        <f t="shared" si="24"/>
        <v>1.3722245467736934E-4</v>
      </c>
    </row>
    <row r="61" spans="2:13" x14ac:dyDescent="0.25">
      <c r="B61" s="162" t="s">
        <v>128</v>
      </c>
      <c r="C61" s="163">
        <v>327</v>
      </c>
      <c r="D61" s="163">
        <v>238</v>
      </c>
      <c r="E61" s="163">
        <v>136</v>
      </c>
      <c r="F61" s="163">
        <v>91</v>
      </c>
      <c r="G61" s="163">
        <v>199</v>
      </c>
      <c r="H61" s="163">
        <v>107</v>
      </c>
      <c r="I61" s="165">
        <f t="shared" si="28"/>
        <v>-0.46231155778894473</v>
      </c>
      <c r="J61" s="164">
        <f t="shared" si="25"/>
        <v>-0.55042016806722693</v>
      </c>
      <c r="K61" s="163">
        <f t="shared" si="26"/>
        <v>-92</v>
      </c>
      <c r="L61" s="163">
        <f t="shared" si="27"/>
        <v>-131</v>
      </c>
      <c r="M61" s="164">
        <f t="shared" si="24"/>
        <v>2.1248629016611462E-5</v>
      </c>
    </row>
    <row r="62" spans="2:13" x14ac:dyDescent="0.25">
      <c r="B62" s="162" t="s">
        <v>131</v>
      </c>
      <c r="C62" s="163">
        <v>418</v>
      </c>
      <c r="D62" s="163">
        <v>451</v>
      </c>
      <c r="E62" s="163">
        <v>209</v>
      </c>
      <c r="F62" s="163">
        <v>120</v>
      </c>
      <c r="G62" s="163">
        <v>168</v>
      </c>
      <c r="H62" s="163">
        <v>111</v>
      </c>
      <c r="I62" s="165">
        <f t="shared" si="28"/>
        <v>-0.3392857142857143</v>
      </c>
      <c r="J62" s="164">
        <f t="shared" si="25"/>
        <v>-0.75388026607538805</v>
      </c>
      <c r="K62" s="163">
        <f t="shared" si="26"/>
        <v>-57</v>
      </c>
      <c r="L62" s="163">
        <f t="shared" si="27"/>
        <v>-340</v>
      </c>
      <c r="M62" s="164">
        <f t="shared" si="24"/>
        <v>2.2042970288260491E-5</v>
      </c>
    </row>
    <row r="63" spans="2:13" x14ac:dyDescent="0.25">
      <c r="B63" s="168" t="s">
        <v>145</v>
      </c>
      <c r="C63" s="169">
        <f t="shared" ref="C63:H63" si="29">C55-SUM(C56:C62)</f>
        <v>8798</v>
      </c>
      <c r="D63" s="169">
        <f t="shared" si="29"/>
        <v>9146</v>
      </c>
      <c r="E63" s="169">
        <f t="shared" si="29"/>
        <v>2833</v>
      </c>
      <c r="F63" s="169">
        <f t="shared" si="29"/>
        <v>8074</v>
      </c>
      <c r="G63" s="169">
        <f t="shared" si="29"/>
        <v>9263</v>
      </c>
      <c r="H63" s="169">
        <f t="shared" si="29"/>
        <v>9221</v>
      </c>
      <c r="I63" s="171">
        <f t="shared" si="28"/>
        <v>-4.5341681960487934E-3</v>
      </c>
      <c r="J63" s="170">
        <f t="shared" si="25"/>
        <v>8.2003061447626369E-3</v>
      </c>
      <c r="K63" s="169">
        <f>H63-G63</f>
        <v>-42</v>
      </c>
      <c r="L63" s="169">
        <f t="shared" si="27"/>
        <v>75</v>
      </c>
      <c r="M63" s="170">
        <f t="shared" si="24"/>
        <v>1.8311552164689186E-3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126249</v>
      </c>
      <c r="D65" s="176">
        <v>126380</v>
      </c>
      <c r="E65" s="176">
        <v>44479</v>
      </c>
      <c r="F65" s="176">
        <v>146959</v>
      </c>
      <c r="G65" s="176">
        <v>167345</v>
      </c>
      <c r="H65" s="176">
        <v>216281</v>
      </c>
      <c r="I65" s="177">
        <f>IFERROR(H65/G65-1,"-")</f>
        <v>0.29242582688457985</v>
      </c>
      <c r="J65" s="177">
        <f>IFERROR(H65/D65-1,"-")</f>
        <v>0.71135464472226628</v>
      </c>
      <c r="K65" s="176">
        <f>H65-G65</f>
        <v>48936</v>
      </c>
      <c r="L65" s="176">
        <f>H65-D65</f>
        <v>89901</v>
      </c>
      <c r="M65" s="177">
        <f t="shared" ref="M65:M77" si="30">H65/H$9</f>
        <v>4.2950231143380785E-2</v>
      </c>
    </row>
    <row r="66" spans="2:13" x14ac:dyDescent="0.25">
      <c r="B66" s="157" t="s">
        <v>97</v>
      </c>
      <c r="C66" s="158">
        <v>33119</v>
      </c>
      <c r="D66" s="158">
        <v>39570</v>
      </c>
      <c r="E66" s="158">
        <v>21572</v>
      </c>
      <c r="F66" s="158">
        <v>31498</v>
      </c>
      <c r="G66" s="158">
        <v>43404</v>
      </c>
      <c r="H66" s="158">
        <v>57295</v>
      </c>
      <c r="I66" s="160">
        <f>IFERROR(H66/G66-1,"-")</f>
        <v>0.32003962768408445</v>
      </c>
      <c r="J66" s="159">
        <f t="shared" ref="J66:J77" si="31">IFERROR(H66/D66-1,"-")</f>
        <v>0.44794035885772043</v>
      </c>
      <c r="K66" s="158">
        <f t="shared" ref="K66:K76" si="32">H66-G66</f>
        <v>13891</v>
      </c>
      <c r="L66" s="158">
        <f t="shared" ref="L66:L77" si="33">H66-D66</f>
        <v>17725</v>
      </c>
      <c r="M66" s="159">
        <f t="shared" si="30"/>
        <v>1.1377945789782745E-2</v>
      </c>
    </row>
    <row r="67" spans="2:13" x14ac:dyDescent="0.25">
      <c r="B67" s="162" t="s">
        <v>103</v>
      </c>
      <c r="C67" s="163">
        <v>18966</v>
      </c>
      <c r="D67" s="163">
        <v>21866</v>
      </c>
      <c r="E67" s="163">
        <v>7680</v>
      </c>
      <c r="F67" s="163">
        <v>23212</v>
      </c>
      <c r="G67" s="163">
        <v>30252</v>
      </c>
      <c r="H67" s="163">
        <v>36093</v>
      </c>
      <c r="I67" s="165">
        <f>IFERROR(H67/G67-1,"-")</f>
        <v>0.19307814359381203</v>
      </c>
      <c r="J67" s="164">
        <f t="shared" si="31"/>
        <v>0.65064483673282725</v>
      </c>
      <c r="K67" s="163">
        <f t="shared" si="32"/>
        <v>5841</v>
      </c>
      <c r="L67" s="163">
        <f t="shared" si="33"/>
        <v>14227</v>
      </c>
      <c r="M67" s="164">
        <f t="shared" si="30"/>
        <v>7.1675398794070798E-3</v>
      </c>
    </row>
    <row r="68" spans="2:13" x14ac:dyDescent="0.25">
      <c r="B68" s="162" t="s">
        <v>100</v>
      </c>
      <c r="C68" s="163">
        <v>14153</v>
      </c>
      <c r="D68" s="163">
        <v>17704</v>
      </c>
      <c r="E68" s="163">
        <v>13892</v>
      </c>
      <c r="F68" s="163">
        <v>8286</v>
      </c>
      <c r="G68" s="163">
        <v>13152</v>
      </c>
      <c r="H68" s="163">
        <v>21202</v>
      </c>
      <c r="I68" s="165">
        <f>IFERROR(H68/G68-1,"-")</f>
        <v>0.61207420924574207</v>
      </c>
      <c r="J68" s="164">
        <f t="shared" si="31"/>
        <v>0.19758246723904205</v>
      </c>
      <c r="K68" s="163">
        <f t="shared" si="32"/>
        <v>8050</v>
      </c>
      <c r="L68" s="163">
        <f t="shared" si="33"/>
        <v>3498</v>
      </c>
      <c r="M68" s="164">
        <f t="shared" si="30"/>
        <v>4.2104059103756659E-3</v>
      </c>
    </row>
    <row r="69" spans="2:13" x14ac:dyDescent="0.25">
      <c r="B69" s="157" t="s">
        <v>107</v>
      </c>
      <c r="C69" s="158">
        <v>93130</v>
      </c>
      <c r="D69" s="158">
        <v>86810</v>
      </c>
      <c r="E69" s="158">
        <v>22907</v>
      </c>
      <c r="F69" s="158">
        <v>115461</v>
      </c>
      <c r="G69" s="158">
        <v>123941</v>
      </c>
      <c r="H69" s="158">
        <v>158986</v>
      </c>
      <c r="I69" s="160">
        <f>IFERROR(H69/G69-1,"-")</f>
        <v>0.28275550463527011</v>
      </c>
      <c r="J69" s="159">
        <f t="shared" si="31"/>
        <v>0.83142495104250669</v>
      </c>
      <c r="K69" s="158">
        <f t="shared" si="32"/>
        <v>35045</v>
      </c>
      <c r="L69" s="158">
        <f t="shared" si="33"/>
        <v>72176</v>
      </c>
      <c r="M69" s="159">
        <f t="shared" si="30"/>
        <v>3.1572285353598038E-2</v>
      </c>
    </row>
    <row r="70" spans="2:13" x14ac:dyDescent="0.25">
      <c r="B70" s="162" t="s">
        <v>110</v>
      </c>
      <c r="C70" s="163">
        <v>42478</v>
      </c>
      <c r="D70" s="163">
        <v>37200</v>
      </c>
      <c r="E70" s="163">
        <v>8750</v>
      </c>
      <c r="F70" s="163">
        <v>51489</v>
      </c>
      <c r="G70" s="163">
        <v>46355</v>
      </c>
      <c r="H70" s="163">
        <v>68506</v>
      </c>
      <c r="I70" s="165">
        <f t="shared" ref="I70:I77" si="34">IFERROR(H70/G70-1,"-")</f>
        <v>0.47785567899902914</v>
      </c>
      <c r="J70" s="164">
        <f t="shared" si="31"/>
        <v>0.84155913978494623</v>
      </c>
      <c r="K70" s="163">
        <f t="shared" si="32"/>
        <v>22151</v>
      </c>
      <c r="L70" s="163">
        <f t="shared" si="33"/>
        <v>31306</v>
      </c>
      <c r="M70" s="164">
        <f t="shared" si="30"/>
        <v>1.3604285788897056E-2</v>
      </c>
    </row>
    <row r="71" spans="2:13" x14ac:dyDescent="0.25">
      <c r="B71" s="162" t="s">
        <v>113</v>
      </c>
      <c r="C71" s="163">
        <v>12902</v>
      </c>
      <c r="D71" s="163">
        <v>10764</v>
      </c>
      <c r="E71" s="163">
        <v>2882</v>
      </c>
      <c r="F71" s="163">
        <v>7238</v>
      </c>
      <c r="G71" s="163">
        <v>9796</v>
      </c>
      <c r="H71" s="163">
        <v>9646</v>
      </c>
      <c r="I71" s="165">
        <f t="shared" si="34"/>
        <v>-1.5312372396896645E-2</v>
      </c>
      <c r="J71" s="164">
        <f t="shared" si="31"/>
        <v>-0.10386473429951693</v>
      </c>
      <c r="K71" s="163">
        <f t="shared" si="32"/>
        <v>-150</v>
      </c>
      <c r="L71" s="163">
        <f t="shared" si="33"/>
        <v>-1118</v>
      </c>
      <c r="M71" s="164">
        <f t="shared" si="30"/>
        <v>1.9155539765816278E-3</v>
      </c>
    </row>
    <row r="72" spans="2:13" x14ac:dyDescent="0.25">
      <c r="B72" s="162" t="s">
        <v>116</v>
      </c>
      <c r="C72" s="163">
        <v>5934</v>
      </c>
      <c r="D72" s="163">
        <v>10138</v>
      </c>
      <c r="E72" s="163">
        <v>2892</v>
      </c>
      <c r="F72" s="163">
        <v>16075</v>
      </c>
      <c r="G72" s="163">
        <v>15316</v>
      </c>
      <c r="H72" s="163">
        <v>18423</v>
      </c>
      <c r="I72" s="165">
        <f t="shared" si="34"/>
        <v>0.20285975450509275</v>
      </c>
      <c r="J72" s="164">
        <f t="shared" si="31"/>
        <v>0.81722233182087201</v>
      </c>
      <c r="K72" s="163">
        <f t="shared" si="32"/>
        <v>3107</v>
      </c>
      <c r="L72" s="163">
        <f t="shared" si="33"/>
        <v>8285</v>
      </c>
      <c r="M72" s="164">
        <f t="shared" si="30"/>
        <v>3.6585373118975047E-3</v>
      </c>
    </row>
    <row r="73" spans="2:13" x14ac:dyDescent="0.25">
      <c r="B73" s="162" t="s">
        <v>123</v>
      </c>
      <c r="C73" s="163">
        <v>2158</v>
      </c>
      <c r="D73" s="163">
        <v>1611</v>
      </c>
      <c r="E73" s="163">
        <v>305</v>
      </c>
      <c r="F73" s="163">
        <v>3084</v>
      </c>
      <c r="G73" s="163">
        <v>3661</v>
      </c>
      <c r="H73" s="163">
        <v>6025</v>
      </c>
      <c r="I73" s="165">
        <f t="shared" si="34"/>
        <v>0.64572521169079478</v>
      </c>
      <c r="J73" s="164">
        <f t="shared" si="31"/>
        <v>2.739913097454997</v>
      </c>
      <c r="K73" s="163">
        <f t="shared" si="32"/>
        <v>2364</v>
      </c>
      <c r="L73" s="163">
        <f t="shared" si="33"/>
        <v>4414</v>
      </c>
      <c r="M73" s="164">
        <f t="shared" si="30"/>
        <v>1.1964765404213465E-3</v>
      </c>
    </row>
    <row r="74" spans="2:13" x14ac:dyDescent="0.25">
      <c r="B74" s="162" t="s">
        <v>119</v>
      </c>
      <c r="C74" s="163">
        <v>2670</v>
      </c>
      <c r="D74" s="163">
        <v>2084</v>
      </c>
      <c r="E74" s="163">
        <v>957</v>
      </c>
      <c r="F74" s="163">
        <v>3024</v>
      </c>
      <c r="G74" s="163">
        <v>2600</v>
      </c>
      <c r="H74" s="163">
        <v>3924</v>
      </c>
      <c r="I74" s="165">
        <f t="shared" si="34"/>
        <v>0.50923076923076915</v>
      </c>
      <c r="J74" s="164">
        <f t="shared" si="31"/>
        <v>0.88291746641074864</v>
      </c>
      <c r="K74" s="163">
        <f t="shared" si="32"/>
        <v>1324</v>
      </c>
      <c r="L74" s="163">
        <f t="shared" si="33"/>
        <v>1840</v>
      </c>
      <c r="M74" s="164">
        <f t="shared" si="30"/>
        <v>7.7924878748769513E-4</v>
      </c>
    </row>
    <row r="75" spans="2:13" x14ac:dyDescent="0.25">
      <c r="B75" s="162" t="s">
        <v>128</v>
      </c>
      <c r="C75" s="163">
        <v>1145</v>
      </c>
      <c r="D75" s="163">
        <v>1857</v>
      </c>
      <c r="E75" s="163">
        <v>670</v>
      </c>
      <c r="F75" s="163">
        <v>2128</v>
      </c>
      <c r="G75" s="163">
        <v>3659</v>
      </c>
      <c r="H75" s="163">
        <v>2837</v>
      </c>
      <c r="I75" s="165">
        <f t="shared" si="34"/>
        <v>-0.22465154413774258</v>
      </c>
      <c r="J75" s="164">
        <f t="shared" si="31"/>
        <v>0.52773290253096383</v>
      </c>
      <c r="K75" s="163">
        <f t="shared" si="32"/>
        <v>-822</v>
      </c>
      <c r="L75" s="163">
        <f t="shared" si="33"/>
        <v>980</v>
      </c>
      <c r="M75" s="164">
        <f t="shared" si="30"/>
        <v>5.6338654691707221E-4</v>
      </c>
    </row>
    <row r="76" spans="2:13" x14ac:dyDescent="0.25">
      <c r="B76" s="162" t="s">
        <v>131</v>
      </c>
      <c r="C76" s="163">
        <v>2238</v>
      </c>
      <c r="D76" s="163">
        <v>1949</v>
      </c>
      <c r="E76" s="163">
        <v>896</v>
      </c>
      <c r="F76" s="163">
        <v>704</v>
      </c>
      <c r="G76" s="163">
        <v>1080</v>
      </c>
      <c r="H76" s="163">
        <v>2359</v>
      </c>
      <c r="I76" s="165">
        <f t="shared" si="34"/>
        <v>1.1842592592592593</v>
      </c>
      <c r="J76" s="164">
        <f t="shared" si="31"/>
        <v>0.21036428937916885</v>
      </c>
      <c r="K76" s="163">
        <f t="shared" si="32"/>
        <v>1279</v>
      </c>
      <c r="L76" s="163">
        <f t="shared" si="33"/>
        <v>410</v>
      </c>
      <c r="M76" s="164">
        <f t="shared" si="30"/>
        <v>4.6846276495501345E-4</v>
      </c>
    </row>
    <row r="77" spans="2:13" x14ac:dyDescent="0.25">
      <c r="B77" s="168" t="s">
        <v>145</v>
      </c>
      <c r="C77" s="169">
        <f t="shared" ref="C77:H77" si="35">C69-SUM(C70:C76)</f>
        <v>23605</v>
      </c>
      <c r="D77" s="169">
        <f t="shared" si="35"/>
        <v>21207</v>
      </c>
      <c r="E77" s="169">
        <f t="shared" si="35"/>
        <v>5555</v>
      </c>
      <c r="F77" s="169">
        <f t="shared" si="35"/>
        <v>31719</v>
      </c>
      <c r="G77" s="169">
        <f t="shared" si="35"/>
        <v>41474</v>
      </c>
      <c r="H77" s="169">
        <f t="shared" si="35"/>
        <v>47266</v>
      </c>
      <c r="I77" s="171">
        <f t="shared" si="34"/>
        <v>0.13965375898153054</v>
      </c>
      <c r="J77" s="170">
        <f t="shared" si="31"/>
        <v>1.2287923798745699</v>
      </c>
      <c r="K77" s="169">
        <f>H77-G77</f>
        <v>5792</v>
      </c>
      <c r="L77" s="169">
        <f t="shared" si="33"/>
        <v>26059</v>
      </c>
      <c r="M77" s="170">
        <f t="shared" si="30"/>
        <v>9.3863336364407232E-3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756161</v>
      </c>
      <c r="D79" s="176">
        <v>729706</v>
      </c>
      <c r="E79" s="176">
        <v>202539</v>
      </c>
      <c r="F79" s="176">
        <v>649125</v>
      </c>
      <c r="G79" s="176">
        <v>735309</v>
      </c>
      <c r="H79" s="176">
        <v>846435</v>
      </c>
      <c r="I79" s="177">
        <f>IFERROR(H79/G79-1,"-")</f>
        <v>0.15112830116318454</v>
      </c>
      <c r="J79" s="177">
        <f>IFERROR(H79/D79-1,"-")</f>
        <v>0.15996716485817575</v>
      </c>
      <c r="K79" s="176">
        <f>H79-G79</f>
        <v>111126</v>
      </c>
      <c r="L79" s="176">
        <f>H79-D79</f>
        <v>116729</v>
      </c>
      <c r="M79" s="177">
        <f t="shared" ref="M79:M91" si="36">H79/H$9</f>
        <v>0.16808956356706098</v>
      </c>
    </row>
    <row r="80" spans="2:13" x14ac:dyDescent="0.25">
      <c r="B80" s="157" t="s">
        <v>97</v>
      </c>
      <c r="C80" s="158">
        <v>337241</v>
      </c>
      <c r="D80" s="158">
        <v>333182</v>
      </c>
      <c r="E80" s="158">
        <v>89109</v>
      </c>
      <c r="F80" s="158">
        <v>319738</v>
      </c>
      <c r="G80" s="158">
        <v>322678</v>
      </c>
      <c r="H80" s="158">
        <v>361792</v>
      </c>
      <c r="I80" s="160">
        <f>IFERROR(H80/G80-1,"-")</f>
        <v>0.12121681676470031</v>
      </c>
      <c r="J80" s="159">
        <f t="shared" ref="J80:J91" si="37">IFERROR(H80/D80-1,"-")</f>
        <v>8.5868984518971514E-2</v>
      </c>
      <c r="K80" s="158">
        <f t="shared" ref="K80:K90" si="38">H80-G80</f>
        <v>39114</v>
      </c>
      <c r="L80" s="158">
        <f t="shared" ref="L80:L91" si="39">H80-D80</f>
        <v>28610</v>
      </c>
      <c r="M80" s="159">
        <f t="shared" si="36"/>
        <v>7.1846579338111158E-2</v>
      </c>
    </row>
    <row r="81" spans="2:13" x14ac:dyDescent="0.25">
      <c r="B81" s="162" t="s">
        <v>103</v>
      </c>
      <c r="C81" s="163">
        <v>85314</v>
      </c>
      <c r="D81" s="163">
        <v>67821</v>
      </c>
      <c r="E81" s="163">
        <v>22416</v>
      </c>
      <c r="F81" s="163">
        <v>91642</v>
      </c>
      <c r="G81" s="163">
        <v>87184</v>
      </c>
      <c r="H81" s="163">
        <v>100895</v>
      </c>
      <c r="I81" s="165">
        <f>IFERROR(H81/G81-1,"-")</f>
        <v>0.15726509451275472</v>
      </c>
      <c r="J81" s="164">
        <f t="shared" si="37"/>
        <v>0.48766606213414732</v>
      </c>
      <c r="K81" s="163">
        <f t="shared" si="38"/>
        <v>13711</v>
      </c>
      <c r="L81" s="163">
        <f t="shared" si="39"/>
        <v>33074</v>
      </c>
      <c r="M81" s="164">
        <f t="shared" si="36"/>
        <v>2.0036265650757137E-2</v>
      </c>
    </row>
    <row r="82" spans="2:13" x14ac:dyDescent="0.25">
      <c r="B82" s="162" t="s">
        <v>100</v>
      </c>
      <c r="C82" s="163">
        <v>251927</v>
      </c>
      <c r="D82" s="163">
        <v>265361</v>
      </c>
      <c r="E82" s="163">
        <v>66693</v>
      </c>
      <c r="F82" s="163">
        <v>228096</v>
      </c>
      <c r="G82" s="163">
        <v>235494</v>
      </c>
      <c r="H82" s="163">
        <v>260897</v>
      </c>
      <c r="I82" s="165">
        <f>IFERROR(H82/G82-1,"-")</f>
        <v>0.10787111348909106</v>
      </c>
      <c r="J82" s="164">
        <f t="shared" si="37"/>
        <v>-1.6822366512034503E-2</v>
      </c>
      <c r="K82" s="163">
        <f t="shared" si="38"/>
        <v>25403</v>
      </c>
      <c r="L82" s="163">
        <f t="shared" si="39"/>
        <v>-4464</v>
      </c>
      <c r="M82" s="164">
        <f t="shared" si="36"/>
        <v>5.1810313687354025E-2</v>
      </c>
    </row>
    <row r="83" spans="2:13" x14ac:dyDescent="0.25">
      <c r="B83" s="157" t="s">
        <v>107</v>
      </c>
      <c r="C83" s="158">
        <v>418920</v>
      </c>
      <c r="D83" s="158">
        <v>396524</v>
      </c>
      <c r="E83" s="158">
        <v>113430</v>
      </c>
      <c r="F83" s="158">
        <v>329387</v>
      </c>
      <c r="G83" s="158">
        <v>412631</v>
      </c>
      <c r="H83" s="158">
        <v>484643</v>
      </c>
      <c r="I83" s="160">
        <f>IFERROR(H83/G83-1,"-")</f>
        <v>0.17451912241203393</v>
      </c>
      <c r="J83" s="159">
        <f t="shared" si="37"/>
        <v>0.22222866711724887</v>
      </c>
      <c r="K83" s="158">
        <f t="shared" si="38"/>
        <v>72012</v>
      </c>
      <c r="L83" s="158">
        <f t="shared" si="39"/>
        <v>88119</v>
      </c>
      <c r="M83" s="159">
        <f t="shared" si="36"/>
        <v>9.6242984228949807E-2</v>
      </c>
    </row>
    <row r="84" spans="2:13" x14ac:dyDescent="0.25">
      <c r="B84" s="162" t="s">
        <v>110</v>
      </c>
      <c r="C84" s="163">
        <v>63112</v>
      </c>
      <c r="D84" s="163">
        <v>68309</v>
      </c>
      <c r="E84" s="163">
        <v>19308</v>
      </c>
      <c r="F84" s="163">
        <v>64862</v>
      </c>
      <c r="G84" s="163">
        <v>85559</v>
      </c>
      <c r="H84" s="163">
        <v>101388</v>
      </c>
      <c r="I84" s="165">
        <f t="shared" ref="I84:I91" si="40">IFERROR(H84/G84-1,"-")</f>
        <v>0.18500683738706614</v>
      </c>
      <c r="J84" s="164">
        <f t="shared" si="37"/>
        <v>0.48425536898505328</v>
      </c>
      <c r="K84" s="163">
        <f t="shared" si="38"/>
        <v>15829</v>
      </c>
      <c r="L84" s="163">
        <f t="shared" si="39"/>
        <v>33079</v>
      </c>
      <c r="M84" s="164">
        <f t="shared" si="36"/>
        <v>2.0134168212487879E-2</v>
      </c>
    </row>
    <row r="85" spans="2:13" x14ac:dyDescent="0.25">
      <c r="B85" s="162" t="s">
        <v>113</v>
      </c>
      <c r="C85" s="163">
        <v>178097</v>
      </c>
      <c r="D85" s="163">
        <v>145952</v>
      </c>
      <c r="E85" s="163">
        <v>36893</v>
      </c>
      <c r="F85" s="163">
        <v>100615</v>
      </c>
      <c r="G85" s="163">
        <v>114693</v>
      </c>
      <c r="H85" s="163">
        <v>127421</v>
      </c>
      <c r="I85" s="165">
        <f t="shared" si="40"/>
        <v>0.11097451457368801</v>
      </c>
      <c r="J85" s="164">
        <f t="shared" si="37"/>
        <v>-0.12696639991229997</v>
      </c>
      <c r="K85" s="163">
        <f t="shared" si="38"/>
        <v>12728</v>
      </c>
      <c r="L85" s="163">
        <f t="shared" si="39"/>
        <v>-18531</v>
      </c>
      <c r="M85" s="164">
        <f t="shared" si="36"/>
        <v>2.5303939793697657E-2</v>
      </c>
    </row>
    <row r="86" spans="2:13" x14ac:dyDescent="0.25">
      <c r="B86" s="162" t="s">
        <v>116</v>
      </c>
      <c r="C86" s="163">
        <v>21473</v>
      </c>
      <c r="D86" s="163">
        <v>23700</v>
      </c>
      <c r="E86" s="163">
        <v>7643</v>
      </c>
      <c r="F86" s="163">
        <v>27963</v>
      </c>
      <c r="G86" s="163">
        <v>38926</v>
      </c>
      <c r="H86" s="163">
        <v>54071</v>
      </c>
      <c r="I86" s="165">
        <f t="shared" si="40"/>
        <v>0.38907157170014894</v>
      </c>
      <c r="J86" s="164">
        <f t="shared" si="37"/>
        <v>1.2814767932489453</v>
      </c>
      <c r="K86" s="163">
        <f t="shared" si="38"/>
        <v>15145</v>
      </c>
      <c r="L86" s="163">
        <f t="shared" si="39"/>
        <v>30371</v>
      </c>
      <c r="M86" s="164">
        <f t="shared" si="36"/>
        <v>1.073770672483363E-2</v>
      </c>
    </row>
    <row r="87" spans="2:13" x14ac:dyDescent="0.25">
      <c r="B87" s="162" t="s">
        <v>123</v>
      </c>
      <c r="C87" s="163">
        <v>11010</v>
      </c>
      <c r="D87" s="163">
        <v>8712</v>
      </c>
      <c r="E87" s="163">
        <v>1824</v>
      </c>
      <c r="F87" s="163">
        <v>9790</v>
      </c>
      <c r="G87" s="163">
        <v>11536</v>
      </c>
      <c r="H87" s="163">
        <v>16773</v>
      </c>
      <c r="I87" s="165">
        <f t="shared" si="40"/>
        <v>0.4539701803051317</v>
      </c>
      <c r="J87" s="164">
        <f t="shared" si="37"/>
        <v>0.92527548209366395</v>
      </c>
      <c r="K87" s="163">
        <f t="shared" si="38"/>
        <v>5237</v>
      </c>
      <c r="L87" s="163">
        <f t="shared" si="39"/>
        <v>8061</v>
      </c>
      <c r="M87" s="164">
        <f t="shared" si="36"/>
        <v>3.3308715373422809E-3</v>
      </c>
    </row>
    <row r="88" spans="2:13" x14ac:dyDescent="0.25">
      <c r="B88" s="162" t="s">
        <v>119</v>
      </c>
      <c r="C88" s="163">
        <v>6103</v>
      </c>
      <c r="D88" s="163">
        <v>5823</v>
      </c>
      <c r="E88" s="163">
        <v>1940</v>
      </c>
      <c r="F88" s="163">
        <v>5197</v>
      </c>
      <c r="G88" s="163">
        <v>6355</v>
      </c>
      <c r="H88" s="163">
        <v>8066</v>
      </c>
      <c r="I88" s="165">
        <f t="shared" si="40"/>
        <v>0.26923682140047211</v>
      </c>
      <c r="J88" s="164">
        <f t="shared" si="37"/>
        <v>0.38519663403743776</v>
      </c>
      <c r="K88" s="163">
        <f t="shared" si="38"/>
        <v>1711</v>
      </c>
      <c r="L88" s="163">
        <f t="shared" si="39"/>
        <v>2243</v>
      </c>
      <c r="M88" s="164">
        <f t="shared" si="36"/>
        <v>1.6017891742802623E-3</v>
      </c>
    </row>
    <row r="89" spans="2:13" x14ac:dyDescent="0.25">
      <c r="B89" s="162" t="s">
        <v>128</v>
      </c>
      <c r="C89" s="163">
        <v>6156</v>
      </c>
      <c r="D89" s="163">
        <v>7498</v>
      </c>
      <c r="E89" s="163">
        <v>3032</v>
      </c>
      <c r="F89" s="163">
        <v>6572</v>
      </c>
      <c r="G89" s="163">
        <v>7512</v>
      </c>
      <c r="H89" s="163">
        <v>6578</v>
      </c>
      <c r="I89" s="165">
        <f t="shared" si="40"/>
        <v>-0.12433439829605963</v>
      </c>
      <c r="J89" s="164">
        <f t="shared" si="37"/>
        <v>-0.12269938650306744</v>
      </c>
      <c r="K89" s="163">
        <f t="shared" si="38"/>
        <v>-934</v>
      </c>
      <c r="L89" s="163">
        <f t="shared" si="39"/>
        <v>-920</v>
      </c>
      <c r="M89" s="164">
        <f t="shared" si="36"/>
        <v>1.3062942212268243E-3</v>
      </c>
    </row>
    <row r="90" spans="2:13" x14ac:dyDescent="0.25">
      <c r="B90" s="162" t="s">
        <v>131</v>
      </c>
      <c r="C90" s="163">
        <v>11362</v>
      </c>
      <c r="D90" s="163">
        <v>10993</v>
      </c>
      <c r="E90" s="163">
        <v>4776</v>
      </c>
      <c r="F90" s="163">
        <v>5969</v>
      </c>
      <c r="G90" s="163">
        <v>8212</v>
      </c>
      <c r="H90" s="163">
        <v>8059</v>
      </c>
      <c r="I90" s="165">
        <f t="shared" si="40"/>
        <v>-1.8631271310277642E-2</v>
      </c>
      <c r="J90" s="164">
        <f t="shared" si="37"/>
        <v>-0.26689711634676616</v>
      </c>
      <c r="K90" s="163">
        <f t="shared" si="38"/>
        <v>-153</v>
      </c>
      <c r="L90" s="163">
        <f t="shared" si="39"/>
        <v>-2934</v>
      </c>
      <c r="M90" s="164">
        <f t="shared" si="36"/>
        <v>1.6003990770548765E-3</v>
      </c>
    </row>
    <row r="91" spans="2:13" x14ac:dyDescent="0.25">
      <c r="B91" s="168" t="s">
        <v>145</v>
      </c>
      <c r="C91" s="169">
        <f t="shared" ref="C91:H91" si="41">C83-SUM(C84:C90)</f>
        <v>121607</v>
      </c>
      <c r="D91" s="169">
        <f t="shared" si="41"/>
        <v>125537</v>
      </c>
      <c r="E91" s="169">
        <f t="shared" si="41"/>
        <v>38014</v>
      </c>
      <c r="F91" s="169">
        <f t="shared" si="41"/>
        <v>108419</v>
      </c>
      <c r="G91" s="169">
        <f t="shared" si="41"/>
        <v>139838</v>
      </c>
      <c r="H91" s="169">
        <f t="shared" si="41"/>
        <v>162287</v>
      </c>
      <c r="I91" s="171">
        <f t="shared" si="40"/>
        <v>0.16053576281125292</v>
      </c>
      <c r="J91" s="170">
        <f t="shared" si="37"/>
        <v>0.2927423787409289</v>
      </c>
      <c r="K91" s="169">
        <f>H91-G91</f>
        <v>22449</v>
      </c>
      <c r="L91" s="169">
        <f t="shared" si="39"/>
        <v>36750</v>
      </c>
      <c r="M91" s="170">
        <f t="shared" si="36"/>
        <v>3.2227815488026397E-2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48602</v>
      </c>
      <c r="D93" s="176">
        <v>50120</v>
      </c>
      <c r="E93" s="176">
        <v>20822</v>
      </c>
      <c r="F93" s="176">
        <v>46319</v>
      </c>
      <c r="G93" s="176">
        <v>53572</v>
      </c>
      <c r="H93" s="176">
        <v>52160</v>
      </c>
      <c r="I93" s="177">
        <f>IFERROR(H93/G93-1,"-")</f>
        <v>-2.6357052191443242E-2</v>
      </c>
      <c r="J93" s="177">
        <f>IFERROR(H93/D93-1,"-")</f>
        <v>4.0702314445331123E-2</v>
      </c>
      <c r="K93" s="176">
        <f>H93-G93</f>
        <v>-1412</v>
      </c>
      <c r="L93" s="176">
        <f>H93-D93</f>
        <v>2040</v>
      </c>
      <c r="M93" s="177">
        <f t="shared" ref="M93:M105" si="42">H93/H$9</f>
        <v>1.0358210182303308E-2</v>
      </c>
    </row>
    <row r="94" spans="2:13" x14ac:dyDescent="0.25">
      <c r="B94" s="157" t="s">
        <v>97</v>
      </c>
      <c r="C94" s="158">
        <v>30978</v>
      </c>
      <c r="D94" s="158">
        <v>33141</v>
      </c>
      <c r="E94" s="158">
        <v>13638</v>
      </c>
      <c r="F94" s="158">
        <v>30450</v>
      </c>
      <c r="G94" s="158">
        <v>35140</v>
      </c>
      <c r="H94" s="158">
        <v>32599</v>
      </c>
      <c r="I94" s="160">
        <f>IFERROR(H94/G94-1,"-")</f>
        <v>-7.2310756972111534E-2</v>
      </c>
      <c r="J94" s="159">
        <f t="shared" ref="J94:J105" si="43">IFERROR(H94/D94-1,"-")</f>
        <v>-1.6354364684228018E-2</v>
      </c>
      <c r="K94" s="158">
        <f t="shared" ref="K94:K104" si="44">H94-G94</f>
        <v>-2541</v>
      </c>
      <c r="L94" s="158">
        <f t="shared" ref="L94:L105" si="45">H94-D94</f>
        <v>-542</v>
      </c>
      <c r="M94" s="159">
        <f t="shared" si="42"/>
        <v>6.4736827786216547E-3</v>
      </c>
    </row>
    <row r="95" spans="2:13" x14ac:dyDescent="0.25">
      <c r="B95" s="162" t="s">
        <v>103</v>
      </c>
      <c r="C95" s="163">
        <v>15034</v>
      </c>
      <c r="D95" s="163">
        <v>16577</v>
      </c>
      <c r="E95" s="163">
        <v>7257</v>
      </c>
      <c r="F95" s="163">
        <v>14475</v>
      </c>
      <c r="G95" s="163">
        <v>10867</v>
      </c>
      <c r="H95" s="163">
        <v>10407</v>
      </c>
      <c r="I95" s="165">
        <f>IFERROR(H95/G95-1,"-")</f>
        <v>-4.2329989877611163E-2</v>
      </c>
      <c r="J95" s="164">
        <f t="shared" si="43"/>
        <v>-0.37220244917656997</v>
      </c>
      <c r="K95" s="163">
        <f t="shared" si="44"/>
        <v>-460</v>
      </c>
      <c r="L95" s="163">
        <f t="shared" si="45"/>
        <v>-6170</v>
      </c>
      <c r="M95" s="164">
        <f t="shared" si="42"/>
        <v>2.0666774035128549E-3</v>
      </c>
    </row>
    <row r="96" spans="2:13" x14ac:dyDescent="0.25">
      <c r="B96" s="162" t="s">
        <v>100</v>
      </c>
      <c r="C96" s="163">
        <v>15944</v>
      </c>
      <c r="D96" s="163">
        <v>16564</v>
      </c>
      <c r="E96" s="163">
        <v>6381</v>
      </c>
      <c r="F96" s="163">
        <v>15975</v>
      </c>
      <c r="G96" s="163">
        <v>24273</v>
      </c>
      <c r="H96" s="163">
        <v>22192</v>
      </c>
      <c r="I96" s="165">
        <f>IFERROR(H96/G96-1,"-")</f>
        <v>-8.5733119103530653E-2</v>
      </c>
      <c r="J96" s="164">
        <f t="shared" si="43"/>
        <v>0.33977300169041302</v>
      </c>
      <c r="K96" s="163">
        <f t="shared" si="44"/>
        <v>-2081</v>
      </c>
      <c r="L96" s="163">
        <f t="shared" si="45"/>
        <v>5628</v>
      </c>
      <c r="M96" s="164">
        <f t="shared" si="42"/>
        <v>4.4070053751088002E-3</v>
      </c>
    </row>
    <row r="97" spans="2:13" x14ac:dyDescent="0.25">
      <c r="B97" s="157" t="s">
        <v>107</v>
      </c>
      <c r="C97" s="158">
        <v>17624</v>
      </c>
      <c r="D97" s="158">
        <v>16979</v>
      </c>
      <c r="E97" s="158">
        <v>7184</v>
      </c>
      <c r="F97" s="158">
        <v>15869</v>
      </c>
      <c r="G97" s="158">
        <v>18432</v>
      </c>
      <c r="H97" s="158">
        <v>19561</v>
      </c>
      <c r="I97" s="160">
        <f>IFERROR(H97/G97-1,"-")</f>
        <v>6.125217013888884E-2</v>
      </c>
      <c r="J97" s="159">
        <f t="shared" si="43"/>
        <v>0.15207020437010432</v>
      </c>
      <c r="K97" s="158">
        <f t="shared" si="44"/>
        <v>1129</v>
      </c>
      <c r="L97" s="158">
        <f t="shared" si="45"/>
        <v>2582</v>
      </c>
      <c r="M97" s="159">
        <f t="shared" si="42"/>
        <v>3.8845274036816528E-3</v>
      </c>
    </row>
    <row r="98" spans="2:13" x14ac:dyDescent="0.25">
      <c r="B98" s="162" t="s">
        <v>110</v>
      </c>
      <c r="C98" s="163">
        <v>2071</v>
      </c>
      <c r="D98" s="163">
        <v>2193</v>
      </c>
      <c r="E98" s="163">
        <v>1188</v>
      </c>
      <c r="F98" s="163">
        <v>2100</v>
      </c>
      <c r="G98" s="163">
        <v>2476</v>
      </c>
      <c r="H98" s="163">
        <v>2770</v>
      </c>
      <c r="I98" s="165">
        <f t="shared" ref="I98:I105" si="46">IFERROR(H98/G98-1,"-")</f>
        <v>0.11873990306946691</v>
      </c>
      <c r="J98" s="164">
        <f t="shared" si="43"/>
        <v>0.26310989512083904</v>
      </c>
      <c r="K98" s="163">
        <f t="shared" si="44"/>
        <v>294</v>
      </c>
      <c r="L98" s="163">
        <f t="shared" si="45"/>
        <v>577</v>
      </c>
      <c r="M98" s="164">
        <f t="shared" si="42"/>
        <v>5.5008133061695092E-4</v>
      </c>
    </row>
    <row r="99" spans="2:13" x14ac:dyDescent="0.25">
      <c r="B99" s="162" t="s">
        <v>113</v>
      </c>
      <c r="C99" s="163">
        <v>4009</v>
      </c>
      <c r="D99" s="163">
        <v>3526</v>
      </c>
      <c r="E99" s="163">
        <v>1342</v>
      </c>
      <c r="F99" s="163">
        <v>3121</v>
      </c>
      <c r="G99" s="163">
        <v>3392</v>
      </c>
      <c r="H99" s="163">
        <v>3774</v>
      </c>
      <c r="I99" s="165">
        <f t="shared" si="46"/>
        <v>0.11261792452830188</v>
      </c>
      <c r="J99" s="164">
        <f t="shared" si="43"/>
        <v>7.0334656834940334E-2</v>
      </c>
      <c r="K99" s="163">
        <f t="shared" si="44"/>
        <v>382</v>
      </c>
      <c r="L99" s="163">
        <f t="shared" si="45"/>
        <v>248</v>
      </c>
      <c r="M99" s="164">
        <f t="shared" si="42"/>
        <v>7.494609898008567E-4</v>
      </c>
    </row>
    <row r="100" spans="2:13" x14ac:dyDescent="0.25">
      <c r="B100" s="162" t="s">
        <v>116</v>
      </c>
      <c r="C100" s="163">
        <v>3767</v>
      </c>
      <c r="D100" s="163">
        <v>3516</v>
      </c>
      <c r="E100" s="163">
        <v>1697</v>
      </c>
      <c r="F100" s="163">
        <v>3055</v>
      </c>
      <c r="G100" s="163">
        <v>3581</v>
      </c>
      <c r="H100" s="163">
        <v>3405</v>
      </c>
      <c r="I100" s="165">
        <f t="shared" si="46"/>
        <v>-4.9148282602624938E-2</v>
      </c>
      <c r="J100" s="164">
        <f t="shared" si="43"/>
        <v>-3.1569965870307137E-2</v>
      </c>
      <c r="K100" s="163">
        <f t="shared" si="44"/>
        <v>-176</v>
      </c>
      <c r="L100" s="163">
        <f t="shared" si="45"/>
        <v>-111</v>
      </c>
      <c r="M100" s="164">
        <f t="shared" si="42"/>
        <v>6.7618300749123399E-4</v>
      </c>
    </row>
    <row r="101" spans="2:13" x14ac:dyDescent="0.25">
      <c r="B101" s="162" t="s">
        <v>123</v>
      </c>
      <c r="C101" s="163">
        <v>473</v>
      </c>
      <c r="D101" s="163">
        <v>619</v>
      </c>
      <c r="E101" s="163">
        <v>302</v>
      </c>
      <c r="F101" s="163">
        <v>1051</v>
      </c>
      <c r="G101" s="163">
        <v>825</v>
      </c>
      <c r="H101" s="163">
        <v>858</v>
      </c>
      <c r="I101" s="165">
        <f t="shared" si="46"/>
        <v>4.0000000000000036E-2</v>
      </c>
      <c r="J101" s="164">
        <f t="shared" si="43"/>
        <v>0.38610662358642966</v>
      </c>
      <c r="K101" s="163">
        <f t="shared" si="44"/>
        <v>33</v>
      </c>
      <c r="L101" s="163">
        <f t="shared" si="45"/>
        <v>239</v>
      </c>
      <c r="M101" s="164">
        <f t="shared" si="42"/>
        <v>1.7038620276871622E-4</v>
      </c>
    </row>
    <row r="102" spans="2:13" x14ac:dyDescent="0.25">
      <c r="B102" s="162" t="s">
        <v>119</v>
      </c>
      <c r="C102" s="163">
        <v>435</v>
      </c>
      <c r="D102" s="163">
        <v>479</v>
      </c>
      <c r="E102" s="163">
        <v>307</v>
      </c>
      <c r="F102" s="163">
        <v>630</v>
      </c>
      <c r="G102" s="163">
        <v>571</v>
      </c>
      <c r="H102" s="163">
        <v>760</v>
      </c>
      <c r="I102" s="165">
        <f t="shared" si="46"/>
        <v>0.33099824868651484</v>
      </c>
      <c r="J102" s="164">
        <f t="shared" si="43"/>
        <v>0.58663883089770352</v>
      </c>
      <c r="K102" s="163">
        <f t="shared" si="44"/>
        <v>189</v>
      </c>
      <c r="L102" s="163">
        <f t="shared" si="45"/>
        <v>281</v>
      </c>
      <c r="M102" s="164">
        <f t="shared" si="42"/>
        <v>1.5092484161331507E-4</v>
      </c>
    </row>
    <row r="103" spans="2:13" x14ac:dyDescent="0.25">
      <c r="B103" s="162" t="s">
        <v>128</v>
      </c>
      <c r="C103" s="163">
        <v>135</v>
      </c>
      <c r="D103" s="163">
        <v>135</v>
      </c>
      <c r="E103" s="163">
        <v>118</v>
      </c>
      <c r="F103" s="163">
        <v>248</v>
      </c>
      <c r="G103" s="163">
        <v>136</v>
      </c>
      <c r="H103" s="163">
        <v>226</v>
      </c>
      <c r="I103" s="165">
        <f t="shared" si="46"/>
        <v>0.66176470588235303</v>
      </c>
      <c r="J103" s="164">
        <f t="shared" si="43"/>
        <v>0.67407407407407405</v>
      </c>
      <c r="K103" s="163">
        <f t="shared" si="44"/>
        <v>90</v>
      </c>
      <c r="L103" s="163">
        <f t="shared" si="45"/>
        <v>91</v>
      </c>
      <c r="M103" s="164">
        <f t="shared" si="42"/>
        <v>4.4880281848170004E-5</v>
      </c>
    </row>
    <row r="104" spans="2:13" x14ac:dyDescent="0.25">
      <c r="B104" s="162" t="s">
        <v>131</v>
      </c>
      <c r="C104" s="163">
        <v>322</v>
      </c>
      <c r="D104" s="163">
        <v>230</v>
      </c>
      <c r="E104" s="163">
        <v>82</v>
      </c>
      <c r="F104" s="163">
        <v>133</v>
      </c>
      <c r="G104" s="163">
        <v>238</v>
      </c>
      <c r="H104" s="163">
        <v>342</v>
      </c>
      <c r="I104" s="165">
        <f t="shared" si="46"/>
        <v>0.43697478991596639</v>
      </c>
      <c r="J104" s="164">
        <f t="shared" si="43"/>
        <v>0.48695652173913051</v>
      </c>
      <c r="K104" s="163">
        <f t="shared" si="44"/>
        <v>104</v>
      </c>
      <c r="L104" s="163">
        <f t="shared" si="45"/>
        <v>112</v>
      </c>
      <c r="M104" s="164">
        <f t="shared" si="42"/>
        <v>6.7916178725991775E-5</v>
      </c>
    </row>
    <row r="105" spans="2:13" x14ac:dyDescent="0.25">
      <c r="B105" s="168" t="s">
        <v>145</v>
      </c>
      <c r="C105" s="169">
        <f t="shared" ref="C105:H105" si="47">C97-SUM(C98:C104)</f>
        <v>6412</v>
      </c>
      <c r="D105" s="169">
        <f t="shared" si="47"/>
        <v>6281</v>
      </c>
      <c r="E105" s="169">
        <f t="shared" si="47"/>
        <v>2148</v>
      </c>
      <c r="F105" s="169">
        <f t="shared" si="47"/>
        <v>5531</v>
      </c>
      <c r="G105" s="169">
        <f t="shared" si="47"/>
        <v>7213</v>
      </c>
      <c r="H105" s="169">
        <f t="shared" si="47"/>
        <v>7426</v>
      </c>
      <c r="I105" s="171">
        <f t="shared" si="46"/>
        <v>2.953001525024268E-2</v>
      </c>
      <c r="J105" s="170">
        <f t="shared" si="43"/>
        <v>0.18229581276866735</v>
      </c>
      <c r="K105" s="169">
        <f>H105-G105</f>
        <v>213</v>
      </c>
      <c r="L105" s="169">
        <f t="shared" si="45"/>
        <v>1145</v>
      </c>
      <c r="M105" s="170">
        <f t="shared" si="42"/>
        <v>1.4746945708164179E-3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133931</v>
      </c>
      <c r="D107" s="176">
        <v>131193</v>
      </c>
      <c r="E107" s="176">
        <v>69788</v>
      </c>
      <c r="F107" s="176">
        <v>180968</v>
      </c>
      <c r="G107" s="176">
        <v>232255</v>
      </c>
      <c r="H107" s="176">
        <v>220831</v>
      </c>
      <c r="I107" s="177">
        <f>IFERROR(H107/G107-1,"-")</f>
        <v>-4.9187315665970566E-2</v>
      </c>
      <c r="J107" s="177">
        <f>IFERROR(H107/D107-1,"-")</f>
        <v>0.6832529174574864</v>
      </c>
      <c r="K107" s="176">
        <f>H107-G107</f>
        <v>-11424</v>
      </c>
      <c r="L107" s="176">
        <f>H107-D107</f>
        <v>89638</v>
      </c>
      <c r="M107" s="177">
        <f t="shared" ref="M107:M119" si="48">H107/H$9</f>
        <v>4.3853794339881555E-2</v>
      </c>
    </row>
    <row r="108" spans="2:13" x14ac:dyDescent="0.25">
      <c r="B108" s="157" t="s">
        <v>97</v>
      </c>
      <c r="C108" s="158">
        <v>28643</v>
      </c>
      <c r="D108" s="158">
        <v>28852</v>
      </c>
      <c r="E108" s="158">
        <v>28150</v>
      </c>
      <c r="F108" s="158">
        <v>45648</v>
      </c>
      <c r="G108" s="158">
        <v>51971</v>
      </c>
      <c r="H108" s="158">
        <v>46838</v>
      </c>
      <c r="I108" s="160">
        <f>IFERROR(H108/G108-1,"-")</f>
        <v>-9.8766619845683135E-2</v>
      </c>
      <c r="J108" s="159">
        <f t="shared" ref="J108:J119" si="49">IFERROR(H108/D108-1,"-")</f>
        <v>0.62338832663246913</v>
      </c>
      <c r="K108" s="158">
        <f t="shared" ref="K108:K118" si="50">H108-G108</f>
        <v>-5133</v>
      </c>
      <c r="L108" s="158">
        <f t="shared" ref="L108:L119" si="51">H108-D108</f>
        <v>17986</v>
      </c>
      <c r="M108" s="159">
        <f t="shared" si="48"/>
        <v>9.301339120374277E-3</v>
      </c>
    </row>
    <row r="109" spans="2:13" x14ac:dyDescent="0.25">
      <c r="B109" s="162" t="s">
        <v>103</v>
      </c>
      <c r="C109" s="163">
        <v>13059</v>
      </c>
      <c r="D109" s="163">
        <v>11263</v>
      </c>
      <c r="E109" s="163">
        <v>3518</v>
      </c>
      <c r="F109" s="163">
        <v>15660</v>
      </c>
      <c r="G109" s="163">
        <v>18852</v>
      </c>
      <c r="H109" s="163">
        <v>15407</v>
      </c>
      <c r="I109" s="165">
        <f>IFERROR(H109/G109-1,"-")</f>
        <v>-0.18273923191173347</v>
      </c>
      <c r="J109" s="164">
        <f t="shared" si="49"/>
        <v>0.36793039154754514</v>
      </c>
      <c r="K109" s="163">
        <f t="shared" si="50"/>
        <v>-3445</v>
      </c>
      <c r="L109" s="163">
        <f t="shared" si="51"/>
        <v>4144</v>
      </c>
      <c r="M109" s="164">
        <f t="shared" si="48"/>
        <v>3.0596039930741383E-3</v>
      </c>
    </row>
    <row r="110" spans="2:13" x14ac:dyDescent="0.25">
      <c r="B110" s="162" t="s">
        <v>100</v>
      </c>
      <c r="C110" s="163">
        <v>15584</v>
      </c>
      <c r="D110" s="163">
        <v>17589</v>
      </c>
      <c r="E110" s="163">
        <v>24632</v>
      </c>
      <c r="F110" s="163">
        <v>29988</v>
      </c>
      <c r="G110" s="163">
        <v>33119</v>
      </c>
      <c r="H110" s="163">
        <v>31431</v>
      </c>
      <c r="I110" s="165">
        <f>IFERROR(H110/G110-1,"-")</f>
        <v>-5.0967722455388165E-2</v>
      </c>
      <c r="J110" s="164">
        <f t="shared" si="49"/>
        <v>0.78696912843254307</v>
      </c>
      <c r="K110" s="163">
        <f t="shared" si="50"/>
        <v>-1688</v>
      </c>
      <c r="L110" s="163">
        <f t="shared" si="51"/>
        <v>13842</v>
      </c>
      <c r="M110" s="164">
        <f t="shared" si="48"/>
        <v>6.2417351273001392E-3</v>
      </c>
    </row>
    <row r="111" spans="2:13" x14ac:dyDescent="0.25">
      <c r="B111" s="157" t="s">
        <v>107</v>
      </c>
      <c r="C111" s="158">
        <v>105288</v>
      </c>
      <c r="D111" s="158">
        <v>102341</v>
      </c>
      <c r="E111" s="158">
        <v>41638</v>
      </c>
      <c r="F111" s="158">
        <v>135320</v>
      </c>
      <c r="G111" s="158">
        <v>180284</v>
      </c>
      <c r="H111" s="158">
        <v>173993</v>
      </c>
      <c r="I111" s="160">
        <f>IFERROR(H111/G111-1,"-")</f>
        <v>-3.4894943533535949E-2</v>
      </c>
      <c r="J111" s="159">
        <f t="shared" si="49"/>
        <v>0.70012995769046626</v>
      </c>
      <c r="K111" s="158">
        <f t="shared" si="50"/>
        <v>-6291</v>
      </c>
      <c r="L111" s="158">
        <f t="shared" si="51"/>
        <v>71652</v>
      </c>
      <c r="M111" s="159">
        <f t="shared" si="48"/>
        <v>3.4552455219507276E-2</v>
      </c>
    </row>
    <row r="112" spans="2:13" x14ac:dyDescent="0.25">
      <c r="B112" s="162" t="s">
        <v>110</v>
      </c>
      <c r="C112" s="163">
        <v>57884</v>
      </c>
      <c r="D112" s="163">
        <v>56439</v>
      </c>
      <c r="E112" s="163">
        <v>22306</v>
      </c>
      <c r="F112" s="163">
        <v>81683</v>
      </c>
      <c r="G112" s="163">
        <v>118175</v>
      </c>
      <c r="H112" s="163">
        <v>107586</v>
      </c>
      <c r="I112" s="165">
        <f t="shared" ref="I112:I119" si="52">IFERROR(H112/G112-1,"-")</f>
        <v>-8.960440025386085E-2</v>
      </c>
      <c r="J112" s="164">
        <f t="shared" si="49"/>
        <v>0.90623505023122308</v>
      </c>
      <c r="K112" s="163">
        <f t="shared" si="50"/>
        <v>-10589</v>
      </c>
      <c r="L112" s="163">
        <f t="shared" si="51"/>
        <v>51147</v>
      </c>
      <c r="M112" s="164">
        <f t="shared" si="48"/>
        <v>2.1365000012908045E-2</v>
      </c>
    </row>
    <row r="113" spans="2:13" x14ac:dyDescent="0.25">
      <c r="B113" s="162" t="s">
        <v>113</v>
      </c>
      <c r="C113" s="163">
        <v>11321</v>
      </c>
      <c r="D113" s="163">
        <v>8926</v>
      </c>
      <c r="E113" s="163">
        <v>2871</v>
      </c>
      <c r="F113" s="163">
        <v>6109</v>
      </c>
      <c r="G113" s="163">
        <v>7805</v>
      </c>
      <c r="H113" s="163">
        <v>7746</v>
      </c>
      <c r="I113" s="165">
        <f t="shared" si="52"/>
        <v>-7.5592568866111876E-3</v>
      </c>
      <c r="J113" s="164">
        <f t="shared" si="49"/>
        <v>-0.13219807304503695</v>
      </c>
      <c r="K113" s="163">
        <f t="shared" si="50"/>
        <v>-59</v>
      </c>
      <c r="L113" s="163">
        <f t="shared" si="51"/>
        <v>-1180</v>
      </c>
      <c r="M113" s="164">
        <f t="shared" si="48"/>
        <v>1.5382418725483401E-3</v>
      </c>
    </row>
    <row r="114" spans="2:13" x14ac:dyDescent="0.25">
      <c r="B114" s="162" t="s">
        <v>116</v>
      </c>
      <c r="C114" s="163">
        <v>12205</v>
      </c>
      <c r="D114" s="163">
        <v>10973</v>
      </c>
      <c r="E114" s="163">
        <v>2351</v>
      </c>
      <c r="F114" s="163">
        <v>8892</v>
      </c>
      <c r="G114" s="163">
        <v>12550</v>
      </c>
      <c r="H114" s="163">
        <v>13220</v>
      </c>
      <c r="I114" s="165">
        <f t="shared" si="52"/>
        <v>5.3386454183266929E-2</v>
      </c>
      <c r="J114" s="164">
        <f t="shared" si="49"/>
        <v>0.20477535769616328</v>
      </c>
      <c r="K114" s="163">
        <f t="shared" si="50"/>
        <v>670</v>
      </c>
      <c r="L114" s="163">
        <f t="shared" si="51"/>
        <v>2247</v>
      </c>
      <c r="M114" s="164">
        <f t="shared" si="48"/>
        <v>2.625297902800033E-3</v>
      </c>
    </row>
    <row r="115" spans="2:13" x14ac:dyDescent="0.25">
      <c r="B115" s="162" t="s">
        <v>123</v>
      </c>
      <c r="C115" s="163">
        <v>2262</v>
      </c>
      <c r="D115" s="163">
        <v>2310</v>
      </c>
      <c r="E115" s="163">
        <v>1221</v>
      </c>
      <c r="F115" s="163">
        <v>5743</v>
      </c>
      <c r="G115" s="163">
        <v>5845</v>
      </c>
      <c r="H115" s="163">
        <v>5941</v>
      </c>
      <c r="I115" s="165">
        <f t="shared" si="52"/>
        <v>1.6424294268605699E-2</v>
      </c>
      <c r="J115" s="164">
        <f t="shared" si="49"/>
        <v>1.5718614718614718</v>
      </c>
      <c r="K115" s="163">
        <f t="shared" si="50"/>
        <v>96</v>
      </c>
      <c r="L115" s="163">
        <f t="shared" si="51"/>
        <v>3631</v>
      </c>
      <c r="M115" s="164">
        <f t="shared" si="48"/>
        <v>1.1797953737167168E-3</v>
      </c>
    </row>
    <row r="116" spans="2:13" x14ac:dyDescent="0.25">
      <c r="B116" s="162" t="s">
        <v>119</v>
      </c>
      <c r="C116" s="163">
        <v>3455</v>
      </c>
      <c r="D116" s="163">
        <v>3455</v>
      </c>
      <c r="E116" s="163">
        <v>2742</v>
      </c>
      <c r="F116" s="163">
        <v>4395</v>
      </c>
      <c r="G116" s="163">
        <v>4881</v>
      </c>
      <c r="H116" s="163">
        <v>4765</v>
      </c>
      <c r="I116" s="165">
        <f t="shared" si="52"/>
        <v>-2.3765621798811698E-2</v>
      </c>
      <c r="J116" s="164">
        <f t="shared" si="49"/>
        <v>0.37916063675832135</v>
      </c>
      <c r="K116" s="163">
        <f t="shared" si="50"/>
        <v>-116</v>
      </c>
      <c r="L116" s="163">
        <f t="shared" si="51"/>
        <v>1310</v>
      </c>
      <c r="M116" s="164">
        <f t="shared" si="48"/>
        <v>9.4625903985190299E-4</v>
      </c>
    </row>
    <row r="117" spans="2:13" x14ac:dyDescent="0.25">
      <c r="B117" s="162" t="s">
        <v>128</v>
      </c>
      <c r="C117" s="163">
        <v>656</v>
      </c>
      <c r="D117" s="163">
        <v>720</v>
      </c>
      <c r="E117" s="163">
        <v>403</v>
      </c>
      <c r="F117" s="163">
        <v>1143</v>
      </c>
      <c r="G117" s="163">
        <v>1281</v>
      </c>
      <c r="H117" s="163">
        <v>1025</v>
      </c>
      <c r="I117" s="165">
        <f t="shared" si="52"/>
        <v>-0.19984387197501952</v>
      </c>
      <c r="J117" s="164">
        <f t="shared" si="49"/>
        <v>0.42361111111111116</v>
      </c>
      <c r="K117" s="163">
        <f t="shared" si="50"/>
        <v>-256</v>
      </c>
      <c r="L117" s="163">
        <f t="shared" si="51"/>
        <v>305</v>
      </c>
      <c r="M117" s="164">
        <f t="shared" si="48"/>
        <v>2.0354995086006308E-4</v>
      </c>
    </row>
    <row r="118" spans="2:13" x14ac:dyDescent="0.25">
      <c r="B118" s="162" t="s">
        <v>131</v>
      </c>
      <c r="C118" s="163">
        <v>1559</v>
      </c>
      <c r="D118" s="163">
        <v>1378</v>
      </c>
      <c r="E118" s="163">
        <v>925</v>
      </c>
      <c r="F118" s="163">
        <v>861</v>
      </c>
      <c r="G118" s="163">
        <v>725</v>
      </c>
      <c r="H118" s="163">
        <v>1290</v>
      </c>
      <c r="I118" s="165">
        <f t="shared" si="52"/>
        <v>0.77931034482758621</v>
      </c>
      <c r="J118" s="164">
        <f t="shared" si="49"/>
        <v>-6.3860667634252577E-2</v>
      </c>
      <c r="K118" s="163">
        <f t="shared" si="50"/>
        <v>565</v>
      </c>
      <c r="L118" s="163">
        <f t="shared" si="51"/>
        <v>-88</v>
      </c>
      <c r="M118" s="164">
        <f t="shared" si="48"/>
        <v>2.5617506010681111E-4</v>
      </c>
    </row>
    <row r="119" spans="2:13" x14ac:dyDescent="0.25">
      <c r="B119" s="168" t="s">
        <v>145</v>
      </c>
      <c r="C119" s="169">
        <f t="shared" ref="C119:H119" si="53">C111-SUM(C112:C118)</f>
        <v>15946</v>
      </c>
      <c r="D119" s="169">
        <f t="shared" si="53"/>
        <v>18140</v>
      </c>
      <c r="E119" s="169">
        <f t="shared" si="53"/>
        <v>8819</v>
      </c>
      <c r="F119" s="169">
        <f t="shared" si="53"/>
        <v>26494</v>
      </c>
      <c r="G119" s="169">
        <f t="shared" si="53"/>
        <v>29022</v>
      </c>
      <c r="H119" s="169">
        <f t="shared" si="53"/>
        <v>32420</v>
      </c>
      <c r="I119" s="171">
        <f t="shared" si="52"/>
        <v>0.11708359175797667</v>
      </c>
      <c r="J119" s="170">
        <f t="shared" si="49"/>
        <v>0.78721058434399116</v>
      </c>
      <c r="K119" s="169">
        <f>H119-G119</f>
        <v>3398</v>
      </c>
      <c r="L119" s="169">
        <f t="shared" si="51"/>
        <v>14280</v>
      </c>
      <c r="M119" s="170">
        <f t="shared" si="48"/>
        <v>6.4381360067153615E-3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211902</v>
      </c>
      <c r="D121" s="176">
        <v>199492</v>
      </c>
      <c r="E121" s="176">
        <v>84454</v>
      </c>
      <c r="F121" s="176">
        <v>205166</v>
      </c>
      <c r="G121" s="176">
        <v>218532</v>
      </c>
      <c r="H121" s="176">
        <v>226242</v>
      </c>
      <c r="I121" s="177">
        <f>IFERROR(H121/G121-1,"-")</f>
        <v>3.5280874196913947E-2</v>
      </c>
      <c r="J121" s="177">
        <f>IFERROR(H121/D121-1,"-")</f>
        <v>0.13409059009885116</v>
      </c>
      <c r="K121" s="176">
        <f>H121-G121</f>
        <v>7710</v>
      </c>
      <c r="L121" s="176">
        <f>H121-D121</f>
        <v>26750</v>
      </c>
      <c r="M121" s="177">
        <f t="shared" ref="M121:M133" si="54">H121/H$9</f>
        <v>4.4928339495104774E-2</v>
      </c>
    </row>
    <row r="122" spans="2:13" x14ac:dyDescent="0.25">
      <c r="B122" s="157" t="s">
        <v>97</v>
      </c>
      <c r="C122" s="158">
        <v>125463</v>
      </c>
      <c r="D122" s="158">
        <v>109887</v>
      </c>
      <c r="E122" s="158">
        <v>48506</v>
      </c>
      <c r="F122" s="158">
        <v>124192</v>
      </c>
      <c r="G122" s="158">
        <v>135981</v>
      </c>
      <c r="H122" s="158">
        <v>143457</v>
      </c>
      <c r="I122" s="160">
        <f>IFERROR(H122/G122-1,"-")</f>
        <v>5.4978269022878168E-2</v>
      </c>
      <c r="J122" s="159">
        <f t="shared" ref="J122:J133" si="55">IFERROR(H122/D122-1,"-")</f>
        <v>0.30549564552676833</v>
      </c>
      <c r="K122" s="158">
        <f t="shared" ref="K122:K132" si="56">H122-G122</f>
        <v>7476</v>
      </c>
      <c r="L122" s="158">
        <f t="shared" ref="L122:L133" si="57">H122-D122</f>
        <v>33570</v>
      </c>
      <c r="M122" s="159">
        <f t="shared" si="54"/>
        <v>2.8488453951738605E-2</v>
      </c>
    </row>
    <row r="123" spans="2:13" x14ac:dyDescent="0.25">
      <c r="B123" s="162" t="s">
        <v>103</v>
      </c>
      <c r="C123" s="163">
        <v>69903</v>
      </c>
      <c r="D123" s="163">
        <v>55132</v>
      </c>
      <c r="E123" s="163">
        <v>21854</v>
      </c>
      <c r="F123" s="163">
        <v>64127</v>
      </c>
      <c r="G123" s="163">
        <v>60904</v>
      </c>
      <c r="H123" s="163">
        <v>68611</v>
      </c>
      <c r="I123" s="165">
        <f>IFERROR(H123/G123-1,"-")</f>
        <v>0.12654341258373836</v>
      </c>
      <c r="J123" s="164">
        <f t="shared" si="55"/>
        <v>0.24448596096640784</v>
      </c>
      <c r="K123" s="163">
        <f t="shared" si="56"/>
        <v>7707</v>
      </c>
      <c r="L123" s="163">
        <f t="shared" si="57"/>
        <v>13479</v>
      </c>
      <c r="M123" s="164">
        <f t="shared" si="54"/>
        <v>1.3625137247277841E-2</v>
      </c>
    </row>
    <row r="124" spans="2:13" x14ac:dyDescent="0.25">
      <c r="B124" s="162" t="s">
        <v>100</v>
      </c>
      <c r="C124" s="163">
        <v>55560</v>
      </c>
      <c r="D124" s="163">
        <v>54755</v>
      </c>
      <c r="E124" s="163">
        <v>26652</v>
      </c>
      <c r="F124" s="163">
        <v>60065</v>
      </c>
      <c r="G124" s="163">
        <v>75077</v>
      </c>
      <c r="H124" s="163">
        <v>74846</v>
      </c>
      <c r="I124" s="165">
        <f>IFERROR(H124/G124-1,"-")</f>
        <v>-3.076841109793893E-3</v>
      </c>
      <c r="J124" s="164">
        <f t="shared" si="55"/>
        <v>0.36692539494110132</v>
      </c>
      <c r="K124" s="163">
        <f t="shared" si="56"/>
        <v>-231</v>
      </c>
      <c r="L124" s="163">
        <f t="shared" si="57"/>
        <v>20091</v>
      </c>
      <c r="M124" s="164">
        <f t="shared" si="54"/>
        <v>1.4863316704460762E-2</v>
      </c>
    </row>
    <row r="125" spans="2:13" x14ac:dyDescent="0.25">
      <c r="B125" s="157" t="s">
        <v>107</v>
      </c>
      <c r="C125" s="158">
        <v>86439</v>
      </c>
      <c r="D125" s="158">
        <v>89605</v>
      </c>
      <c r="E125" s="158">
        <v>35948</v>
      </c>
      <c r="F125" s="158">
        <v>80974</v>
      </c>
      <c r="G125" s="158">
        <v>82551</v>
      </c>
      <c r="H125" s="158">
        <v>82785</v>
      </c>
      <c r="I125" s="160">
        <f>IFERROR(H125/G125-1,"-")</f>
        <v>2.8346113311770171E-3</v>
      </c>
      <c r="J125" s="159">
        <f t="shared" si="55"/>
        <v>-7.6111824116957716E-2</v>
      </c>
      <c r="K125" s="158">
        <f t="shared" si="56"/>
        <v>234</v>
      </c>
      <c r="L125" s="158">
        <f t="shared" si="57"/>
        <v>-6820</v>
      </c>
      <c r="M125" s="159">
        <f t="shared" si="54"/>
        <v>1.6439885543366169E-2</v>
      </c>
    </row>
    <row r="126" spans="2:13" x14ac:dyDescent="0.25">
      <c r="B126" s="162" t="s">
        <v>110</v>
      </c>
      <c r="C126" s="163">
        <v>10691</v>
      </c>
      <c r="D126" s="163">
        <v>9333</v>
      </c>
      <c r="E126" s="163">
        <v>3461</v>
      </c>
      <c r="F126" s="163">
        <v>8604</v>
      </c>
      <c r="G126" s="163">
        <v>10514</v>
      </c>
      <c r="H126" s="163">
        <v>9484</v>
      </c>
      <c r="I126" s="165">
        <f t="shared" ref="I126:I133" si="58">IFERROR(H126/G126-1,"-")</f>
        <v>-9.7964618603766374E-2</v>
      </c>
      <c r="J126" s="164">
        <f t="shared" si="55"/>
        <v>1.6179149255330483E-2</v>
      </c>
      <c r="K126" s="163">
        <f t="shared" si="56"/>
        <v>-1030</v>
      </c>
      <c r="L126" s="163">
        <f t="shared" si="57"/>
        <v>151</v>
      </c>
      <c r="M126" s="164">
        <f t="shared" si="54"/>
        <v>1.8833831550798422E-3</v>
      </c>
    </row>
    <row r="127" spans="2:13" x14ac:dyDescent="0.25">
      <c r="B127" s="162" t="s">
        <v>113</v>
      </c>
      <c r="C127" s="163">
        <v>9551</v>
      </c>
      <c r="D127" s="163">
        <v>8331</v>
      </c>
      <c r="E127" s="163">
        <v>3632</v>
      </c>
      <c r="F127" s="163">
        <v>9211</v>
      </c>
      <c r="G127" s="163">
        <v>11454</v>
      </c>
      <c r="H127" s="163">
        <v>11228</v>
      </c>
      <c r="I127" s="165">
        <f t="shared" si="58"/>
        <v>-1.9731098306268513E-2</v>
      </c>
      <c r="J127" s="164">
        <f t="shared" si="55"/>
        <v>0.34773736646260955</v>
      </c>
      <c r="K127" s="163">
        <f t="shared" si="56"/>
        <v>-226</v>
      </c>
      <c r="L127" s="163">
        <f t="shared" si="57"/>
        <v>2897</v>
      </c>
      <c r="M127" s="164">
        <f t="shared" si="54"/>
        <v>2.2297159495188179E-3</v>
      </c>
    </row>
    <row r="128" spans="2:13" x14ac:dyDescent="0.25">
      <c r="B128" s="162" t="s">
        <v>116</v>
      </c>
      <c r="C128" s="163">
        <v>5965</v>
      </c>
      <c r="D128" s="163">
        <v>6092</v>
      </c>
      <c r="E128" s="163">
        <v>2530</v>
      </c>
      <c r="F128" s="163">
        <v>7497</v>
      </c>
      <c r="G128" s="163">
        <v>8031</v>
      </c>
      <c r="H128" s="163">
        <v>7720</v>
      </c>
      <c r="I128" s="165">
        <f t="shared" si="58"/>
        <v>-3.8724940854189982E-2</v>
      </c>
      <c r="J128" s="164">
        <f t="shared" si="55"/>
        <v>0.26723571897570575</v>
      </c>
      <c r="K128" s="163">
        <f t="shared" si="56"/>
        <v>-311</v>
      </c>
      <c r="L128" s="163">
        <f t="shared" si="57"/>
        <v>1628</v>
      </c>
      <c r="M128" s="164">
        <f t="shared" si="54"/>
        <v>1.5330786542826214E-3</v>
      </c>
    </row>
    <row r="129" spans="2:13" x14ac:dyDescent="0.25">
      <c r="B129" s="162" t="s">
        <v>123</v>
      </c>
      <c r="C129" s="163">
        <v>1459</v>
      </c>
      <c r="D129" s="163">
        <v>1478</v>
      </c>
      <c r="E129" s="163">
        <v>672</v>
      </c>
      <c r="F129" s="163">
        <v>2279</v>
      </c>
      <c r="G129" s="163">
        <v>2346</v>
      </c>
      <c r="H129" s="163">
        <v>2109</v>
      </c>
      <c r="I129" s="165">
        <f t="shared" si="58"/>
        <v>-0.10102301790281332</v>
      </c>
      <c r="J129" s="164">
        <f t="shared" si="55"/>
        <v>0.42692828146143436</v>
      </c>
      <c r="K129" s="163">
        <f t="shared" si="56"/>
        <v>-237</v>
      </c>
      <c r="L129" s="163">
        <f t="shared" si="57"/>
        <v>631</v>
      </c>
      <c r="M129" s="164">
        <f t="shared" si="54"/>
        <v>4.1881643547694928E-4</v>
      </c>
    </row>
    <row r="130" spans="2:13" x14ac:dyDescent="0.25">
      <c r="B130" s="162" t="s">
        <v>119</v>
      </c>
      <c r="C130" s="163">
        <v>1612</v>
      </c>
      <c r="D130" s="163">
        <v>1319</v>
      </c>
      <c r="E130" s="163">
        <v>682</v>
      </c>
      <c r="F130" s="163">
        <v>1555</v>
      </c>
      <c r="G130" s="163">
        <v>1706</v>
      </c>
      <c r="H130" s="163">
        <v>1781</v>
      </c>
      <c r="I130" s="165">
        <f t="shared" si="58"/>
        <v>4.3962485345838243E-2</v>
      </c>
      <c r="J130" s="164">
        <f t="shared" si="55"/>
        <v>0.35026535253980295</v>
      </c>
      <c r="K130" s="163">
        <f t="shared" si="56"/>
        <v>75</v>
      </c>
      <c r="L130" s="163">
        <f t="shared" si="57"/>
        <v>462</v>
      </c>
      <c r="M130" s="164">
        <f t="shared" si="54"/>
        <v>3.5368045120172913E-4</v>
      </c>
    </row>
    <row r="131" spans="2:13" x14ac:dyDescent="0.25">
      <c r="B131" s="162" t="s">
        <v>128</v>
      </c>
      <c r="C131" s="163">
        <v>1519</v>
      </c>
      <c r="D131" s="163">
        <v>1417</v>
      </c>
      <c r="E131" s="163">
        <v>663</v>
      </c>
      <c r="F131" s="163">
        <v>911</v>
      </c>
      <c r="G131" s="163">
        <v>1153</v>
      </c>
      <c r="H131" s="163">
        <v>1176</v>
      </c>
      <c r="I131" s="165">
        <f t="shared" si="58"/>
        <v>1.9947961838681749E-2</v>
      </c>
      <c r="J131" s="164">
        <f t="shared" si="55"/>
        <v>-0.17007762879322508</v>
      </c>
      <c r="K131" s="163">
        <f t="shared" si="56"/>
        <v>23</v>
      </c>
      <c r="L131" s="163">
        <f t="shared" si="57"/>
        <v>-241</v>
      </c>
      <c r="M131" s="164">
        <f t="shared" si="54"/>
        <v>2.3353633386481384E-4</v>
      </c>
    </row>
    <row r="132" spans="2:13" x14ac:dyDescent="0.25">
      <c r="B132" s="162" t="s">
        <v>131</v>
      </c>
      <c r="C132" s="163">
        <v>2650</v>
      </c>
      <c r="D132" s="163">
        <v>2295</v>
      </c>
      <c r="E132" s="163">
        <v>1057</v>
      </c>
      <c r="F132" s="163">
        <v>1528</v>
      </c>
      <c r="G132" s="163">
        <v>2098</v>
      </c>
      <c r="H132" s="163">
        <v>2026</v>
      </c>
      <c r="I132" s="165">
        <f t="shared" si="58"/>
        <v>-3.4318398474737832E-2</v>
      </c>
      <c r="J132" s="164">
        <f t="shared" si="55"/>
        <v>-0.11721132897603481</v>
      </c>
      <c r="K132" s="163">
        <f t="shared" si="56"/>
        <v>-72</v>
      </c>
      <c r="L132" s="163">
        <f t="shared" si="57"/>
        <v>-269</v>
      </c>
      <c r="M132" s="164">
        <f t="shared" si="54"/>
        <v>4.0233385409023202E-4</v>
      </c>
    </row>
    <row r="133" spans="2:13" x14ac:dyDescent="0.25">
      <c r="B133" s="168" t="s">
        <v>145</v>
      </c>
      <c r="C133" s="169">
        <f t="shared" ref="C133:H133" si="59">C125-SUM(C126:C132)</f>
        <v>52992</v>
      </c>
      <c r="D133" s="169">
        <f t="shared" si="59"/>
        <v>59340</v>
      </c>
      <c r="E133" s="169">
        <f t="shared" si="59"/>
        <v>23251</v>
      </c>
      <c r="F133" s="169">
        <f t="shared" si="59"/>
        <v>49389</v>
      </c>
      <c r="G133" s="169">
        <f t="shared" si="59"/>
        <v>45249</v>
      </c>
      <c r="H133" s="169">
        <f t="shared" si="59"/>
        <v>47261</v>
      </c>
      <c r="I133" s="171">
        <f t="shared" si="58"/>
        <v>4.4465071051293936E-2</v>
      </c>
      <c r="J133" s="170">
        <f t="shared" si="55"/>
        <v>-0.20355578024941012</v>
      </c>
      <c r="K133" s="169">
        <f>H133-G133</f>
        <v>2012</v>
      </c>
      <c r="L133" s="169">
        <f t="shared" si="57"/>
        <v>-12079</v>
      </c>
      <c r="M133" s="170">
        <f t="shared" si="54"/>
        <v>9.3853407098511629E-3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250949</v>
      </c>
      <c r="D135" s="176">
        <v>229250</v>
      </c>
      <c r="E135" s="176">
        <v>82912</v>
      </c>
      <c r="F135" s="176">
        <v>233832</v>
      </c>
      <c r="G135" s="176">
        <v>254452</v>
      </c>
      <c r="H135" s="176">
        <v>264520</v>
      </c>
      <c r="I135" s="177">
        <f>IFERROR(H135/G135-1,"-")</f>
        <v>3.956738402527793E-2</v>
      </c>
      <c r="J135" s="177">
        <f>IFERROR(H135/D135-1,"-")</f>
        <v>0.15384950926935659</v>
      </c>
      <c r="K135" s="176">
        <f>H135-G135</f>
        <v>10068</v>
      </c>
      <c r="L135" s="176">
        <f>H135-D135</f>
        <v>35270</v>
      </c>
      <c r="M135" s="177">
        <f t="shared" ref="M135:M147" si="60">H135/H$9</f>
        <v>5.2529788294150136E-2</v>
      </c>
    </row>
    <row r="136" spans="2:13" x14ac:dyDescent="0.25">
      <c r="B136" s="157" t="s">
        <v>97</v>
      </c>
      <c r="C136" s="158">
        <v>49243</v>
      </c>
      <c r="D136" s="158">
        <v>43361</v>
      </c>
      <c r="E136" s="158">
        <v>19970</v>
      </c>
      <c r="F136" s="158">
        <v>27239</v>
      </c>
      <c r="G136" s="158">
        <v>30135</v>
      </c>
      <c r="H136" s="158">
        <v>27789</v>
      </c>
      <c r="I136" s="160">
        <f>IFERROR(H136/G136-1,"-")</f>
        <v>-7.7849676455948202E-2</v>
      </c>
      <c r="J136" s="159">
        <f t="shared" ref="J136:J147" si="61">IFERROR(H136/D136-1,"-")</f>
        <v>-0.35912455893544892</v>
      </c>
      <c r="K136" s="158">
        <f t="shared" ref="K136:K146" si="62">H136-G136</f>
        <v>-2346</v>
      </c>
      <c r="L136" s="158">
        <f t="shared" ref="L136:L147" si="63">H136-D136</f>
        <v>-15572</v>
      </c>
      <c r="M136" s="159">
        <f t="shared" si="60"/>
        <v>5.5184873994637007E-3</v>
      </c>
    </row>
    <row r="137" spans="2:13" x14ac:dyDescent="0.25">
      <c r="B137" s="162" t="s">
        <v>103</v>
      </c>
      <c r="C137" s="163">
        <v>35147</v>
      </c>
      <c r="D137" s="163">
        <v>23950</v>
      </c>
      <c r="E137" s="163">
        <v>14642</v>
      </c>
      <c r="F137" s="163">
        <v>18942</v>
      </c>
      <c r="G137" s="163">
        <v>19832</v>
      </c>
      <c r="H137" s="163">
        <v>17929</v>
      </c>
      <c r="I137" s="165">
        <f>IFERROR(H137/G137-1,"-")</f>
        <v>-9.5956030657523228E-2</v>
      </c>
      <c r="J137" s="164">
        <f t="shared" si="61"/>
        <v>-0.25139874739039669</v>
      </c>
      <c r="K137" s="163">
        <f t="shared" si="62"/>
        <v>-1903</v>
      </c>
      <c r="L137" s="163">
        <f t="shared" si="63"/>
        <v>-6021</v>
      </c>
      <c r="M137" s="164">
        <f t="shared" si="60"/>
        <v>3.5604361648488496E-3</v>
      </c>
    </row>
    <row r="138" spans="2:13" x14ac:dyDescent="0.25">
      <c r="B138" s="162" t="s">
        <v>100</v>
      </c>
      <c r="C138" s="163">
        <v>14096</v>
      </c>
      <c r="D138" s="163">
        <v>19411</v>
      </c>
      <c r="E138" s="163">
        <v>5328</v>
      </c>
      <c r="F138" s="163">
        <v>8297</v>
      </c>
      <c r="G138" s="163">
        <v>10303</v>
      </c>
      <c r="H138" s="163">
        <v>9860</v>
      </c>
      <c r="I138" s="165">
        <f>IFERROR(H138/G138-1,"-")</f>
        <v>-4.2997185285839068E-2</v>
      </c>
      <c r="J138" s="164">
        <f t="shared" si="61"/>
        <v>-0.49204059553861212</v>
      </c>
      <c r="K138" s="163">
        <f t="shared" si="62"/>
        <v>-443</v>
      </c>
      <c r="L138" s="163">
        <f t="shared" si="63"/>
        <v>-9551</v>
      </c>
      <c r="M138" s="164">
        <f t="shared" si="60"/>
        <v>1.9580512346148507E-3</v>
      </c>
    </row>
    <row r="139" spans="2:13" x14ac:dyDescent="0.25">
      <c r="B139" s="157" t="s">
        <v>107</v>
      </c>
      <c r="C139" s="158">
        <v>201706</v>
      </c>
      <c r="D139" s="158">
        <v>185889</v>
      </c>
      <c r="E139" s="158">
        <v>62942</v>
      </c>
      <c r="F139" s="158">
        <v>206593</v>
      </c>
      <c r="G139" s="158">
        <v>224317</v>
      </c>
      <c r="H139" s="158">
        <v>236731</v>
      </c>
      <c r="I139" s="160">
        <f>IFERROR(H139/G139-1,"-")</f>
        <v>5.5341324999888641E-2</v>
      </c>
      <c r="J139" s="159">
        <f t="shared" si="61"/>
        <v>0.273507308124741</v>
      </c>
      <c r="K139" s="158">
        <f t="shared" si="62"/>
        <v>12414</v>
      </c>
      <c r="L139" s="158">
        <f t="shared" si="63"/>
        <v>50842</v>
      </c>
      <c r="M139" s="159">
        <f t="shared" si="60"/>
        <v>4.7011300894686435E-2</v>
      </c>
    </row>
    <row r="140" spans="2:13" x14ac:dyDescent="0.25">
      <c r="B140" s="162" t="s">
        <v>110</v>
      </c>
      <c r="C140" s="163">
        <v>102811</v>
      </c>
      <c r="D140" s="163">
        <v>91483</v>
      </c>
      <c r="E140" s="163">
        <v>24325</v>
      </c>
      <c r="F140" s="163">
        <v>88343</v>
      </c>
      <c r="G140" s="163">
        <v>97149</v>
      </c>
      <c r="H140" s="163">
        <v>106930</v>
      </c>
      <c r="I140" s="165">
        <f t="shared" ref="I140:I147" si="64">IFERROR(H140/G140-1,"-")</f>
        <v>0.10068039815129337</v>
      </c>
      <c r="J140" s="164">
        <f t="shared" si="61"/>
        <v>0.16885104336324774</v>
      </c>
      <c r="K140" s="163">
        <f t="shared" si="62"/>
        <v>9781</v>
      </c>
      <c r="L140" s="163">
        <f t="shared" si="63"/>
        <v>15447</v>
      </c>
      <c r="M140" s="164">
        <f t="shared" si="60"/>
        <v>2.1234728044357606E-2</v>
      </c>
    </row>
    <row r="141" spans="2:13" x14ac:dyDescent="0.25">
      <c r="B141" s="162" t="s">
        <v>113</v>
      </c>
      <c r="C141" s="163">
        <v>14191</v>
      </c>
      <c r="D141" s="163">
        <v>13717</v>
      </c>
      <c r="E141" s="163">
        <v>5117</v>
      </c>
      <c r="F141" s="163">
        <v>14902</v>
      </c>
      <c r="G141" s="163">
        <v>18935</v>
      </c>
      <c r="H141" s="163">
        <v>19675</v>
      </c>
      <c r="I141" s="165">
        <f t="shared" si="64"/>
        <v>3.9081066807499232E-2</v>
      </c>
      <c r="J141" s="164">
        <f t="shared" si="61"/>
        <v>0.43435153459211207</v>
      </c>
      <c r="K141" s="163">
        <f t="shared" si="62"/>
        <v>740</v>
      </c>
      <c r="L141" s="163">
        <f t="shared" si="63"/>
        <v>5958</v>
      </c>
      <c r="M141" s="164">
        <f t="shared" si="60"/>
        <v>3.9071661299236501E-3</v>
      </c>
    </row>
    <row r="142" spans="2:13" x14ac:dyDescent="0.25">
      <c r="B142" s="162" t="s">
        <v>116</v>
      </c>
      <c r="C142" s="163">
        <v>23092</v>
      </c>
      <c r="D142" s="163">
        <v>18298</v>
      </c>
      <c r="E142" s="163">
        <v>5597</v>
      </c>
      <c r="F142" s="163">
        <v>24998</v>
      </c>
      <c r="G142" s="163">
        <v>23264</v>
      </c>
      <c r="H142" s="163">
        <v>23191</v>
      </c>
      <c r="I142" s="165">
        <f t="shared" si="64"/>
        <v>-3.1378954607977905E-3</v>
      </c>
      <c r="J142" s="164">
        <f t="shared" si="61"/>
        <v>0.26740627390971694</v>
      </c>
      <c r="K142" s="163">
        <f t="shared" si="62"/>
        <v>-73</v>
      </c>
      <c r="L142" s="163">
        <f t="shared" si="63"/>
        <v>4893</v>
      </c>
      <c r="M142" s="164">
        <f t="shared" si="60"/>
        <v>4.605392107703144E-3</v>
      </c>
    </row>
    <row r="143" spans="2:13" x14ac:dyDescent="0.25">
      <c r="B143" s="162" t="s">
        <v>123</v>
      </c>
      <c r="C143" s="163">
        <v>4121</v>
      </c>
      <c r="D143" s="163">
        <v>3627</v>
      </c>
      <c r="E143" s="163">
        <v>1069</v>
      </c>
      <c r="F143" s="163">
        <v>9341</v>
      </c>
      <c r="G143" s="163">
        <v>8258</v>
      </c>
      <c r="H143" s="163">
        <v>6045</v>
      </c>
      <c r="I143" s="165">
        <f t="shared" si="64"/>
        <v>-0.2679825623637685</v>
      </c>
      <c r="J143" s="164">
        <f t="shared" si="61"/>
        <v>0.66666666666666674</v>
      </c>
      <c r="K143" s="163">
        <f t="shared" si="62"/>
        <v>-2213</v>
      </c>
      <c r="L143" s="163">
        <f t="shared" si="63"/>
        <v>2418</v>
      </c>
      <c r="M143" s="164">
        <f t="shared" si="60"/>
        <v>1.2004482467795916E-3</v>
      </c>
    </row>
    <row r="144" spans="2:13" x14ac:dyDescent="0.25">
      <c r="B144" s="162" t="s">
        <v>119</v>
      </c>
      <c r="C144" s="163">
        <v>3913</v>
      </c>
      <c r="D144" s="163">
        <v>3793</v>
      </c>
      <c r="E144" s="163">
        <v>1723</v>
      </c>
      <c r="F144" s="163">
        <v>4091</v>
      </c>
      <c r="G144" s="163">
        <v>4968</v>
      </c>
      <c r="H144" s="163">
        <v>5066</v>
      </c>
      <c r="I144" s="165">
        <f t="shared" si="64"/>
        <v>1.972624798711764E-2</v>
      </c>
      <c r="J144" s="164">
        <f t="shared" si="61"/>
        <v>0.33561824413393082</v>
      </c>
      <c r="K144" s="163">
        <f t="shared" si="62"/>
        <v>98</v>
      </c>
      <c r="L144" s="163">
        <f t="shared" si="63"/>
        <v>1273</v>
      </c>
      <c r="M144" s="164">
        <f t="shared" si="60"/>
        <v>1.0060332205434923E-3</v>
      </c>
    </row>
    <row r="145" spans="2:13" x14ac:dyDescent="0.25">
      <c r="B145" s="162" t="s">
        <v>128</v>
      </c>
      <c r="C145" s="163">
        <v>1838</v>
      </c>
      <c r="D145" s="163">
        <v>2109</v>
      </c>
      <c r="E145" s="163">
        <v>1968</v>
      </c>
      <c r="F145" s="163">
        <v>2768</v>
      </c>
      <c r="G145" s="163">
        <v>3131</v>
      </c>
      <c r="H145" s="163">
        <v>2726</v>
      </c>
      <c r="I145" s="165">
        <f t="shared" si="64"/>
        <v>-0.12935164484190353</v>
      </c>
      <c r="J145" s="164">
        <f t="shared" si="61"/>
        <v>0.2925557136083452</v>
      </c>
      <c r="K145" s="163">
        <f t="shared" si="62"/>
        <v>-405</v>
      </c>
      <c r="L145" s="163">
        <f t="shared" si="63"/>
        <v>617</v>
      </c>
      <c r="M145" s="164">
        <f t="shared" si="60"/>
        <v>5.4134357662881166E-4</v>
      </c>
    </row>
    <row r="146" spans="2:13" x14ac:dyDescent="0.25">
      <c r="B146" s="162" t="s">
        <v>131</v>
      </c>
      <c r="C146" s="163">
        <v>8657</v>
      </c>
      <c r="D146" s="163">
        <v>5319</v>
      </c>
      <c r="E146" s="163">
        <v>4028</v>
      </c>
      <c r="F146" s="163">
        <v>1494</v>
      </c>
      <c r="G146" s="163">
        <v>2316</v>
      </c>
      <c r="H146" s="163">
        <v>2247</v>
      </c>
      <c r="I146" s="165">
        <f t="shared" si="64"/>
        <v>-2.9792746113989632E-2</v>
      </c>
      <c r="J146" s="164">
        <f t="shared" si="61"/>
        <v>-0.57755217146080096</v>
      </c>
      <c r="K146" s="163">
        <f t="shared" si="62"/>
        <v>-69</v>
      </c>
      <c r="L146" s="163">
        <f t="shared" si="63"/>
        <v>-3072</v>
      </c>
      <c r="M146" s="164">
        <f t="shared" si="60"/>
        <v>4.4622120934884074E-4</v>
      </c>
    </row>
    <row r="147" spans="2:13" x14ac:dyDescent="0.25">
      <c r="B147" s="168" t="s">
        <v>145</v>
      </c>
      <c r="C147" s="169">
        <f t="shared" ref="C147:H147" si="65">C139-SUM(C140:C146)</f>
        <v>43083</v>
      </c>
      <c r="D147" s="169">
        <f t="shared" si="65"/>
        <v>47543</v>
      </c>
      <c r="E147" s="169">
        <f t="shared" si="65"/>
        <v>19115</v>
      </c>
      <c r="F147" s="169">
        <f t="shared" si="65"/>
        <v>60656</v>
      </c>
      <c r="G147" s="169">
        <f t="shared" si="65"/>
        <v>66296</v>
      </c>
      <c r="H147" s="169">
        <f t="shared" si="65"/>
        <v>70851</v>
      </c>
      <c r="I147" s="171">
        <f t="shared" si="64"/>
        <v>6.8707010981054584E-2</v>
      </c>
      <c r="J147" s="170">
        <f t="shared" si="61"/>
        <v>0.49025093073638604</v>
      </c>
      <c r="K147" s="169">
        <f>H147-G147</f>
        <v>4555</v>
      </c>
      <c r="L147" s="169">
        <f t="shared" si="63"/>
        <v>23308</v>
      </c>
      <c r="M147" s="170">
        <f t="shared" si="60"/>
        <v>1.4069968359401297E-2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117871</v>
      </c>
      <c r="D149" s="176">
        <v>115143</v>
      </c>
      <c r="E149" s="176">
        <v>36862</v>
      </c>
      <c r="F149" s="176">
        <v>101088</v>
      </c>
      <c r="G149" s="176">
        <v>112348</v>
      </c>
      <c r="H149" s="176">
        <v>118076</v>
      </c>
      <c r="I149" s="177">
        <f>IFERROR(H149/G149-1,"-")</f>
        <v>5.0984441200555342E-2</v>
      </c>
      <c r="J149" s="177">
        <f>IFERROR(H149/D149-1,"-")</f>
        <v>2.547267311082746E-2</v>
      </c>
      <c r="K149" s="176">
        <f>H149-G149</f>
        <v>5728</v>
      </c>
      <c r="L149" s="176">
        <f>H149-D149</f>
        <v>2933</v>
      </c>
      <c r="M149" s="177">
        <f t="shared" ref="M149:M161" si="66">H149/H$9</f>
        <v>2.3448159997807617E-2</v>
      </c>
    </row>
    <row r="150" spans="2:13" x14ac:dyDescent="0.25">
      <c r="B150" s="157" t="s">
        <v>97</v>
      </c>
      <c r="C150" s="158">
        <v>48085</v>
      </c>
      <c r="D150" s="158">
        <v>49471</v>
      </c>
      <c r="E150" s="158">
        <v>17884</v>
      </c>
      <c r="F150" s="158">
        <v>53451</v>
      </c>
      <c r="G150" s="158">
        <v>55830</v>
      </c>
      <c r="H150" s="158">
        <v>52545</v>
      </c>
      <c r="I150" s="160">
        <f>IFERROR(H150/G150-1,"-")</f>
        <v>-5.8839333691563689E-2</v>
      </c>
      <c r="J150" s="159">
        <f t="shared" ref="J150:J161" si="67">IFERROR(H150/D150-1,"-")</f>
        <v>6.2137413838410316E-2</v>
      </c>
      <c r="K150" s="158">
        <f t="shared" ref="K150:K160" si="68">H150-G150</f>
        <v>-3285</v>
      </c>
      <c r="L150" s="158">
        <f t="shared" ref="L150:L161" si="69">H150-D150</f>
        <v>3074</v>
      </c>
      <c r="M150" s="159">
        <f t="shared" si="66"/>
        <v>1.0434665529699527E-2</v>
      </c>
    </row>
    <row r="151" spans="2:13" x14ac:dyDescent="0.25">
      <c r="B151" s="162" t="s">
        <v>103</v>
      </c>
      <c r="C151" s="163">
        <v>29475</v>
      </c>
      <c r="D151" s="163">
        <v>29924</v>
      </c>
      <c r="E151" s="163">
        <v>10863</v>
      </c>
      <c r="F151" s="163">
        <v>38538</v>
      </c>
      <c r="G151" s="163">
        <v>41274</v>
      </c>
      <c r="H151" s="163">
        <v>35422</v>
      </c>
      <c r="I151" s="165">
        <f>IFERROR(H151/G151-1,"-")</f>
        <v>-0.14178417405630661</v>
      </c>
      <c r="J151" s="164">
        <f t="shared" si="67"/>
        <v>0.18373212137414785</v>
      </c>
      <c r="K151" s="163">
        <f t="shared" si="68"/>
        <v>-5852</v>
      </c>
      <c r="L151" s="163">
        <f t="shared" si="69"/>
        <v>5498</v>
      </c>
      <c r="M151" s="164">
        <f t="shared" si="66"/>
        <v>7.0342891310879556E-3</v>
      </c>
    </row>
    <row r="152" spans="2:13" x14ac:dyDescent="0.25">
      <c r="B152" s="162" t="s">
        <v>100</v>
      </c>
      <c r="C152" s="163">
        <v>18610</v>
      </c>
      <c r="D152" s="163">
        <v>19547</v>
      </c>
      <c r="E152" s="163">
        <v>7021</v>
      </c>
      <c r="F152" s="163">
        <v>14913</v>
      </c>
      <c r="G152" s="163">
        <v>14556</v>
      </c>
      <c r="H152" s="163">
        <v>17123</v>
      </c>
      <c r="I152" s="165">
        <f>IFERROR(H152/G152-1,"-")</f>
        <v>0.17635339378950254</v>
      </c>
      <c r="J152" s="164">
        <f t="shared" si="67"/>
        <v>-0.12400879930424102</v>
      </c>
      <c r="K152" s="163">
        <f t="shared" si="68"/>
        <v>2567</v>
      </c>
      <c r="L152" s="163">
        <f t="shared" si="69"/>
        <v>-2424</v>
      </c>
      <c r="M152" s="164">
        <f t="shared" si="66"/>
        <v>3.4003763986115709E-3</v>
      </c>
    </row>
    <row r="153" spans="2:13" x14ac:dyDescent="0.25">
      <c r="B153" s="157" t="s">
        <v>107</v>
      </c>
      <c r="C153" s="158">
        <v>69786</v>
      </c>
      <c r="D153" s="158">
        <v>65672</v>
      </c>
      <c r="E153" s="158">
        <v>18978</v>
      </c>
      <c r="F153" s="158">
        <v>47637</v>
      </c>
      <c r="G153" s="158">
        <v>56518</v>
      </c>
      <c r="H153" s="158">
        <v>65531</v>
      </c>
      <c r="I153" s="160">
        <f>IFERROR(H153/G153-1,"-")</f>
        <v>0.15947131887186372</v>
      </c>
      <c r="J153" s="159">
        <f t="shared" si="67"/>
        <v>-2.1470337434522646E-3</v>
      </c>
      <c r="K153" s="158">
        <f t="shared" si="68"/>
        <v>9013</v>
      </c>
      <c r="L153" s="158">
        <f t="shared" si="69"/>
        <v>-141</v>
      </c>
      <c r="M153" s="159">
        <f t="shared" si="66"/>
        <v>1.3013494468108091E-2</v>
      </c>
    </row>
    <row r="154" spans="2:13" x14ac:dyDescent="0.25">
      <c r="B154" s="162" t="s">
        <v>110</v>
      </c>
      <c r="C154" s="163">
        <v>20716</v>
      </c>
      <c r="D154" s="163">
        <v>19731</v>
      </c>
      <c r="E154" s="163">
        <v>5360</v>
      </c>
      <c r="F154" s="163">
        <v>17048</v>
      </c>
      <c r="G154" s="163">
        <v>17052</v>
      </c>
      <c r="H154" s="163">
        <v>18377</v>
      </c>
      <c r="I154" s="165">
        <f t="shared" ref="I154:I161" si="70">IFERROR(H154/G154-1,"-")</f>
        <v>7.7703495191179917E-2</v>
      </c>
      <c r="J154" s="164">
        <f t="shared" si="67"/>
        <v>-6.8622979068470924E-2</v>
      </c>
      <c r="K154" s="163">
        <f t="shared" si="68"/>
        <v>1325</v>
      </c>
      <c r="L154" s="163">
        <f t="shared" si="69"/>
        <v>-1354</v>
      </c>
      <c r="M154" s="164">
        <f t="shared" si="66"/>
        <v>3.6494023872735409E-3</v>
      </c>
    </row>
    <row r="155" spans="2:13" x14ac:dyDescent="0.25">
      <c r="B155" s="162" t="s">
        <v>113</v>
      </c>
      <c r="C155" s="163">
        <v>21087</v>
      </c>
      <c r="D155" s="163">
        <v>17054</v>
      </c>
      <c r="E155" s="163">
        <v>4720</v>
      </c>
      <c r="F155" s="163">
        <v>10136</v>
      </c>
      <c r="G155" s="163">
        <v>11204</v>
      </c>
      <c r="H155" s="163">
        <v>11652</v>
      </c>
      <c r="I155" s="165">
        <f t="shared" si="70"/>
        <v>3.9985719385933649E-2</v>
      </c>
      <c r="J155" s="164">
        <f t="shared" si="67"/>
        <v>-0.31675853172276303</v>
      </c>
      <c r="K155" s="163">
        <f t="shared" si="68"/>
        <v>448</v>
      </c>
      <c r="L155" s="163">
        <f t="shared" si="69"/>
        <v>-5402</v>
      </c>
      <c r="M155" s="164">
        <f t="shared" si="66"/>
        <v>2.3139161243136146E-3</v>
      </c>
    </row>
    <row r="156" spans="2:13" x14ac:dyDescent="0.25">
      <c r="B156" s="162" t="s">
        <v>116</v>
      </c>
      <c r="C156" s="163">
        <v>10256</v>
      </c>
      <c r="D156" s="163">
        <v>9328</v>
      </c>
      <c r="E156" s="163">
        <v>2081</v>
      </c>
      <c r="F156" s="163">
        <v>5751</v>
      </c>
      <c r="G156" s="163">
        <v>9128</v>
      </c>
      <c r="H156" s="163">
        <v>11611</v>
      </c>
      <c r="I156" s="165">
        <f t="shared" si="70"/>
        <v>0.27202015775635413</v>
      </c>
      <c r="J156" s="164">
        <f t="shared" si="67"/>
        <v>0.24474699828473412</v>
      </c>
      <c r="K156" s="163">
        <f t="shared" si="68"/>
        <v>2483</v>
      </c>
      <c r="L156" s="163">
        <f t="shared" si="69"/>
        <v>2283</v>
      </c>
      <c r="M156" s="164">
        <f t="shared" si="66"/>
        <v>2.3057741262792119E-3</v>
      </c>
    </row>
    <row r="157" spans="2:13" x14ac:dyDescent="0.25">
      <c r="B157" s="162" t="s">
        <v>123</v>
      </c>
      <c r="C157" s="163">
        <v>1302</v>
      </c>
      <c r="D157" s="163">
        <v>1497</v>
      </c>
      <c r="E157" s="163">
        <v>578</v>
      </c>
      <c r="F157" s="163">
        <v>1487</v>
      </c>
      <c r="G157" s="163">
        <v>1775</v>
      </c>
      <c r="H157" s="163">
        <v>2585</v>
      </c>
      <c r="I157" s="165">
        <f t="shared" si="70"/>
        <v>0.45633802816901414</v>
      </c>
      <c r="J157" s="164">
        <f t="shared" si="67"/>
        <v>0.7267869071476285</v>
      </c>
      <c r="K157" s="163">
        <f t="shared" si="68"/>
        <v>810</v>
      </c>
      <c r="L157" s="163">
        <f t="shared" si="69"/>
        <v>1088</v>
      </c>
      <c r="M157" s="164">
        <f t="shared" si="66"/>
        <v>5.1334304680318349E-4</v>
      </c>
    </row>
    <row r="158" spans="2:13" x14ac:dyDescent="0.25">
      <c r="B158" s="162" t="s">
        <v>119</v>
      </c>
      <c r="C158" s="163">
        <v>2193</v>
      </c>
      <c r="D158" s="163">
        <v>2756</v>
      </c>
      <c r="E158" s="163">
        <v>1157</v>
      </c>
      <c r="F158" s="163">
        <v>2791</v>
      </c>
      <c r="G158" s="163">
        <v>2818</v>
      </c>
      <c r="H158" s="163">
        <v>3240</v>
      </c>
      <c r="I158" s="165">
        <f t="shared" si="70"/>
        <v>0.14975159687721784</v>
      </c>
      <c r="J158" s="164">
        <f t="shared" si="67"/>
        <v>0.17561683599419453</v>
      </c>
      <c r="K158" s="163">
        <f t="shared" si="68"/>
        <v>422</v>
      </c>
      <c r="L158" s="163">
        <f t="shared" si="69"/>
        <v>484</v>
      </c>
      <c r="M158" s="164">
        <f t="shared" si="66"/>
        <v>6.4341643003571164E-4</v>
      </c>
    </row>
    <row r="159" spans="2:13" x14ac:dyDescent="0.25">
      <c r="B159" s="162" t="s">
        <v>128</v>
      </c>
      <c r="C159" s="163">
        <v>370</v>
      </c>
      <c r="D159" s="163">
        <v>415</v>
      </c>
      <c r="E159" s="163">
        <v>346</v>
      </c>
      <c r="F159" s="163">
        <v>428</v>
      </c>
      <c r="G159" s="163">
        <v>540</v>
      </c>
      <c r="H159" s="163">
        <v>384</v>
      </c>
      <c r="I159" s="165">
        <f t="shared" si="70"/>
        <v>-0.28888888888888886</v>
      </c>
      <c r="J159" s="164">
        <f t="shared" si="67"/>
        <v>-7.4698795180722866E-2</v>
      </c>
      <c r="K159" s="163">
        <f t="shared" si="68"/>
        <v>-156</v>
      </c>
      <c r="L159" s="163">
        <f t="shared" si="69"/>
        <v>-31</v>
      </c>
      <c r="M159" s="164">
        <f t="shared" si="66"/>
        <v>7.6256762078306557E-5</v>
      </c>
    </row>
    <row r="160" spans="2:13" x14ac:dyDescent="0.25">
      <c r="B160" s="162" t="s">
        <v>131</v>
      </c>
      <c r="C160" s="163">
        <v>993</v>
      </c>
      <c r="D160" s="163">
        <v>878</v>
      </c>
      <c r="E160" s="163">
        <v>437</v>
      </c>
      <c r="F160" s="163">
        <v>565</v>
      </c>
      <c r="G160" s="163">
        <v>750</v>
      </c>
      <c r="H160" s="163">
        <v>643</v>
      </c>
      <c r="I160" s="165">
        <f t="shared" si="70"/>
        <v>-0.14266666666666672</v>
      </c>
      <c r="J160" s="164">
        <f t="shared" si="67"/>
        <v>-0.26765375854214124</v>
      </c>
      <c r="K160" s="163">
        <f t="shared" si="68"/>
        <v>-107</v>
      </c>
      <c r="L160" s="163">
        <f t="shared" si="69"/>
        <v>-235</v>
      </c>
      <c r="M160" s="164">
        <f t="shared" si="66"/>
        <v>1.2769035941758103E-4</v>
      </c>
    </row>
    <row r="161" spans="2:13" x14ac:dyDescent="0.25">
      <c r="B161" s="168" t="s">
        <v>145</v>
      </c>
      <c r="C161" s="169">
        <f t="shared" ref="C161:H161" si="71">C153-SUM(C154:C160)</f>
        <v>12869</v>
      </c>
      <c r="D161" s="169">
        <f t="shared" si="71"/>
        <v>14013</v>
      </c>
      <c r="E161" s="169">
        <f t="shared" si="71"/>
        <v>4299</v>
      </c>
      <c r="F161" s="169">
        <f t="shared" si="71"/>
        <v>9431</v>
      </c>
      <c r="G161" s="169">
        <f t="shared" si="71"/>
        <v>13251</v>
      </c>
      <c r="H161" s="169">
        <f t="shared" si="71"/>
        <v>17039</v>
      </c>
      <c r="I161" s="171">
        <f t="shared" si="70"/>
        <v>0.28586521771941742</v>
      </c>
      <c r="J161" s="170">
        <f t="shared" si="67"/>
        <v>0.21594233925640482</v>
      </c>
      <c r="K161" s="169">
        <f>H161-G161</f>
        <v>3788</v>
      </c>
      <c r="L161" s="169">
        <f t="shared" si="69"/>
        <v>3026</v>
      </c>
      <c r="M161" s="170">
        <f t="shared" si="66"/>
        <v>3.3836952319069415E-3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EE414-569C-4BF7-BF45-54D255DDA388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52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3243351</v>
      </c>
      <c r="D9" s="176">
        <f t="shared" ref="D9:H9" si="0">D10+D13</f>
        <v>3270138</v>
      </c>
      <c r="E9" s="176">
        <f t="shared" si="0"/>
        <v>1128405</v>
      </c>
      <c r="F9" s="176">
        <f t="shared" si="0"/>
        <v>3440613</v>
      </c>
      <c r="G9" s="176">
        <f t="shared" si="0"/>
        <v>3750974</v>
      </c>
      <c r="H9" s="176">
        <f t="shared" si="0"/>
        <v>3933779</v>
      </c>
      <c r="I9" s="177">
        <f>IFERROR(H9/G9-1,"-")</f>
        <v>4.8735341807221166E-2</v>
      </c>
      <c r="J9" s="177">
        <f>IFERROR(H9/D9-1,"-")</f>
        <v>0.20293975361284455</v>
      </c>
      <c r="K9" s="176">
        <f>H9-G9</f>
        <v>182805</v>
      </c>
      <c r="L9" s="176">
        <f>H9-D9</f>
        <v>663641</v>
      </c>
      <c r="M9" s="177">
        <f t="shared" ref="M9:M21" si="1">H9/H$9</f>
        <v>1</v>
      </c>
      <c r="P9" s="154" t="s">
        <v>68</v>
      </c>
      <c r="Q9" s="176">
        <f>Q10+Q13</f>
        <v>159383</v>
      </c>
      <c r="R9" s="176">
        <f t="shared" ref="R9:V9" si="2">R10+R13</f>
        <v>164697</v>
      </c>
      <c r="S9" s="176">
        <f t="shared" si="2"/>
        <v>65606</v>
      </c>
      <c r="T9" s="176">
        <f t="shared" si="2"/>
        <v>192551</v>
      </c>
      <c r="U9" s="176">
        <f t="shared" si="2"/>
        <v>209517</v>
      </c>
      <c r="V9" s="176">
        <f t="shared" si="2"/>
        <v>217447</v>
      </c>
      <c r="W9" s="177">
        <f>IFERROR(V9/U9-1,"-")</f>
        <v>3.784895736384164E-2</v>
      </c>
      <c r="X9" s="177">
        <f>IFERROR(V9/R9-1,"-")</f>
        <v>0.32028512966234968</v>
      </c>
      <c r="Y9" s="176">
        <f>V9-U9</f>
        <v>7930</v>
      </c>
      <c r="Z9" s="176">
        <f>V9-R9</f>
        <v>52750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777135</v>
      </c>
      <c r="D10" s="158">
        <v>801065</v>
      </c>
      <c r="E10" s="158">
        <v>353175</v>
      </c>
      <c r="F10" s="158">
        <v>801327</v>
      </c>
      <c r="G10" s="158">
        <v>823129</v>
      </c>
      <c r="H10" s="158">
        <v>828870</v>
      </c>
      <c r="I10" s="160">
        <f>IFERROR(H10/G10-1,"-")</f>
        <v>6.9746054385158018E-3</v>
      </c>
      <c r="J10" s="159">
        <f t="shared" ref="J10:J21" si="4">IFERROR(H10/D10-1,"-")</f>
        <v>3.4710042256246298E-2</v>
      </c>
      <c r="K10" s="157">
        <f t="shared" ref="K10:K20" si="5">H10-G10</f>
        <v>5741</v>
      </c>
      <c r="L10" s="158">
        <f t="shared" ref="L10:L21" si="6">H10-D10</f>
        <v>27805</v>
      </c>
      <c r="M10" s="159">
        <f t="shared" si="1"/>
        <v>0.21070578697989897</v>
      </c>
      <c r="P10" s="157" t="s">
        <v>97</v>
      </c>
      <c r="Q10" s="158">
        <v>30812</v>
      </c>
      <c r="R10" s="158">
        <v>33518</v>
      </c>
      <c r="S10" s="158">
        <v>16609</v>
      </c>
      <c r="T10" s="158">
        <v>19939</v>
      </c>
      <c r="U10" s="158">
        <v>21664</v>
      </c>
      <c r="V10" s="158">
        <v>20384</v>
      </c>
      <c r="W10" s="160">
        <f>IFERROR(V10/U10-1,"-")</f>
        <v>-5.9084194977843452E-2</v>
      </c>
      <c r="X10" s="159">
        <f t="shared" ref="X10:X21" si="7">IFERROR(V10/R10-1,"-")</f>
        <v>-0.39184915567754641</v>
      </c>
      <c r="Y10" s="157">
        <f t="shared" ref="Y10:Y20" si="8">V10-U10</f>
        <v>-1280</v>
      </c>
      <c r="Z10" s="158">
        <f t="shared" ref="Z10:Z21" si="9">V10-R10</f>
        <v>-13134</v>
      </c>
      <c r="AA10" s="159">
        <f t="shared" si="3"/>
        <v>9.3742383201423793E-2</v>
      </c>
    </row>
    <row r="11" spans="1:27" x14ac:dyDescent="0.25">
      <c r="A11" s="161" t="s">
        <v>100</v>
      </c>
      <c r="B11" s="162" t="s">
        <v>103</v>
      </c>
      <c r="C11" s="163">
        <v>298610</v>
      </c>
      <c r="D11" s="163">
        <v>289590</v>
      </c>
      <c r="E11" s="163">
        <v>137722</v>
      </c>
      <c r="F11" s="163">
        <v>311312</v>
      </c>
      <c r="G11" s="163">
        <v>318499</v>
      </c>
      <c r="H11" s="163">
        <v>317541</v>
      </c>
      <c r="I11" s="165">
        <f>IFERROR(H11/G11-1,"-")</f>
        <v>-3.0078587373900678E-3</v>
      </c>
      <c r="J11" s="164">
        <f t="shared" si="4"/>
        <v>9.6519216823785392E-2</v>
      </c>
      <c r="K11" s="162">
        <f t="shared" si="5"/>
        <v>-958</v>
      </c>
      <c r="L11" s="163">
        <f t="shared" si="6"/>
        <v>27951</v>
      </c>
      <c r="M11" s="164">
        <f t="shared" si="1"/>
        <v>8.0721616542261274E-2</v>
      </c>
      <c r="P11" s="162" t="s">
        <v>103</v>
      </c>
      <c r="Q11" s="163">
        <v>19840</v>
      </c>
      <c r="R11" s="163">
        <v>16612</v>
      </c>
      <c r="S11" s="163">
        <v>11860</v>
      </c>
      <c r="T11" s="163">
        <v>13852</v>
      </c>
      <c r="U11" s="163">
        <v>13925</v>
      </c>
      <c r="V11" s="163">
        <v>12735</v>
      </c>
      <c r="W11" s="165">
        <f>IFERROR(V11/U11-1,"-")</f>
        <v>-8.5457809694793552E-2</v>
      </c>
      <c r="X11" s="164">
        <f t="shared" si="7"/>
        <v>-0.23338550445461115</v>
      </c>
      <c r="Y11" s="162">
        <f t="shared" si="8"/>
        <v>-1190</v>
      </c>
      <c r="Z11" s="163">
        <f t="shared" si="9"/>
        <v>-3877</v>
      </c>
      <c r="AA11" s="164">
        <f>V11/V$9</f>
        <v>5.8565995391980576E-2</v>
      </c>
    </row>
    <row r="12" spans="1:27" x14ac:dyDescent="0.25">
      <c r="A12" s="1"/>
      <c r="B12" s="162" t="s">
        <v>100</v>
      </c>
      <c r="C12" s="163">
        <v>478525</v>
      </c>
      <c r="D12" s="163">
        <v>511475</v>
      </c>
      <c r="E12" s="163">
        <v>215453</v>
      </c>
      <c r="F12" s="163">
        <v>490015</v>
      </c>
      <c r="G12" s="163">
        <v>504630</v>
      </c>
      <c r="H12" s="163">
        <v>511329</v>
      </c>
      <c r="I12" s="165">
        <f>IFERROR(H12/G12-1,"-")</f>
        <v>1.327507282563456E-2</v>
      </c>
      <c r="J12" s="164">
        <f t="shared" si="4"/>
        <v>-2.8544894667381637E-4</v>
      </c>
      <c r="K12" s="162">
        <f t="shared" si="5"/>
        <v>6699</v>
      </c>
      <c r="L12" s="163">
        <f t="shared" si="6"/>
        <v>-146</v>
      </c>
      <c r="M12" s="164">
        <f t="shared" si="1"/>
        <v>0.12998417043763771</v>
      </c>
      <c r="P12" s="162" t="s">
        <v>100</v>
      </c>
      <c r="Q12" s="163">
        <v>10972</v>
      </c>
      <c r="R12" s="163">
        <v>16906</v>
      </c>
      <c r="S12" s="163">
        <v>4749</v>
      </c>
      <c r="T12" s="163">
        <v>6087</v>
      </c>
      <c r="U12" s="163">
        <v>7739</v>
      </c>
      <c r="V12" s="163">
        <v>7649</v>
      </c>
      <c r="W12" s="165">
        <f>IFERROR(V12/U12-1,"-")</f>
        <v>-1.1629409484429476E-2</v>
      </c>
      <c r="X12" s="164">
        <f t="shared" si="7"/>
        <v>-0.54755708032651129</v>
      </c>
      <c r="Y12" s="162">
        <f t="shared" si="8"/>
        <v>-90</v>
      </c>
      <c r="Z12" s="163">
        <f t="shared" si="9"/>
        <v>-9257</v>
      </c>
      <c r="AA12" s="164">
        <f t="shared" si="3"/>
        <v>3.5176387809443217E-2</v>
      </c>
    </row>
    <row r="13" spans="1:27" s="56" customFormat="1" x14ac:dyDescent="0.25">
      <c r="B13" s="157" t="s">
        <v>107</v>
      </c>
      <c r="C13" s="158">
        <v>2466216</v>
      </c>
      <c r="D13" s="158">
        <v>2469073</v>
      </c>
      <c r="E13" s="158">
        <v>775230</v>
      </c>
      <c r="F13" s="158">
        <v>2639286</v>
      </c>
      <c r="G13" s="158">
        <v>2927845</v>
      </c>
      <c r="H13" s="158">
        <v>3104909</v>
      </c>
      <c r="I13" s="160">
        <f>IFERROR(H13/G13-1,"-")</f>
        <v>6.0475879016819611E-2</v>
      </c>
      <c r="J13" s="159">
        <f t="shared" si="4"/>
        <v>0.25752013002450713</v>
      </c>
      <c r="K13" s="157">
        <f t="shared" si="5"/>
        <v>177064</v>
      </c>
      <c r="L13" s="158">
        <f t="shared" si="6"/>
        <v>635836</v>
      </c>
      <c r="M13" s="159">
        <f t="shared" si="1"/>
        <v>0.78929421302010105</v>
      </c>
      <c r="P13" s="157" t="s">
        <v>107</v>
      </c>
      <c r="Q13" s="158">
        <v>128571</v>
      </c>
      <c r="R13" s="158">
        <v>131179</v>
      </c>
      <c r="S13" s="158">
        <v>48997</v>
      </c>
      <c r="T13" s="158">
        <v>172612</v>
      </c>
      <c r="U13" s="158">
        <v>187853</v>
      </c>
      <c r="V13" s="158">
        <v>197063</v>
      </c>
      <c r="W13" s="160">
        <f>IFERROR(V13/U13-1,"-")</f>
        <v>4.9027697188759323E-2</v>
      </c>
      <c r="X13" s="159">
        <f t="shared" si="7"/>
        <v>0.50224502397487392</v>
      </c>
      <c r="Y13" s="157">
        <f t="shared" si="8"/>
        <v>9210</v>
      </c>
      <c r="Z13" s="158">
        <f t="shared" si="9"/>
        <v>65884</v>
      </c>
      <c r="AA13" s="159">
        <f t="shared" si="3"/>
        <v>0.90625761679857619</v>
      </c>
    </row>
    <row r="14" spans="1:27" s="56" customFormat="1" x14ac:dyDescent="0.25">
      <c r="B14" s="162" t="s">
        <v>110</v>
      </c>
      <c r="C14" s="163">
        <v>1005229</v>
      </c>
      <c r="D14" s="163">
        <v>1057854</v>
      </c>
      <c r="E14" s="163">
        <v>293577</v>
      </c>
      <c r="F14" s="163">
        <v>1203568</v>
      </c>
      <c r="G14" s="163">
        <v>1342145</v>
      </c>
      <c r="H14" s="163">
        <v>1411877</v>
      </c>
      <c r="I14" s="165">
        <f t="shared" ref="I14:I21" si="10">IFERROR(H14/G14-1,"-")</f>
        <v>5.1955638176202967E-2</v>
      </c>
      <c r="J14" s="164">
        <f t="shared" si="4"/>
        <v>0.3346614939301642</v>
      </c>
      <c r="K14" s="162">
        <f t="shared" si="5"/>
        <v>69732</v>
      </c>
      <c r="L14" s="163">
        <f t="shared" si="6"/>
        <v>354023</v>
      </c>
      <c r="M14" s="164">
        <f t="shared" si="1"/>
        <v>0.35891111320691882</v>
      </c>
      <c r="P14" s="162" t="s">
        <v>110</v>
      </c>
      <c r="Q14" s="163">
        <v>61595</v>
      </c>
      <c r="R14" s="163">
        <v>63422</v>
      </c>
      <c r="S14" s="163">
        <v>17554</v>
      </c>
      <c r="T14" s="163">
        <v>75291</v>
      </c>
      <c r="U14" s="163">
        <v>82423</v>
      </c>
      <c r="V14" s="163">
        <v>89663</v>
      </c>
      <c r="W14" s="165">
        <f t="shared" ref="W14:W21" si="11">IFERROR(V14/U14-1,"-")</f>
        <v>8.7839559346299056E-2</v>
      </c>
      <c r="X14" s="164">
        <f t="shared" si="7"/>
        <v>0.41375232569140041</v>
      </c>
      <c r="Y14" s="162">
        <f t="shared" si="8"/>
        <v>7240</v>
      </c>
      <c r="Z14" s="163">
        <f t="shared" si="9"/>
        <v>26241</v>
      </c>
      <c r="AA14" s="164">
        <f t="shared" si="3"/>
        <v>0.41234415742686725</v>
      </c>
    </row>
    <row r="15" spans="1:27" x14ac:dyDescent="0.25">
      <c r="A15" s="1"/>
      <c r="B15" s="162" t="s">
        <v>113</v>
      </c>
      <c r="C15" s="163">
        <v>446526</v>
      </c>
      <c r="D15" s="163">
        <v>383081</v>
      </c>
      <c r="E15" s="163">
        <v>111228</v>
      </c>
      <c r="F15" s="163">
        <v>304828</v>
      </c>
      <c r="G15" s="163">
        <v>345037</v>
      </c>
      <c r="H15" s="163">
        <v>354712</v>
      </c>
      <c r="I15" s="165">
        <f t="shared" si="10"/>
        <v>2.8040471021948399E-2</v>
      </c>
      <c r="J15" s="164">
        <f t="shared" si="4"/>
        <v>-7.4054834356180543E-2</v>
      </c>
      <c r="K15" s="162">
        <f t="shared" si="5"/>
        <v>9675</v>
      </c>
      <c r="L15" s="163">
        <f t="shared" si="6"/>
        <v>-28369</v>
      </c>
      <c r="M15" s="164">
        <f t="shared" si="1"/>
        <v>9.0170800139001195E-2</v>
      </c>
      <c r="P15" s="162" t="s">
        <v>113</v>
      </c>
      <c r="Q15" s="163">
        <v>11122</v>
      </c>
      <c r="R15" s="163">
        <v>11458</v>
      </c>
      <c r="S15" s="163">
        <v>4348</v>
      </c>
      <c r="T15" s="163">
        <v>12170</v>
      </c>
      <c r="U15" s="163">
        <v>16537</v>
      </c>
      <c r="V15" s="163">
        <v>17165</v>
      </c>
      <c r="W15" s="165">
        <f t="shared" si="11"/>
        <v>3.7975448993166738E-2</v>
      </c>
      <c r="X15" s="164">
        <f t="shared" si="7"/>
        <v>0.49807994414382972</v>
      </c>
      <c r="Y15" s="162">
        <f t="shared" si="8"/>
        <v>628</v>
      </c>
      <c r="Z15" s="163">
        <f t="shared" si="9"/>
        <v>5707</v>
      </c>
      <c r="AA15" s="164">
        <f t="shared" si="3"/>
        <v>7.8938775885618109E-2</v>
      </c>
    </row>
    <row r="16" spans="1:27" x14ac:dyDescent="0.25">
      <c r="A16" s="1"/>
      <c r="B16" s="162" t="s">
        <v>116</v>
      </c>
      <c r="C16" s="163">
        <v>123054</v>
      </c>
      <c r="D16" s="163">
        <v>129430</v>
      </c>
      <c r="E16" s="163">
        <v>44912</v>
      </c>
      <c r="F16" s="163">
        <v>151055</v>
      </c>
      <c r="G16" s="163">
        <v>164095</v>
      </c>
      <c r="H16" s="163">
        <v>179238</v>
      </c>
      <c r="I16" s="165">
        <f t="shared" si="10"/>
        <v>9.2281909869283085E-2</v>
      </c>
      <c r="J16" s="164">
        <f t="shared" si="4"/>
        <v>0.38482577454994971</v>
      </c>
      <c r="K16" s="162">
        <f t="shared" si="5"/>
        <v>15143</v>
      </c>
      <c r="L16" s="163">
        <f t="shared" si="6"/>
        <v>49808</v>
      </c>
      <c r="M16" s="164">
        <f t="shared" si="1"/>
        <v>4.5563820438311357E-2</v>
      </c>
      <c r="P16" s="162" t="s">
        <v>116</v>
      </c>
      <c r="Q16" s="163">
        <v>15836</v>
      </c>
      <c r="R16" s="163">
        <v>15099</v>
      </c>
      <c r="S16" s="163">
        <v>4939</v>
      </c>
      <c r="T16" s="163">
        <v>21361</v>
      </c>
      <c r="U16" s="163">
        <v>19432</v>
      </c>
      <c r="V16" s="163">
        <v>19383</v>
      </c>
      <c r="W16" s="165">
        <f t="shared" si="11"/>
        <v>-2.5216138328529869E-3</v>
      </c>
      <c r="X16" s="164">
        <f t="shared" si="7"/>
        <v>0.2837273991655076</v>
      </c>
      <c r="Y16" s="162">
        <f t="shared" si="8"/>
        <v>-49</v>
      </c>
      <c r="Z16" s="163">
        <f t="shared" si="9"/>
        <v>4284</v>
      </c>
      <c r="AA16" s="164">
        <f t="shared" si="3"/>
        <v>8.9138962597782451E-2</v>
      </c>
    </row>
    <row r="17" spans="1:27" x14ac:dyDescent="0.25">
      <c r="A17" s="1"/>
      <c r="B17" s="162" t="s">
        <v>123</v>
      </c>
      <c r="C17" s="163">
        <v>93146</v>
      </c>
      <c r="D17" s="163">
        <v>84403</v>
      </c>
      <c r="E17" s="163">
        <v>26447</v>
      </c>
      <c r="F17" s="163">
        <v>114780</v>
      </c>
      <c r="G17" s="163">
        <v>108016</v>
      </c>
      <c r="H17" s="163">
        <v>117706</v>
      </c>
      <c r="I17" s="165">
        <f t="shared" si="10"/>
        <v>8.9708932010072573E-2</v>
      </c>
      <c r="J17" s="164">
        <f t="shared" si="4"/>
        <v>0.39457128301126732</v>
      </c>
      <c r="K17" s="162">
        <f t="shared" si="5"/>
        <v>9690</v>
      </c>
      <c r="L17" s="163">
        <f t="shared" si="6"/>
        <v>33303</v>
      </c>
      <c r="M17" s="164">
        <f t="shared" si="1"/>
        <v>2.9921863937958895E-2</v>
      </c>
      <c r="P17" s="162" t="s">
        <v>123</v>
      </c>
      <c r="Q17" s="163">
        <v>2639</v>
      </c>
      <c r="R17" s="163">
        <v>2333</v>
      </c>
      <c r="S17" s="163">
        <v>649</v>
      </c>
      <c r="T17" s="163">
        <v>7729</v>
      </c>
      <c r="U17" s="163">
        <v>6843</v>
      </c>
      <c r="V17" s="163">
        <v>4784</v>
      </c>
      <c r="W17" s="165">
        <f t="shared" si="11"/>
        <v>-0.3008914218909835</v>
      </c>
      <c r="X17" s="164">
        <f t="shared" si="7"/>
        <v>1.0505786540934419</v>
      </c>
      <c r="Y17" s="162">
        <f t="shared" si="8"/>
        <v>-2059</v>
      </c>
      <c r="Z17" s="163">
        <f t="shared" si="9"/>
        <v>2451</v>
      </c>
      <c r="AA17" s="164">
        <f t="shared" si="3"/>
        <v>2.2000763404415789E-2</v>
      </c>
    </row>
    <row r="18" spans="1:27" x14ac:dyDescent="0.25">
      <c r="A18" s="1"/>
      <c r="B18" s="162" t="s">
        <v>119</v>
      </c>
      <c r="C18" s="163">
        <v>109116</v>
      </c>
      <c r="D18" s="163">
        <v>107793</v>
      </c>
      <c r="E18" s="163">
        <v>46521</v>
      </c>
      <c r="F18" s="163">
        <v>118522</v>
      </c>
      <c r="G18" s="163">
        <v>122001</v>
      </c>
      <c r="H18" s="163">
        <v>127583</v>
      </c>
      <c r="I18" s="165">
        <f t="shared" si="10"/>
        <v>4.5753723330136609E-2</v>
      </c>
      <c r="J18" s="164">
        <f t="shared" si="4"/>
        <v>0.18359262660840692</v>
      </c>
      <c r="K18" s="162">
        <f t="shared" si="5"/>
        <v>5582</v>
      </c>
      <c r="L18" s="163">
        <f t="shared" si="6"/>
        <v>19790</v>
      </c>
      <c r="M18" s="164">
        <f t="shared" si="1"/>
        <v>3.2432681144517778E-2</v>
      </c>
      <c r="P18" s="162" t="s">
        <v>119</v>
      </c>
      <c r="Q18" s="163">
        <v>3247</v>
      </c>
      <c r="R18" s="163">
        <v>3178</v>
      </c>
      <c r="S18" s="163">
        <v>1498</v>
      </c>
      <c r="T18" s="163">
        <v>3284</v>
      </c>
      <c r="U18" s="163">
        <v>4271</v>
      </c>
      <c r="V18" s="163">
        <v>4378</v>
      </c>
      <c r="W18" s="165">
        <f t="shared" si="11"/>
        <v>2.5052680870990329E-2</v>
      </c>
      <c r="X18" s="164">
        <f t="shared" si="7"/>
        <v>0.37759597230962871</v>
      </c>
      <c r="Y18" s="162">
        <f t="shared" si="8"/>
        <v>107</v>
      </c>
      <c r="Z18" s="163">
        <f t="shared" si="9"/>
        <v>1200</v>
      </c>
      <c r="AA18" s="164">
        <f t="shared" si="3"/>
        <v>2.0133641760980838E-2</v>
      </c>
    </row>
    <row r="19" spans="1:27" x14ac:dyDescent="0.25">
      <c r="A19" s="161" t="s">
        <v>144</v>
      </c>
      <c r="B19" s="162" t="s">
        <v>128</v>
      </c>
      <c r="C19" s="163">
        <v>35388</v>
      </c>
      <c r="D19" s="163">
        <v>39365</v>
      </c>
      <c r="E19" s="163">
        <v>18196</v>
      </c>
      <c r="F19" s="163">
        <v>35711</v>
      </c>
      <c r="G19" s="163">
        <v>39814</v>
      </c>
      <c r="H19" s="163">
        <v>36578</v>
      </c>
      <c r="I19" s="165">
        <f t="shared" si="10"/>
        <v>-8.1277942432310235E-2</v>
      </c>
      <c r="J19" s="164">
        <f t="shared" si="4"/>
        <v>-7.0798933062365066E-2</v>
      </c>
      <c r="K19" s="162">
        <f t="shared" si="5"/>
        <v>-3236</v>
      </c>
      <c r="L19" s="163">
        <f t="shared" si="6"/>
        <v>-2787</v>
      </c>
      <c r="M19" s="164">
        <f t="shared" si="1"/>
        <v>9.2984379651220878E-3</v>
      </c>
      <c r="P19" s="162" t="s">
        <v>128</v>
      </c>
      <c r="Q19" s="163">
        <v>1061</v>
      </c>
      <c r="R19" s="163">
        <v>1302</v>
      </c>
      <c r="S19" s="163">
        <v>1586</v>
      </c>
      <c r="T19" s="163">
        <v>2427</v>
      </c>
      <c r="U19" s="163">
        <v>2749</v>
      </c>
      <c r="V19" s="163">
        <v>2455</v>
      </c>
      <c r="W19" s="165">
        <f t="shared" si="11"/>
        <v>-0.10694798108403059</v>
      </c>
      <c r="X19" s="164">
        <f t="shared" si="7"/>
        <v>0.8855606758832566</v>
      </c>
      <c r="Y19" s="162">
        <f t="shared" si="8"/>
        <v>-294</v>
      </c>
      <c r="Z19" s="163">
        <f t="shared" si="9"/>
        <v>1153</v>
      </c>
      <c r="AA19" s="164">
        <f t="shared" si="3"/>
        <v>1.1290107474465043E-2</v>
      </c>
    </row>
    <row r="20" spans="1:27" x14ac:dyDescent="0.25">
      <c r="A20" s="167" t="s">
        <v>145</v>
      </c>
      <c r="B20" s="162" t="s">
        <v>131</v>
      </c>
      <c r="C20" s="163">
        <v>56936</v>
      </c>
      <c r="D20" s="163">
        <v>49945</v>
      </c>
      <c r="E20" s="163">
        <v>25256</v>
      </c>
      <c r="F20" s="163">
        <v>28361</v>
      </c>
      <c r="G20" s="163">
        <v>37470</v>
      </c>
      <c r="H20" s="163">
        <v>33955</v>
      </c>
      <c r="I20" s="165">
        <f t="shared" si="10"/>
        <v>-9.3808380037363248E-2</v>
      </c>
      <c r="J20" s="164">
        <f t="shared" si="4"/>
        <v>-0.32015216738412255</v>
      </c>
      <c r="K20" s="162">
        <f t="shared" si="5"/>
        <v>-3515</v>
      </c>
      <c r="L20" s="163">
        <f t="shared" si="6"/>
        <v>-15990</v>
      </c>
      <c r="M20" s="164">
        <f t="shared" si="1"/>
        <v>8.631649108910287E-3</v>
      </c>
      <c r="P20" s="162" t="s">
        <v>131</v>
      </c>
      <c r="Q20" s="163">
        <v>5507</v>
      </c>
      <c r="R20" s="163">
        <v>3771</v>
      </c>
      <c r="S20" s="163">
        <v>3366</v>
      </c>
      <c r="T20" s="163">
        <v>1197</v>
      </c>
      <c r="U20" s="163">
        <v>1883</v>
      </c>
      <c r="V20" s="163">
        <v>1733</v>
      </c>
      <c r="W20" s="165">
        <f t="shared" si="11"/>
        <v>-7.966011683483798E-2</v>
      </c>
      <c r="X20" s="164">
        <f t="shared" si="7"/>
        <v>-0.54044020153805361</v>
      </c>
      <c r="Y20" s="162">
        <f t="shared" si="8"/>
        <v>-150</v>
      </c>
      <c r="Z20" s="163">
        <f t="shared" si="9"/>
        <v>-2038</v>
      </c>
      <c r="AA20" s="164">
        <f t="shared" si="3"/>
        <v>7.9697581479624916E-3</v>
      </c>
    </row>
    <row r="21" spans="1:27" x14ac:dyDescent="0.25">
      <c r="B21" s="168" t="s">
        <v>145</v>
      </c>
      <c r="C21" s="169">
        <f t="shared" ref="C21:H21" si="12">C13-SUM(C14:C20)</f>
        <v>596821</v>
      </c>
      <c r="D21" s="169">
        <f t="shared" si="12"/>
        <v>617202</v>
      </c>
      <c r="E21" s="169">
        <f t="shared" si="12"/>
        <v>209093</v>
      </c>
      <c r="F21" s="169">
        <f t="shared" si="12"/>
        <v>682461</v>
      </c>
      <c r="G21" s="169">
        <f t="shared" si="12"/>
        <v>769267</v>
      </c>
      <c r="H21" s="169">
        <f t="shared" si="12"/>
        <v>843260</v>
      </c>
      <c r="I21" s="171">
        <f t="shared" si="10"/>
        <v>9.6186369621990897E-2</v>
      </c>
      <c r="J21" s="170">
        <f t="shared" si="4"/>
        <v>0.36626258502078746</v>
      </c>
      <c r="K21" s="168">
        <f>H21-G21</f>
        <v>73993</v>
      </c>
      <c r="L21" s="169">
        <f t="shared" si="6"/>
        <v>226058</v>
      </c>
      <c r="M21" s="170">
        <f t="shared" si="1"/>
        <v>0.2143638470793606</v>
      </c>
      <c r="P21" s="168" t="s">
        <v>145</v>
      </c>
      <c r="Q21" s="169">
        <f t="shared" ref="Q21:V21" si="13">Q13-SUM(Q14:Q20)</f>
        <v>27564</v>
      </c>
      <c r="R21" s="169">
        <f t="shared" si="13"/>
        <v>30616</v>
      </c>
      <c r="S21" s="169">
        <f t="shared" si="13"/>
        <v>15057</v>
      </c>
      <c r="T21" s="169">
        <f t="shared" si="13"/>
        <v>49153</v>
      </c>
      <c r="U21" s="169">
        <f t="shared" si="13"/>
        <v>53715</v>
      </c>
      <c r="V21" s="169">
        <f t="shared" si="13"/>
        <v>57502</v>
      </c>
      <c r="W21" s="171">
        <f t="shared" si="11"/>
        <v>7.0501722051568461E-2</v>
      </c>
      <c r="X21" s="170">
        <f t="shared" si="7"/>
        <v>0.87816827802456232</v>
      </c>
      <c r="Y21" s="168">
        <f>V21-U21</f>
        <v>3787</v>
      </c>
      <c r="Z21" s="169">
        <f t="shared" si="9"/>
        <v>26886</v>
      </c>
      <c r="AA21" s="170">
        <f t="shared" si="3"/>
        <v>0.26444145010048425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1224651</v>
      </c>
      <c r="D23" s="176">
        <f t="shared" ref="D23:H23" si="14">D24+D27</f>
        <v>1258597</v>
      </c>
      <c r="E23" s="176">
        <f t="shared" si="14"/>
        <v>392108</v>
      </c>
      <c r="F23" s="176">
        <f t="shared" si="14"/>
        <v>1364048</v>
      </c>
      <c r="G23" s="176">
        <f t="shared" si="14"/>
        <v>1413267</v>
      </c>
      <c r="H23" s="176">
        <f t="shared" si="14"/>
        <v>1446098</v>
      </c>
      <c r="I23" s="177">
        <f>IFERROR(H23/G23-1,"-")</f>
        <v>2.3230571434838643E-2</v>
      </c>
      <c r="J23" s="177">
        <f>IFERROR(H23/D23-1,"-")</f>
        <v>0.14897620127808975</v>
      </c>
      <c r="K23" s="176">
        <f>H23-G23</f>
        <v>32831</v>
      </c>
      <c r="L23" s="176">
        <f>H23-D23</f>
        <v>187501</v>
      </c>
      <c r="M23" s="177">
        <f t="shared" ref="M23:M35" si="15">H23/H$9</f>
        <v>0.36761038177284489</v>
      </c>
    </row>
    <row r="24" spans="1:27" x14ac:dyDescent="0.25">
      <c r="B24" s="157" t="s">
        <v>97</v>
      </c>
      <c r="C24" s="158">
        <v>150340</v>
      </c>
      <c r="D24" s="158">
        <v>171909</v>
      </c>
      <c r="E24" s="158">
        <v>76995</v>
      </c>
      <c r="F24" s="158">
        <v>163020</v>
      </c>
      <c r="G24" s="158">
        <v>133462</v>
      </c>
      <c r="H24" s="158">
        <v>119181</v>
      </c>
      <c r="I24" s="160">
        <f>IFERROR(H24/G24-1,"-")</f>
        <v>-0.10700424090752425</v>
      </c>
      <c r="J24" s="159">
        <f t="shared" ref="J24:J35" si="16">IFERROR(H24/D24-1,"-")</f>
        <v>-0.30672041603406452</v>
      </c>
      <c r="K24" s="157">
        <f t="shared" ref="K24:K34" si="17">H24-G24</f>
        <v>-14281</v>
      </c>
      <c r="L24" s="158">
        <f t="shared" ref="L24:L35" si="18">H24-D24</f>
        <v>-52728</v>
      </c>
      <c r="M24" s="159">
        <f t="shared" si="15"/>
        <v>3.0296821453365836E-2</v>
      </c>
    </row>
    <row r="25" spans="1:27" x14ac:dyDescent="0.25">
      <c r="B25" s="162" t="s">
        <v>103</v>
      </c>
      <c r="C25" s="163">
        <v>66627</v>
      </c>
      <c r="D25" s="163">
        <v>79432</v>
      </c>
      <c r="E25" s="163">
        <v>39125</v>
      </c>
      <c r="F25" s="163">
        <v>64949</v>
      </c>
      <c r="G25" s="163">
        <v>52235</v>
      </c>
      <c r="H25" s="163">
        <v>41359</v>
      </c>
      <c r="I25" s="165">
        <f>IFERROR(H25/G25-1,"-")</f>
        <v>-0.20821288408155447</v>
      </c>
      <c r="J25" s="164">
        <f t="shared" si="16"/>
        <v>-0.4793156410514654</v>
      </c>
      <c r="K25" s="162">
        <f t="shared" si="17"/>
        <v>-10876</v>
      </c>
      <c r="L25" s="163">
        <f t="shared" si="18"/>
        <v>-38073</v>
      </c>
      <c r="M25" s="164">
        <f t="shared" si="15"/>
        <v>1.0513808732010618E-2</v>
      </c>
    </row>
    <row r="26" spans="1:27" x14ac:dyDescent="0.25">
      <c r="B26" s="162" t="s">
        <v>100</v>
      </c>
      <c r="C26" s="163">
        <v>83713</v>
      </c>
      <c r="D26" s="163">
        <v>92477</v>
      </c>
      <c r="E26" s="163">
        <v>37870</v>
      </c>
      <c r="F26" s="163">
        <v>98071</v>
      </c>
      <c r="G26" s="163">
        <v>81227</v>
      </c>
      <c r="H26" s="163">
        <v>77822</v>
      </c>
      <c r="I26" s="165">
        <f>IFERROR(H26/G26-1,"-")</f>
        <v>-4.1919558767404941E-2</v>
      </c>
      <c r="J26" s="164">
        <f t="shared" si="16"/>
        <v>-0.15847183624036243</v>
      </c>
      <c r="K26" s="162">
        <f t="shared" si="17"/>
        <v>-3405</v>
      </c>
      <c r="L26" s="163">
        <f t="shared" si="18"/>
        <v>-14655</v>
      </c>
      <c r="M26" s="164">
        <f t="shared" si="15"/>
        <v>1.9783012721355214E-2</v>
      </c>
    </row>
    <row r="27" spans="1:27" x14ac:dyDescent="0.25">
      <c r="B27" s="157" t="s">
        <v>107</v>
      </c>
      <c r="C27" s="158">
        <v>1074311</v>
      </c>
      <c r="D27" s="158">
        <v>1086688</v>
      </c>
      <c r="E27" s="158">
        <v>315113</v>
      </c>
      <c r="F27" s="158">
        <v>1201028</v>
      </c>
      <c r="G27" s="158">
        <v>1279805</v>
      </c>
      <c r="H27" s="158">
        <v>1326917</v>
      </c>
      <c r="I27" s="160">
        <f>IFERROR(H27/G27-1,"-")</f>
        <v>3.681185805650089E-2</v>
      </c>
      <c r="J27" s="159">
        <f t="shared" si="16"/>
        <v>0.22106529196972824</v>
      </c>
      <c r="K27" s="157">
        <f t="shared" si="17"/>
        <v>47112</v>
      </c>
      <c r="L27" s="158">
        <f t="shared" si="18"/>
        <v>240229</v>
      </c>
      <c r="M27" s="159">
        <f t="shared" si="15"/>
        <v>0.33731356031947907</v>
      </c>
    </row>
    <row r="28" spans="1:27" x14ac:dyDescent="0.25">
      <c r="B28" s="162" t="s">
        <v>110</v>
      </c>
      <c r="C28" s="163">
        <v>483518</v>
      </c>
      <c r="D28" s="163">
        <v>505626</v>
      </c>
      <c r="E28" s="163">
        <v>130049</v>
      </c>
      <c r="F28" s="163">
        <v>602030</v>
      </c>
      <c r="G28" s="163">
        <v>652978</v>
      </c>
      <c r="H28" s="163">
        <v>675806</v>
      </c>
      <c r="I28" s="165">
        <f t="shared" ref="I28:I35" si="19">IFERROR(H28/G28-1,"-")</f>
        <v>3.4959830193360242E-2</v>
      </c>
      <c r="J28" s="164">
        <f t="shared" si="16"/>
        <v>0.33657288193249557</v>
      </c>
      <c r="K28" s="162">
        <f t="shared" si="17"/>
        <v>22828</v>
      </c>
      <c r="L28" s="163">
        <f t="shared" si="18"/>
        <v>170180</v>
      </c>
      <c r="M28" s="164">
        <f t="shared" si="15"/>
        <v>0.1717956194285444</v>
      </c>
    </row>
    <row r="29" spans="1:27" x14ac:dyDescent="0.25">
      <c r="B29" s="162" t="s">
        <v>113</v>
      </c>
      <c r="C29" s="163">
        <v>174491</v>
      </c>
      <c r="D29" s="163">
        <v>159698</v>
      </c>
      <c r="E29" s="163">
        <v>42812</v>
      </c>
      <c r="F29" s="163">
        <v>142589</v>
      </c>
      <c r="G29" s="163">
        <v>152894</v>
      </c>
      <c r="H29" s="163">
        <v>153251</v>
      </c>
      <c r="I29" s="165">
        <f t="shared" si="19"/>
        <v>2.3349510118120254E-3</v>
      </c>
      <c r="J29" s="164">
        <f t="shared" si="16"/>
        <v>-4.0369948277373502E-2</v>
      </c>
      <c r="K29" s="162">
        <f t="shared" si="17"/>
        <v>357</v>
      </c>
      <c r="L29" s="163">
        <f t="shared" si="18"/>
        <v>-6447</v>
      </c>
      <c r="M29" s="164">
        <f t="shared" si="15"/>
        <v>3.8957704538053611E-2</v>
      </c>
    </row>
    <row r="30" spans="1:27" x14ac:dyDescent="0.25">
      <c r="B30" s="162" t="s">
        <v>116</v>
      </c>
      <c r="C30" s="163">
        <v>38618</v>
      </c>
      <c r="D30" s="163">
        <v>40106</v>
      </c>
      <c r="E30" s="163">
        <v>15351</v>
      </c>
      <c r="F30" s="163">
        <v>48064</v>
      </c>
      <c r="G30" s="163">
        <v>43085</v>
      </c>
      <c r="H30" s="163">
        <v>39130</v>
      </c>
      <c r="I30" s="165">
        <f t="shared" si="19"/>
        <v>-9.1795288383428097E-2</v>
      </c>
      <c r="J30" s="164">
        <f t="shared" si="16"/>
        <v>-2.433551089612529E-2</v>
      </c>
      <c r="K30" s="162">
        <f t="shared" si="17"/>
        <v>-3955</v>
      </c>
      <c r="L30" s="163">
        <f t="shared" si="18"/>
        <v>-976</v>
      </c>
      <c r="M30" s="164">
        <f t="shared" si="15"/>
        <v>9.9471780188973499E-3</v>
      </c>
    </row>
    <row r="31" spans="1:27" x14ac:dyDescent="0.25">
      <c r="B31" s="162" t="s">
        <v>123</v>
      </c>
      <c r="C31" s="163">
        <v>50009</v>
      </c>
      <c r="D31" s="163">
        <v>44376</v>
      </c>
      <c r="E31" s="163">
        <v>13069</v>
      </c>
      <c r="F31" s="163">
        <v>60557</v>
      </c>
      <c r="G31" s="163">
        <v>53525</v>
      </c>
      <c r="H31" s="163">
        <v>56756</v>
      </c>
      <c r="I31" s="165">
        <f t="shared" si="19"/>
        <v>6.0364315740308205E-2</v>
      </c>
      <c r="J31" s="164">
        <f t="shared" si="16"/>
        <v>0.27897962862808723</v>
      </c>
      <c r="K31" s="162">
        <f t="shared" si="17"/>
        <v>3231</v>
      </c>
      <c r="L31" s="163">
        <f t="shared" si="18"/>
        <v>12380</v>
      </c>
      <c r="M31" s="164">
        <f t="shared" si="15"/>
        <v>1.4427856775889036E-2</v>
      </c>
    </row>
    <row r="32" spans="1:27" x14ac:dyDescent="0.25">
      <c r="B32" s="162" t="s">
        <v>119</v>
      </c>
      <c r="C32" s="163">
        <v>60501</v>
      </c>
      <c r="D32" s="163">
        <v>59217</v>
      </c>
      <c r="E32" s="163">
        <v>23184</v>
      </c>
      <c r="F32" s="163">
        <v>70989</v>
      </c>
      <c r="G32" s="163">
        <v>67565</v>
      </c>
      <c r="H32" s="163">
        <v>69438</v>
      </c>
      <c r="I32" s="165">
        <f t="shared" si="19"/>
        <v>2.7721453415229691E-2</v>
      </c>
      <c r="J32" s="164">
        <f t="shared" si="16"/>
        <v>0.1726024621308071</v>
      </c>
      <c r="K32" s="162">
        <f t="shared" si="17"/>
        <v>1873</v>
      </c>
      <c r="L32" s="163">
        <f t="shared" si="18"/>
        <v>10221</v>
      </c>
      <c r="M32" s="164">
        <f t="shared" si="15"/>
        <v>1.7651728782933661E-2</v>
      </c>
    </row>
    <row r="33" spans="2:13" x14ac:dyDescent="0.25">
      <c r="B33" s="162" t="s">
        <v>128</v>
      </c>
      <c r="C33" s="163">
        <v>19962</v>
      </c>
      <c r="D33" s="163">
        <v>23361</v>
      </c>
      <c r="E33" s="163">
        <v>9553</v>
      </c>
      <c r="F33" s="163">
        <v>18086</v>
      </c>
      <c r="G33" s="163">
        <v>18929</v>
      </c>
      <c r="H33" s="163">
        <v>18717</v>
      </c>
      <c r="I33" s="165">
        <f t="shared" si="19"/>
        <v>-1.1199746420835766E-2</v>
      </c>
      <c r="J33" s="164">
        <f t="shared" si="16"/>
        <v>-0.19879285989469631</v>
      </c>
      <c r="K33" s="162">
        <f t="shared" si="17"/>
        <v>-212</v>
      </c>
      <c r="L33" s="163">
        <f t="shared" si="18"/>
        <v>-4644</v>
      </c>
      <c r="M33" s="164">
        <f t="shared" si="15"/>
        <v>4.758020214150312E-3</v>
      </c>
    </row>
    <row r="34" spans="2:13" x14ac:dyDescent="0.25">
      <c r="B34" s="162" t="s">
        <v>131</v>
      </c>
      <c r="C34" s="163">
        <v>25799</v>
      </c>
      <c r="D34" s="163">
        <v>24098</v>
      </c>
      <c r="E34" s="163">
        <v>11512</v>
      </c>
      <c r="F34" s="163">
        <v>14067</v>
      </c>
      <c r="G34" s="163">
        <v>18350</v>
      </c>
      <c r="H34" s="163">
        <v>16780</v>
      </c>
      <c r="I34" s="165">
        <f t="shared" si="19"/>
        <v>-8.5558583106267072E-2</v>
      </c>
      <c r="J34" s="164">
        <f t="shared" si="16"/>
        <v>-0.30367665366420449</v>
      </c>
      <c r="K34" s="162">
        <f t="shared" si="17"/>
        <v>-1570</v>
      </c>
      <c r="L34" s="163">
        <f t="shared" si="18"/>
        <v>-7318</v>
      </c>
      <c r="M34" s="164">
        <f t="shared" si="15"/>
        <v>4.2656183786633668E-3</v>
      </c>
    </row>
    <row r="35" spans="2:13" x14ac:dyDescent="0.25">
      <c r="B35" s="168" t="s">
        <v>145</v>
      </c>
      <c r="C35" s="169">
        <f t="shared" ref="C35:H35" si="20">C27-SUM(C28:C34)</f>
        <v>221413</v>
      </c>
      <c r="D35" s="169">
        <f t="shared" si="20"/>
        <v>230206</v>
      </c>
      <c r="E35" s="169">
        <f t="shared" si="20"/>
        <v>69583</v>
      </c>
      <c r="F35" s="169">
        <f t="shared" si="20"/>
        <v>244646</v>
      </c>
      <c r="G35" s="169">
        <f t="shared" si="20"/>
        <v>272479</v>
      </c>
      <c r="H35" s="169">
        <f t="shared" si="20"/>
        <v>297039</v>
      </c>
      <c r="I35" s="171">
        <f t="shared" si="19"/>
        <v>9.0135386580250332E-2</v>
      </c>
      <c r="J35" s="170">
        <f t="shared" si="16"/>
        <v>0.29031823670972945</v>
      </c>
      <c r="K35" s="168">
        <f>H35-G35</f>
        <v>24560</v>
      </c>
      <c r="L35" s="169">
        <f t="shared" si="18"/>
        <v>66833</v>
      </c>
      <c r="M35" s="170">
        <f t="shared" si="15"/>
        <v>7.5509834182347302E-2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649772</v>
      </c>
      <c r="D37" s="176">
        <f t="shared" ref="D37:H37" si="21">D38+D41</f>
        <v>666321</v>
      </c>
      <c r="E37" s="176">
        <f t="shared" si="21"/>
        <v>187280</v>
      </c>
      <c r="F37" s="176">
        <f t="shared" si="21"/>
        <v>684003</v>
      </c>
      <c r="G37" s="176">
        <f t="shared" si="21"/>
        <v>742839</v>
      </c>
      <c r="H37" s="176">
        <f t="shared" si="21"/>
        <v>789580</v>
      </c>
      <c r="I37" s="177">
        <f>IFERROR(H37/G37-1,"-")</f>
        <v>6.2922113674699354E-2</v>
      </c>
      <c r="J37" s="177">
        <f>IFERROR(H37/D37-1,"-")</f>
        <v>0.18498441441887614</v>
      </c>
      <c r="K37" s="176">
        <f>H37-G37</f>
        <v>46741</v>
      </c>
      <c r="L37" s="176">
        <f>H37-D37</f>
        <v>123259</v>
      </c>
      <c r="M37" s="177">
        <f t="shared" ref="M37:M49" si="22">H37/H$9</f>
        <v>0.20071793560339815</v>
      </c>
    </row>
    <row r="38" spans="2:13" x14ac:dyDescent="0.25">
      <c r="B38" s="157" t="s">
        <v>97</v>
      </c>
      <c r="C38" s="158">
        <v>72450</v>
      </c>
      <c r="D38" s="158">
        <v>74708</v>
      </c>
      <c r="E38" s="158">
        <v>21241</v>
      </c>
      <c r="F38" s="158">
        <v>77119</v>
      </c>
      <c r="G38" s="158">
        <v>75690</v>
      </c>
      <c r="H38" s="158">
        <v>75512</v>
      </c>
      <c r="I38" s="160">
        <f>IFERROR(H38/G38-1,"-")</f>
        <v>-2.3516977143611673E-3</v>
      </c>
      <c r="J38" s="159">
        <f t="shared" ref="J38:J49" si="23">IFERROR(H38/D38-1,"-")</f>
        <v>1.0761899662686814E-2</v>
      </c>
      <c r="K38" s="157">
        <f t="shared" ref="K38:K48" si="24">H38-G38</f>
        <v>-178</v>
      </c>
      <c r="L38" s="158">
        <f t="shared" ref="L38:L49" si="25">H38-D38</f>
        <v>804</v>
      </c>
      <c r="M38" s="159">
        <f t="shared" si="22"/>
        <v>1.9195791120955194E-2</v>
      </c>
    </row>
    <row r="39" spans="2:13" x14ac:dyDescent="0.25">
      <c r="B39" s="162" t="s">
        <v>103</v>
      </c>
      <c r="C39" s="163">
        <v>10903</v>
      </c>
      <c r="D39" s="163">
        <v>16799</v>
      </c>
      <c r="E39" s="163">
        <v>3549</v>
      </c>
      <c r="F39" s="163">
        <v>17667</v>
      </c>
      <c r="G39" s="163">
        <v>27269</v>
      </c>
      <c r="H39" s="163">
        <v>29741</v>
      </c>
      <c r="I39" s="165">
        <f>IFERROR(H39/G39-1,"-")</f>
        <v>9.0652389159851854E-2</v>
      </c>
      <c r="J39" s="164">
        <f t="shared" si="23"/>
        <v>0.77040300017858199</v>
      </c>
      <c r="K39" s="162">
        <f t="shared" si="24"/>
        <v>2472</v>
      </c>
      <c r="L39" s="163">
        <f t="shared" si="25"/>
        <v>12942</v>
      </c>
      <c r="M39" s="164">
        <f t="shared" si="22"/>
        <v>7.5604145530290337E-3</v>
      </c>
    </row>
    <row r="40" spans="2:13" x14ac:dyDescent="0.25">
      <c r="B40" s="162" t="s">
        <v>100</v>
      </c>
      <c r="C40" s="163">
        <v>61547</v>
      </c>
      <c r="D40" s="163">
        <v>57909</v>
      </c>
      <c r="E40" s="163">
        <v>17692</v>
      </c>
      <c r="F40" s="163">
        <v>59452</v>
      </c>
      <c r="G40" s="163">
        <v>48421</v>
      </c>
      <c r="H40" s="163">
        <v>45771</v>
      </c>
      <c r="I40" s="165">
        <f>IFERROR(H40/G40-1,"-")</f>
        <v>-5.4728320356869919E-2</v>
      </c>
      <c r="J40" s="164">
        <f t="shared" si="23"/>
        <v>-0.20960472465419888</v>
      </c>
      <c r="K40" s="162">
        <f t="shared" si="24"/>
        <v>-2650</v>
      </c>
      <c r="L40" s="163">
        <f t="shared" si="25"/>
        <v>-12138</v>
      </c>
      <c r="M40" s="164">
        <f t="shared" si="22"/>
        <v>1.163537656792616E-2</v>
      </c>
    </row>
    <row r="41" spans="2:13" x14ac:dyDescent="0.25">
      <c r="B41" s="157" t="s">
        <v>107</v>
      </c>
      <c r="C41" s="158">
        <v>577322</v>
      </c>
      <c r="D41" s="158">
        <v>591613</v>
      </c>
      <c r="E41" s="158">
        <v>166039</v>
      </c>
      <c r="F41" s="158">
        <v>606884</v>
      </c>
      <c r="G41" s="158">
        <v>667149</v>
      </c>
      <c r="H41" s="158">
        <v>714068</v>
      </c>
      <c r="I41" s="160">
        <f>IFERROR(H41/G41-1,"-")</f>
        <v>7.0327617968399814E-2</v>
      </c>
      <c r="J41" s="159">
        <f t="shared" si="23"/>
        <v>0.2069849715946066</v>
      </c>
      <c r="K41" s="157">
        <f t="shared" si="24"/>
        <v>46919</v>
      </c>
      <c r="L41" s="158">
        <f t="shared" si="25"/>
        <v>122455</v>
      </c>
      <c r="M41" s="159">
        <f t="shared" si="22"/>
        <v>0.18152214448244297</v>
      </c>
    </row>
    <row r="42" spans="2:13" x14ac:dyDescent="0.25">
      <c r="B42" s="162" t="s">
        <v>110</v>
      </c>
      <c r="C42" s="163">
        <v>292164</v>
      </c>
      <c r="D42" s="163">
        <v>321112</v>
      </c>
      <c r="E42" s="163">
        <v>79752</v>
      </c>
      <c r="F42" s="163">
        <v>314435</v>
      </c>
      <c r="G42" s="163">
        <v>345074</v>
      </c>
      <c r="H42" s="163">
        <v>381348</v>
      </c>
      <c r="I42" s="165">
        <f t="shared" ref="I42:I49" si="26">IFERROR(H42/G42-1,"-")</f>
        <v>0.10511948161843554</v>
      </c>
      <c r="J42" s="164">
        <f t="shared" si="23"/>
        <v>0.18758563990134292</v>
      </c>
      <c r="K42" s="162">
        <f t="shared" si="24"/>
        <v>36274</v>
      </c>
      <c r="L42" s="163">
        <f t="shared" si="25"/>
        <v>60236</v>
      </c>
      <c r="M42" s="164">
        <f t="shared" si="22"/>
        <v>9.6941897346037989E-2</v>
      </c>
    </row>
    <row r="43" spans="2:13" x14ac:dyDescent="0.25">
      <c r="B43" s="162" t="s">
        <v>113</v>
      </c>
      <c r="C43" s="163">
        <v>48003</v>
      </c>
      <c r="D43" s="163">
        <v>35271</v>
      </c>
      <c r="E43" s="163">
        <v>9908</v>
      </c>
      <c r="F43" s="163">
        <v>24279</v>
      </c>
      <c r="G43" s="163">
        <v>29939</v>
      </c>
      <c r="H43" s="163">
        <v>27920</v>
      </c>
      <c r="I43" s="165">
        <f t="shared" si="26"/>
        <v>-6.7437122148368389E-2</v>
      </c>
      <c r="J43" s="164">
        <f t="shared" si="23"/>
        <v>-0.2084148450568456</v>
      </c>
      <c r="K43" s="162">
        <f t="shared" si="24"/>
        <v>-2019</v>
      </c>
      <c r="L43" s="163">
        <f t="shared" si="25"/>
        <v>-7351</v>
      </c>
      <c r="M43" s="164">
        <f t="shared" si="22"/>
        <v>7.0975009018046003E-3</v>
      </c>
    </row>
    <row r="44" spans="2:13" x14ac:dyDescent="0.25">
      <c r="B44" s="162" t="s">
        <v>116</v>
      </c>
      <c r="C44" s="163">
        <v>13816</v>
      </c>
      <c r="D44" s="163">
        <v>15360</v>
      </c>
      <c r="E44" s="163">
        <v>5520</v>
      </c>
      <c r="F44" s="163">
        <v>16018</v>
      </c>
      <c r="G44" s="163">
        <v>18368</v>
      </c>
      <c r="H44" s="163">
        <v>18090</v>
      </c>
      <c r="I44" s="165">
        <f t="shared" si="26"/>
        <v>-1.5135017421602837E-2</v>
      </c>
      <c r="J44" s="164">
        <f t="shared" si="23"/>
        <v>0.177734375</v>
      </c>
      <c r="K44" s="162">
        <f t="shared" si="24"/>
        <v>-278</v>
      </c>
      <c r="L44" s="163">
        <f t="shared" si="25"/>
        <v>2730</v>
      </c>
      <c r="M44" s="164">
        <f t="shared" si="22"/>
        <v>4.5986314940417343E-3</v>
      </c>
    </row>
    <row r="45" spans="2:13" x14ac:dyDescent="0.25">
      <c r="B45" s="162" t="s">
        <v>123</v>
      </c>
      <c r="C45" s="163">
        <v>26311</v>
      </c>
      <c r="D45" s="163">
        <v>25353</v>
      </c>
      <c r="E45" s="163">
        <v>6351</v>
      </c>
      <c r="F45" s="163">
        <v>28378</v>
      </c>
      <c r="G45" s="163">
        <v>27080</v>
      </c>
      <c r="H45" s="163">
        <v>29492</v>
      </c>
      <c r="I45" s="165">
        <f t="shared" si="26"/>
        <v>8.9069423929099001E-2</v>
      </c>
      <c r="J45" s="164">
        <f t="shared" si="23"/>
        <v>0.16325484163609838</v>
      </c>
      <c r="K45" s="162">
        <f t="shared" si="24"/>
        <v>2412</v>
      </c>
      <c r="L45" s="163">
        <f t="shared" si="25"/>
        <v>4139</v>
      </c>
      <c r="M45" s="164">
        <f t="shared" si="22"/>
        <v>7.497116640258642E-3</v>
      </c>
    </row>
    <row r="46" spans="2:13" x14ac:dyDescent="0.25">
      <c r="B46" s="162" t="s">
        <v>119</v>
      </c>
      <c r="C46" s="163">
        <v>29692</v>
      </c>
      <c r="D46" s="163">
        <v>30255</v>
      </c>
      <c r="E46" s="163">
        <v>11187</v>
      </c>
      <c r="F46" s="163">
        <v>27514</v>
      </c>
      <c r="G46" s="163">
        <v>32188</v>
      </c>
      <c r="H46" s="163">
        <v>32297</v>
      </c>
      <c r="I46" s="165">
        <f t="shared" si="26"/>
        <v>3.3863551634150113E-3</v>
      </c>
      <c r="J46" s="164">
        <f t="shared" si="23"/>
        <v>6.7492976367542479E-2</v>
      </c>
      <c r="K46" s="162">
        <f t="shared" si="24"/>
        <v>109</v>
      </c>
      <c r="L46" s="163">
        <f t="shared" si="25"/>
        <v>2042</v>
      </c>
      <c r="M46" s="164">
        <f t="shared" si="22"/>
        <v>8.2101714407443842E-3</v>
      </c>
    </row>
    <row r="47" spans="2:13" x14ac:dyDescent="0.25">
      <c r="B47" s="162" t="s">
        <v>128</v>
      </c>
      <c r="C47" s="163">
        <v>7646</v>
      </c>
      <c r="D47" s="163">
        <v>7058</v>
      </c>
      <c r="E47" s="163">
        <v>3359</v>
      </c>
      <c r="F47" s="163">
        <v>7672</v>
      </c>
      <c r="G47" s="163">
        <v>8104</v>
      </c>
      <c r="H47" s="163">
        <v>7384</v>
      </c>
      <c r="I47" s="165">
        <f t="shared" si="26"/>
        <v>-8.8845014807502509E-2</v>
      </c>
      <c r="J47" s="164">
        <f t="shared" si="23"/>
        <v>4.618872201756874E-2</v>
      </c>
      <c r="K47" s="162">
        <f t="shared" si="24"/>
        <v>-720</v>
      </c>
      <c r="L47" s="163">
        <f t="shared" si="25"/>
        <v>326</v>
      </c>
      <c r="M47" s="164">
        <f t="shared" si="22"/>
        <v>1.8770754533998988E-3</v>
      </c>
    </row>
    <row r="48" spans="2:13" x14ac:dyDescent="0.25">
      <c r="B48" s="162" t="s">
        <v>131</v>
      </c>
      <c r="C48" s="163">
        <v>11514</v>
      </c>
      <c r="D48" s="163">
        <v>9739</v>
      </c>
      <c r="E48" s="163">
        <v>5044</v>
      </c>
      <c r="F48" s="163">
        <v>6580</v>
      </c>
      <c r="G48" s="163">
        <v>8717</v>
      </c>
      <c r="H48" s="163">
        <v>7001</v>
      </c>
      <c r="I48" s="165">
        <f t="shared" si="26"/>
        <v>-0.19685671676035332</v>
      </c>
      <c r="J48" s="164">
        <f t="shared" si="23"/>
        <v>-0.28113769380839926</v>
      </c>
      <c r="K48" s="162">
        <f t="shared" si="24"/>
        <v>-1716</v>
      </c>
      <c r="L48" s="163">
        <f t="shared" si="25"/>
        <v>-2738</v>
      </c>
      <c r="M48" s="164">
        <f t="shared" si="22"/>
        <v>1.7797136036366049E-3</v>
      </c>
    </row>
    <row r="49" spans="2:13" x14ac:dyDescent="0.25">
      <c r="B49" s="168" t="s">
        <v>145</v>
      </c>
      <c r="C49" s="169">
        <f t="shared" ref="C49:H49" si="27">C41-SUM(C42:C48)</f>
        <v>148176</v>
      </c>
      <c r="D49" s="169">
        <f t="shared" si="27"/>
        <v>147465</v>
      </c>
      <c r="E49" s="169">
        <f t="shared" si="27"/>
        <v>44918</v>
      </c>
      <c r="F49" s="169">
        <f t="shared" si="27"/>
        <v>182008</v>
      </c>
      <c r="G49" s="169">
        <f t="shared" si="27"/>
        <v>197679</v>
      </c>
      <c r="H49" s="169">
        <f t="shared" si="27"/>
        <v>210536</v>
      </c>
      <c r="I49" s="171">
        <f t="shared" si="26"/>
        <v>6.5039786724943038E-2</v>
      </c>
      <c r="J49" s="170">
        <f t="shared" si="23"/>
        <v>0.42770148848879397</v>
      </c>
      <c r="K49" s="168">
        <f>H49-G49</f>
        <v>12857</v>
      </c>
      <c r="L49" s="169">
        <f t="shared" si="25"/>
        <v>63071</v>
      </c>
      <c r="M49" s="170">
        <f t="shared" si="22"/>
        <v>5.3520037602519104E-2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37087</v>
      </c>
      <c r="D51" s="176">
        <f t="shared" ref="D51:H51" si="28">D52+D55</f>
        <v>35706</v>
      </c>
      <c r="E51" s="176">
        <f t="shared" si="28"/>
        <v>10202</v>
      </c>
      <c r="F51" s="176">
        <f t="shared" si="28"/>
        <v>33031</v>
      </c>
      <c r="G51" s="176">
        <f t="shared" si="28"/>
        <v>45093</v>
      </c>
      <c r="H51" s="176">
        <f t="shared" si="28"/>
        <v>38656</v>
      </c>
      <c r="I51" s="177">
        <f>IFERROR(H51/G51-1,"-")</f>
        <v>-0.14274942895793141</v>
      </c>
      <c r="J51" s="177">
        <f>IFERROR(H51/D51-1,"-")</f>
        <v>8.2619167646894143E-2</v>
      </c>
      <c r="K51" s="176">
        <f>H51-G51</f>
        <v>-6437</v>
      </c>
      <c r="L51" s="176">
        <f>H51-D51</f>
        <v>2950</v>
      </c>
      <c r="M51" s="177">
        <f t="shared" ref="M51:M63" si="29">H51/H$9</f>
        <v>9.8266831969970863E-3</v>
      </c>
    </row>
    <row r="52" spans="2:13" x14ac:dyDescent="0.25">
      <c r="B52" s="157" t="s">
        <v>97</v>
      </c>
      <c r="C52" s="158">
        <v>9432</v>
      </c>
      <c r="D52" s="158">
        <v>8208</v>
      </c>
      <c r="E52" s="158">
        <v>1982</v>
      </c>
      <c r="F52" s="158">
        <v>5534</v>
      </c>
      <c r="G52" s="158">
        <v>18094</v>
      </c>
      <c r="H52" s="158">
        <v>9908</v>
      </c>
      <c r="I52" s="160">
        <f>IFERROR(H52/G52-1,"-")</f>
        <v>-0.45241516524814851</v>
      </c>
      <c r="J52" s="159">
        <f t="shared" ref="J52:J63" si="30">IFERROR(H52/D52-1,"-")</f>
        <v>0.20711500974658859</v>
      </c>
      <c r="K52" s="157">
        <f t="shared" ref="K52:K62" si="31">H52-G52</f>
        <v>-8186</v>
      </c>
      <c r="L52" s="158">
        <f t="shared" ref="L52:L63" si="32">H52-D52</f>
        <v>1700</v>
      </c>
      <c r="M52" s="159">
        <f t="shared" si="29"/>
        <v>2.5186976695945554E-3</v>
      </c>
    </row>
    <row r="53" spans="2:13" x14ac:dyDescent="0.25">
      <c r="B53" s="162" t="s">
        <v>103</v>
      </c>
      <c r="C53" s="163">
        <v>5709</v>
      </c>
      <c r="D53" s="163">
        <v>4545</v>
      </c>
      <c r="E53" s="163">
        <v>1483</v>
      </c>
      <c r="F53" s="163">
        <v>2742</v>
      </c>
      <c r="G53" s="163">
        <v>13197</v>
      </c>
      <c r="H53" s="163">
        <v>6601</v>
      </c>
      <c r="I53" s="165">
        <f>IFERROR(H53/G53-1,"-")</f>
        <v>-0.49981056300674398</v>
      </c>
      <c r="J53" s="164">
        <f t="shared" si="30"/>
        <v>0.45236523652365235</v>
      </c>
      <c r="K53" s="162">
        <f t="shared" si="31"/>
        <v>-6596</v>
      </c>
      <c r="L53" s="163">
        <f t="shared" si="32"/>
        <v>2056</v>
      </c>
      <c r="M53" s="164">
        <f t="shared" si="29"/>
        <v>1.6780302096279431E-3</v>
      </c>
    </row>
    <row r="54" spans="2:13" x14ac:dyDescent="0.25">
      <c r="B54" s="162" t="s">
        <v>100</v>
      </c>
      <c r="C54" s="163">
        <v>3723</v>
      </c>
      <c r="D54" s="163">
        <v>3663</v>
      </c>
      <c r="E54" s="163">
        <v>499</v>
      </c>
      <c r="F54" s="163">
        <v>2792</v>
      </c>
      <c r="G54" s="163">
        <v>4897</v>
      </c>
      <c r="H54" s="163">
        <v>3307</v>
      </c>
      <c r="I54" s="165">
        <f>IFERROR(H54/G54-1,"-")</f>
        <v>-0.324688584847866</v>
      </c>
      <c r="J54" s="164">
        <f t="shared" si="30"/>
        <v>-9.7188097188097178E-2</v>
      </c>
      <c r="K54" s="162">
        <f t="shared" si="31"/>
        <v>-1590</v>
      </c>
      <c r="L54" s="163">
        <f t="shared" si="32"/>
        <v>-356</v>
      </c>
      <c r="M54" s="164">
        <f t="shared" si="29"/>
        <v>8.4066745996661224E-4</v>
      </c>
    </row>
    <row r="55" spans="2:13" x14ac:dyDescent="0.25">
      <c r="B55" s="157" t="s">
        <v>107</v>
      </c>
      <c r="C55" s="158">
        <v>27655</v>
      </c>
      <c r="D55" s="158">
        <v>27498</v>
      </c>
      <c r="E55" s="158">
        <v>8220</v>
      </c>
      <c r="F55" s="158">
        <v>27497</v>
      </c>
      <c r="G55" s="158">
        <v>26999</v>
      </c>
      <c r="H55" s="158">
        <v>28748</v>
      </c>
      <c r="I55" s="160">
        <f>IFERROR(H55/G55-1,"-")</f>
        <v>6.4780177043594289E-2</v>
      </c>
      <c r="J55" s="159">
        <f t="shared" si="30"/>
        <v>4.5457851480107614E-2</v>
      </c>
      <c r="K55" s="157">
        <f t="shared" si="31"/>
        <v>1749</v>
      </c>
      <c r="L55" s="158">
        <f t="shared" si="32"/>
        <v>1250</v>
      </c>
      <c r="M55" s="159">
        <f t="shared" si="29"/>
        <v>7.3079855274025309E-3</v>
      </c>
    </row>
    <row r="56" spans="2:13" x14ac:dyDescent="0.25">
      <c r="B56" s="162" t="s">
        <v>110</v>
      </c>
      <c r="C56" s="163">
        <v>7740</v>
      </c>
      <c r="D56" s="163">
        <v>7935</v>
      </c>
      <c r="E56" s="163">
        <v>2392</v>
      </c>
      <c r="F56" s="163">
        <v>9425</v>
      </c>
      <c r="G56" s="163">
        <v>8384</v>
      </c>
      <c r="H56" s="163">
        <v>10019</v>
      </c>
      <c r="I56" s="165">
        <f t="shared" ref="I56:I63" si="33">IFERROR(H56/G56-1,"-")</f>
        <v>0.19501431297709915</v>
      </c>
      <c r="J56" s="164">
        <f t="shared" si="30"/>
        <v>0.26263390044108381</v>
      </c>
      <c r="K56" s="162">
        <f t="shared" si="31"/>
        <v>1635</v>
      </c>
      <c r="L56" s="163">
        <f t="shared" si="32"/>
        <v>2084</v>
      </c>
      <c r="M56" s="164">
        <f t="shared" si="29"/>
        <v>2.5469148114319589E-3</v>
      </c>
    </row>
    <row r="57" spans="2:13" x14ac:dyDescent="0.25">
      <c r="B57" s="162" t="s">
        <v>113</v>
      </c>
      <c r="C57" s="163">
        <v>9026</v>
      </c>
      <c r="D57" s="163">
        <v>8150</v>
      </c>
      <c r="E57" s="163">
        <v>2507</v>
      </c>
      <c r="F57" s="163">
        <v>6022</v>
      </c>
      <c r="G57" s="163">
        <v>5228</v>
      </c>
      <c r="H57" s="163">
        <v>5680</v>
      </c>
      <c r="I57" s="165">
        <f t="shared" si="33"/>
        <v>8.6457536342769759E-2</v>
      </c>
      <c r="J57" s="164">
        <f t="shared" si="30"/>
        <v>-0.30306748466257671</v>
      </c>
      <c r="K57" s="162">
        <f t="shared" si="31"/>
        <v>452</v>
      </c>
      <c r="L57" s="163">
        <f t="shared" si="32"/>
        <v>-2470</v>
      </c>
      <c r="M57" s="164">
        <f t="shared" si="29"/>
        <v>1.4439041949229989E-3</v>
      </c>
    </row>
    <row r="58" spans="2:13" x14ac:dyDescent="0.25">
      <c r="B58" s="162" t="s">
        <v>116</v>
      </c>
      <c r="C58" s="163">
        <v>1826</v>
      </c>
      <c r="D58" s="163">
        <v>1834</v>
      </c>
      <c r="E58" s="163">
        <v>460</v>
      </c>
      <c r="F58" s="163">
        <v>2376</v>
      </c>
      <c r="G58" s="163">
        <v>2600</v>
      </c>
      <c r="H58" s="163">
        <v>2129</v>
      </c>
      <c r="I58" s="165">
        <f t="shared" si="33"/>
        <v>-0.18115384615384611</v>
      </c>
      <c r="J58" s="164">
        <f t="shared" si="30"/>
        <v>0.16085059978189742</v>
      </c>
      <c r="K58" s="162">
        <f t="shared" si="31"/>
        <v>-471</v>
      </c>
      <c r="L58" s="163">
        <f t="shared" si="32"/>
        <v>295</v>
      </c>
      <c r="M58" s="164">
        <f t="shared" si="29"/>
        <v>5.4120986461110294E-4</v>
      </c>
    </row>
    <row r="59" spans="2:13" x14ac:dyDescent="0.25">
      <c r="B59" s="162" t="s">
        <v>123</v>
      </c>
      <c r="C59" s="163">
        <v>477</v>
      </c>
      <c r="D59" s="163">
        <v>500</v>
      </c>
      <c r="E59" s="163">
        <v>236</v>
      </c>
      <c r="F59" s="163">
        <v>804</v>
      </c>
      <c r="G59" s="163">
        <v>715</v>
      </c>
      <c r="H59" s="163">
        <v>965</v>
      </c>
      <c r="I59" s="165">
        <f t="shared" si="33"/>
        <v>0.34965034965034958</v>
      </c>
      <c r="J59" s="164">
        <f t="shared" si="30"/>
        <v>0.92999999999999994</v>
      </c>
      <c r="K59" s="162">
        <f t="shared" si="31"/>
        <v>250</v>
      </c>
      <c r="L59" s="163">
        <f t="shared" si="32"/>
        <v>465</v>
      </c>
      <c r="M59" s="164">
        <f t="shared" si="29"/>
        <v>2.4531118804589684E-4</v>
      </c>
    </row>
    <row r="60" spans="2:13" x14ac:dyDescent="0.25">
      <c r="B60" s="162" t="s">
        <v>119</v>
      </c>
      <c r="C60" s="163">
        <v>534</v>
      </c>
      <c r="D60" s="163">
        <v>611</v>
      </c>
      <c r="E60" s="163">
        <v>169</v>
      </c>
      <c r="F60" s="163">
        <v>589</v>
      </c>
      <c r="G60" s="163">
        <v>591</v>
      </c>
      <c r="H60" s="163">
        <v>687</v>
      </c>
      <c r="I60" s="165">
        <f t="shared" si="33"/>
        <v>0.1624365482233503</v>
      </c>
      <c r="J60" s="164">
        <f t="shared" si="30"/>
        <v>0.12438625204582654</v>
      </c>
      <c r="K60" s="162">
        <f t="shared" si="31"/>
        <v>96</v>
      </c>
      <c r="L60" s="163">
        <f t="shared" si="32"/>
        <v>76</v>
      </c>
      <c r="M60" s="164">
        <f t="shared" si="29"/>
        <v>1.7464122920987681E-4</v>
      </c>
    </row>
    <row r="61" spans="2:13" x14ac:dyDescent="0.25">
      <c r="B61" s="162" t="s">
        <v>128</v>
      </c>
      <c r="C61" s="163">
        <v>270</v>
      </c>
      <c r="D61" s="163">
        <v>150</v>
      </c>
      <c r="E61" s="163">
        <v>76</v>
      </c>
      <c r="F61" s="163">
        <v>91</v>
      </c>
      <c r="G61" s="163">
        <v>197</v>
      </c>
      <c r="H61" s="163">
        <v>107</v>
      </c>
      <c r="I61" s="165">
        <f t="shared" si="33"/>
        <v>-0.45685279187817263</v>
      </c>
      <c r="J61" s="164">
        <f t="shared" si="30"/>
        <v>-0.28666666666666663</v>
      </c>
      <c r="K61" s="162">
        <f t="shared" si="31"/>
        <v>-90</v>
      </c>
      <c r="L61" s="163">
        <f t="shared" si="32"/>
        <v>-43</v>
      </c>
      <c r="M61" s="164">
        <f t="shared" si="29"/>
        <v>2.7200307897317058E-5</v>
      </c>
    </row>
    <row r="62" spans="2:13" x14ac:dyDescent="0.25">
      <c r="B62" s="162" t="s">
        <v>131</v>
      </c>
      <c r="C62" s="163">
        <v>305</v>
      </c>
      <c r="D62" s="163">
        <v>300</v>
      </c>
      <c r="E62" s="163">
        <v>113</v>
      </c>
      <c r="F62" s="163">
        <v>120</v>
      </c>
      <c r="G62" s="163">
        <v>168</v>
      </c>
      <c r="H62" s="163">
        <v>109</v>
      </c>
      <c r="I62" s="165">
        <f t="shared" si="33"/>
        <v>-0.35119047619047616</v>
      </c>
      <c r="J62" s="164">
        <f t="shared" si="30"/>
        <v>-0.63666666666666671</v>
      </c>
      <c r="K62" s="162">
        <f t="shared" si="31"/>
        <v>-59</v>
      </c>
      <c r="L62" s="163">
        <f t="shared" si="32"/>
        <v>-191</v>
      </c>
      <c r="M62" s="164">
        <f t="shared" si="29"/>
        <v>2.7708724867360369E-5</v>
      </c>
    </row>
    <row r="63" spans="2:13" x14ac:dyDescent="0.25">
      <c r="B63" s="168" t="s">
        <v>145</v>
      </c>
      <c r="C63" s="169">
        <f t="shared" ref="C63:H63" si="34">C55-SUM(C56:C62)</f>
        <v>7477</v>
      </c>
      <c r="D63" s="169">
        <f t="shared" si="34"/>
        <v>8018</v>
      </c>
      <c r="E63" s="169">
        <f t="shared" si="34"/>
        <v>2267</v>
      </c>
      <c r="F63" s="169">
        <f t="shared" si="34"/>
        <v>8070</v>
      </c>
      <c r="G63" s="169">
        <f t="shared" si="34"/>
        <v>9116</v>
      </c>
      <c r="H63" s="169">
        <f t="shared" si="34"/>
        <v>9052</v>
      </c>
      <c r="I63" s="171">
        <f t="shared" si="33"/>
        <v>-7.0206230802983827E-3</v>
      </c>
      <c r="J63" s="170">
        <f t="shared" si="30"/>
        <v>0.12895984035919184</v>
      </c>
      <c r="K63" s="168">
        <f>H63-G63</f>
        <v>-64</v>
      </c>
      <c r="L63" s="169">
        <f t="shared" si="32"/>
        <v>1034</v>
      </c>
      <c r="M63" s="170">
        <f t="shared" si="29"/>
        <v>2.3010952064160188E-3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124266</v>
      </c>
      <c r="D65" s="176">
        <f t="shared" ref="D65:H65" si="35">D66+D69</f>
        <v>124684</v>
      </c>
      <c r="E65" s="176">
        <f t="shared" si="35"/>
        <v>43560</v>
      </c>
      <c r="F65" s="176">
        <f t="shared" si="35"/>
        <v>138119</v>
      </c>
      <c r="G65" s="176">
        <f t="shared" si="35"/>
        <v>159302</v>
      </c>
      <c r="H65" s="176">
        <f t="shared" si="35"/>
        <v>179445</v>
      </c>
      <c r="I65" s="177">
        <f>IFERROR(H65/G65-1,"-")</f>
        <v>0.12644536791754035</v>
      </c>
      <c r="J65" s="177">
        <f>IFERROR(H65/D65-1,"-")</f>
        <v>0.43919829328542548</v>
      </c>
      <c r="K65" s="176">
        <f>H65-G65</f>
        <v>20143</v>
      </c>
      <c r="L65" s="176">
        <f>H65-D65</f>
        <v>54761</v>
      </c>
      <c r="M65" s="177">
        <f t="shared" ref="M65:M77" si="36">H65/H$9</f>
        <v>4.5616441594710837E-2</v>
      </c>
    </row>
    <row r="66" spans="2:13" x14ac:dyDescent="0.25">
      <c r="B66" s="157" t="s">
        <v>97</v>
      </c>
      <c r="C66" s="158">
        <v>32503</v>
      </c>
      <c r="D66" s="158">
        <v>39048</v>
      </c>
      <c r="E66" s="158">
        <v>21440</v>
      </c>
      <c r="F66" s="158">
        <v>30198</v>
      </c>
      <c r="G66" s="158">
        <v>41999</v>
      </c>
      <c r="H66" s="158">
        <v>54803</v>
      </c>
      <c r="I66" s="160">
        <f>IFERROR(H66/G66-1,"-")</f>
        <v>0.30486440153336991</v>
      </c>
      <c r="J66" s="159">
        <f t="shared" ref="J66:J77" si="37">IFERROR(H66/D66-1,"-")</f>
        <v>0.40347777094857618</v>
      </c>
      <c r="K66" s="157">
        <f t="shared" ref="K66:K76" si="38">H66-G66</f>
        <v>12804</v>
      </c>
      <c r="L66" s="158">
        <f t="shared" ref="L66:L77" si="39">H66-D66</f>
        <v>15755</v>
      </c>
      <c r="M66" s="159">
        <f t="shared" si="36"/>
        <v>1.3931387604641745E-2</v>
      </c>
    </row>
    <row r="67" spans="2:13" x14ac:dyDescent="0.25">
      <c r="B67" s="162" t="s">
        <v>103</v>
      </c>
      <c r="C67" s="163">
        <v>18471</v>
      </c>
      <c r="D67" s="163">
        <v>21371</v>
      </c>
      <c r="E67" s="163">
        <v>7580</v>
      </c>
      <c r="F67" s="163">
        <v>22806</v>
      </c>
      <c r="G67" s="163">
        <v>29747</v>
      </c>
      <c r="H67" s="163">
        <v>33601</v>
      </c>
      <c r="I67" s="165">
        <f>IFERROR(H67/G67-1,"-")</f>
        <v>0.12955928328907107</v>
      </c>
      <c r="J67" s="164">
        <f t="shared" si="37"/>
        <v>0.5722708343081746</v>
      </c>
      <c r="K67" s="162">
        <f t="shared" si="38"/>
        <v>3854</v>
      </c>
      <c r="L67" s="163">
        <f t="shared" si="39"/>
        <v>12230</v>
      </c>
      <c r="M67" s="164">
        <f t="shared" si="36"/>
        <v>8.5416593052126209E-3</v>
      </c>
    </row>
    <row r="68" spans="2:13" x14ac:dyDescent="0.25">
      <c r="B68" s="162" t="s">
        <v>100</v>
      </c>
      <c r="C68" s="163">
        <v>14032</v>
      </c>
      <c r="D68" s="163">
        <v>17677</v>
      </c>
      <c r="E68" s="163">
        <v>13860</v>
      </c>
      <c r="F68" s="163">
        <v>7392</v>
      </c>
      <c r="G68" s="163">
        <v>12252</v>
      </c>
      <c r="H68" s="163">
        <v>21202</v>
      </c>
      <c r="I68" s="165">
        <f>IFERROR(H68/G68-1,"-")</f>
        <v>0.73049298073783864</v>
      </c>
      <c r="J68" s="164">
        <f t="shared" si="37"/>
        <v>0.19941166487526174</v>
      </c>
      <c r="K68" s="162">
        <f t="shared" si="38"/>
        <v>8950</v>
      </c>
      <c r="L68" s="163">
        <f t="shared" si="39"/>
        <v>3525</v>
      </c>
      <c r="M68" s="164">
        <f t="shared" si="36"/>
        <v>5.3897282994291237E-3</v>
      </c>
    </row>
    <row r="69" spans="2:13" x14ac:dyDescent="0.25">
      <c r="B69" s="157" t="s">
        <v>107</v>
      </c>
      <c r="C69" s="158">
        <v>91763</v>
      </c>
      <c r="D69" s="158">
        <v>85636</v>
      </c>
      <c r="E69" s="158">
        <v>22120</v>
      </c>
      <c r="F69" s="158">
        <v>107921</v>
      </c>
      <c r="G69" s="158">
        <v>117303</v>
      </c>
      <c r="H69" s="158">
        <v>124642</v>
      </c>
      <c r="I69" s="160">
        <f>IFERROR(H69/G69-1,"-")</f>
        <v>6.256446979190633E-2</v>
      </c>
      <c r="J69" s="159">
        <f t="shared" si="37"/>
        <v>0.45548601055630811</v>
      </c>
      <c r="K69" s="157">
        <f t="shared" si="38"/>
        <v>7339</v>
      </c>
      <c r="L69" s="158">
        <f t="shared" si="39"/>
        <v>39006</v>
      </c>
      <c r="M69" s="159">
        <f t="shared" si="36"/>
        <v>3.1685053990069094E-2</v>
      </c>
    </row>
    <row r="70" spans="2:13" x14ac:dyDescent="0.25">
      <c r="B70" s="162" t="s">
        <v>110</v>
      </c>
      <c r="C70" s="163">
        <v>42145</v>
      </c>
      <c r="D70" s="163">
        <v>36926</v>
      </c>
      <c r="E70" s="163">
        <v>8461</v>
      </c>
      <c r="F70" s="163">
        <v>48443</v>
      </c>
      <c r="G70" s="163">
        <v>44229</v>
      </c>
      <c r="H70" s="163">
        <v>42331</v>
      </c>
      <c r="I70" s="165">
        <f t="shared" ref="I70:I77" si="40">IFERROR(H70/G70-1,"-")</f>
        <v>-4.2913020868660778E-2</v>
      </c>
      <c r="J70" s="164">
        <f t="shared" si="37"/>
        <v>0.14637382873855809</v>
      </c>
      <c r="K70" s="162">
        <f t="shared" si="38"/>
        <v>-1898</v>
      </c>
      <c r="L70" s="163">
        <f t="shared" si="39"/>
        <v>5405</v>
      </c>
      <c r="M70" s="164">
        <f t="shared" si="36"/>
        <v>1.0760899379451667E-2</v>
      </c>
    </row>
    <row r="71" spans="2:13" x14ac:dyDescent="0.25">
      <c r="B71" s="162" t="s">
        <v>113</v>
      </c>
      <c r="C71" s="163">
        <v>12467</v>
      </c>
      <c r="D71" s="163">
        <v>10475</v>
      </c>
      <c r="E71" s="163">
        <v>2825</v>
      </c>
      <c r="F71" s="163">
        <v>6597</v>
      </c>
      <c r="G71" s="163">
        <v>8921</v>
      </c>
      <c r="H71" s="163">
        <v>8974</v>
      </c>
      <c r="I71" s="165">
        <f t="shared" si="40"/>
        <v>5.9410380002242746E-3</v>
      </c>
      <c r="J71" s="164">
        <f t="shared" si="37"/>
        <v>-0.14329355608591887</v>
      </c>
      <c r="K71" s="162">
        <f t="shared" si="38"/>
        <v>53</v>
      </c>
      <c r="L71" s="163">
        <f t="shared" si="39"/>
        <v>-1501</v>
      </c>
      <c r="M71" s="164">
        <f t="shared" si="36"/>
        <v>2.2812669445843297E-3</v>
      </c>
    </row>
    <row r="72" spans="2:13" x14ac:dyDescent="0.25">
      <c r="B72" s="162" t="s">
        <v>116</v>
      </c>
      <c r="C72" s="163">
        <v>5885</v>
      </c>
      <c r="D72" s="163">
        <v>10038</v>
      </c>
      <c r="E72" s="163">
        <v>2855</v>
      </c>
      <c r="F72" s="163">
        <v>15657</v>
      </c>
      <c r="G72" s="163">
        <v>14855</v>
      </c>
      <c r="H72" s="163">
        <v>18378</v>
      </c>
      <c r="I72" s="165">
        <f t="shared" si="40"/>
        <v>0.23715920565466164</v>
      </c>
      <c r="J72" s="164">
        <f t="shared" si="37"/>
        <v>0.83084279736999411</v>
      </c>
      <c r="K72" s="162">
        <f t="shared" si="38"/>
        <v>3523</v>
      </c>
      <c r="L72" s="163">
        <f t="shared" si="39"/>
        <v>8340</v>
      </c>
      <c r="M72" s="164">
        <f t="shared" si="36"/>
        <v>4.6718435377279708E-3</v>
      </c>
    </row>
    <row r="73" spans="2:13" x14ac:dyDescent="0.25">
      <c r="B73" s="162" t="s">
        <v>123</v>
      </c>
      <c r="C73" s="163">
        <v>2081</v>
      </c>
      <c r="D73" s="163">
        <v>1546</v>
      </c>
      <c r="E73" s="163">
        <v>297</v>
      </c>
      <c r="F73" s="163">
        <v>2181</v>
      </c>
      <c r="G73" s="163">
        <v>3231</v>
      </c>
      <c r="H73" s="163">
        <v>4006</v>
      </c>
      <c r="I73" s="165">
        <f t="shared" si="40"/>
        <v>0.23986381925100586</v>
      </c>
      <c r="J73" s="164">
        <f t="shared" si="37"/>
        <v>1.5912031047865458</v>
      </c>
      <c r="K73" s="162">
        <f t="shared" si="38"/>
        <v>775</v>
      </c>
      <c r="L73" s="163">
        <f t="shared" si="39"/>
        <v>2460</v>
      </c>
      <c r="M73" s="164">
        <f t="shared" si="36"/>
        <v>1.0183591909967489E-3</v>
      </c>
    </row>
    <row r="74" spans="2:13" x14ac:dyDescent="0.25">
      <c r="B74" s="162" t="s">
        <v>119</v>
      </c>
      <c r="C74" s="163">
        <v>2640</v>
      </c>
      <c r="D74" s="163">
        <v>2070</v>
      </c>
      <c r="E74" s="163">
        <v>905</v>
      </c>
      <c r="F74" s="163">
        <v>2676</v>
      </c>
      <c r="G74" s="163">
        <v>2222</v>
      </c>
      <c r="H74" s="163">
        <v>3575</v>
      </c>
      <c r="I74" s="165">
        <f t="shared" si="40"/>
        <v>0.60891089108910901</v>
      </c>
      <c r="J74" s="164">
        <f t="shared" si="37"/>
        <v>0.72705314009661826</v>
      </c>
      <c r="K74" s="162">
        <f t="shared" si="38"/>
        <v>1353</v>
      </c>
      <c r="L74" s="163">
        <f t="shared" si="39"/>
        <v>1505</v>
      </c>
      <c r="M74" s="164">
        <f t="shared" si="36"/>
        <v>9.0879533395241574E-4</v>
      </c>
    </row>
    <row r="75" spans="2:13" x14ac:dyDescent="0.25">
      <c r="B75" s="162" t="s">
        <v>128</v>
      </c>
      <c r="C75" s="163">
        <v>1123</v>
      </c>
      <c r="D75" s="163">
        <v>1835</v>
      </c>
      <c r="E75" s="163">
        <v>639</v>
      </c>
      <c r="F75" s="163">
        <v>1940</v>
      </c>
      <c r="G75" s="163">
        <v>3621</v>
      </c>
      <c r="H75" s="163">
        <v>2076</v>
      </c>
      <c r="I75" s="165">
        <f t="shared" si="40"/>
        <v>-0.42667771333885662</v>
      </c>
      <c r="J75" s="164">
        <f t="shared" si="37"/>
        <v>0.13133514986376027</v>
      </c>
      <c r="K75" s="162">
        <f t="shared" si="38"/>
        <v>-1545</v>
      </c>
      <c r="L75" s="163">
        <f t="shared" si="39"/>
        <v>241</v>
      </c>
      <c r="M75" s="164">
        <f t="shared" si="36"/>
        <v>5.2773681490495526E-4</v>
      </c>
    </row>
    <row r="76" spans="2:13" x14ac:dyDescent="0.25">
      <c r="B76" s="162" t="s">
        <v>131</v>
      </c>
      <c r="C76" s="163">
        <v>2227</v>
      </c>
      <c r="D76" s="163">
        <v>1937</v>
      </c>
      <c r="E76" s="163">
        <v>879</v>
      </c>
      <c r="F76" s="163">
        <v>547</v>
      </c>
      <c r="G76" s="163">
        <v>1016</v>
      </c>
      <c r="H76" s="163">
        <v>449</v>
      </c>
      <c r="I76" s="165">
        <f t="shared" si="40"/>
        <v>-0.55807086614173229</v>
      </c>
      <c r="J76" s="164">
        <f t="shared" si="37"/>
        <v>-0.76819824470831177</v>
      </c>
      <c r="K76" s="162">
        <f t="shared" si="38"/>
        <v>-567</v>
      </c>
      <c r="L76" s="163">
        <f t="shared" si="39"/>
        <v>-1488</v>
      </c>
      <c r="M76" s="164">
        <f t="shared" si="36"/>
        <v>1.1413960977472298E-4</v>
      </c>
    </row>
    <row r="77" spans="2:13" x14ac:dyDescent="0.25">
      <c r="B77" s="168" t="s">
        <v>145</v>
      </c>
      <c r="C77" s="169">
        <f t="shared" ref="C77:H77" si="41">C69-SUM(C70:C76)</f>
        <v>23195</v>
      </c>
      <c r="D77" s="169">
        <f t="shared" si="41"/>
        <v>20809</v>
      </c>
      <c r="E77" s="169">
        <f t="shared" si="41"/>
        <v>5259</v>
      </c>
      <c r="F77" s="169">
        <f t="shared" si="41"/>
        <v>29880</v>
      </c>
      <c r="G77" s="169">
        <f t="shared" si="41"/>
        <v>39208</v>
      </c>
      <c r="H77" s="169">
        <f t="shared" si="41"/>
        <v>44853</v>
      </c>
      <c r="I77" s="171">
        <f t="shared" si="40"/>
        <v>0.14397571924097119</v>
      </c>
      <c r="J77" s="170">
        <f t="shared" si="37"/>
        <v>1.1554615791244172</v>
      </c>
      <c r="K77" s="168">
        <f>H77-G77</f>
        <v>5645</v>
      </c>
      <c r="L77" s="169">
        <f t="shared" si="39"/>
        <v>24044</v>
      </c>
      <c r="M77" s="170">
        <f t="shared" si="36"/>
        <v>1.1402013178676281E-2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595910</v>
      </c>
      <c r="D79" s="176">
        <f t="shared" ref="D79:H79" si="42">D80+D83</f>
        <v>582969</v>
      </c>
      <c r="E79" s="176">
        <f t="shared" si="42"/>
        <v>162484</v>
      </c>
      <c r="F79" s="176">
        <f t="shared" si="42"/>
        <v>524692</v>
      </c>
      <c r="G79" s="176">
        <f t="shared" si="42"/>
        <v>601650</v>
      </c>
      <c r="H79" s="176">
        <f t="shared" si="42"/>
        <v>684662</v>
      </c>
      <c r="I79" s="177">
        <f>IFERROR(H79/G79-1,"-")</f>
        <v>0.13797390509432383</v>
      </c>
      <c r="J79" s="177">
        <f>IFERROR(H79/D79-1,"-")</f>
        <v>0.17443980726247887</v>
      </c>
      <c r="K79" s="176">
        <f>H79-G79</f>
        <v>83012</v>
      </c>
      <c r="L79" s="176">
        <f>H79-D79</f>
        <v>101693</v>
      </c>
      <c r="M79" s="177">
        <f t="shared" ref="M79:M91" si="43">H79/H$9</f>
        <v>0.1740468897718962</v>
      </c>
    </row>
    <row r="80" spans="2:13" x14ac:dyDescent="0.25">
      <c r="B80" s="157" t="s">
        <v>97</v>
      </c>
      <c r="C80" s="158">
        <v>263300</v>
      </c>
      <c r="D80" s="158">
        <v>265728</v>
      </c>
      <c r="E80" s="158">
        <v>73709</v>
      </c>
      <c r="F80" s="158">
        <v>260041</v>
      </c>
      <c r="G80" s="158">
        <v>262850</v>
      </c>
      <c r="H80" s="158">
        <v>282460</v>
      </c>
      <c r="I80" s="160">
        <f>IFERROR(H80/G80-1,"-")</f>
        <v>7.4605288187179042E-2</v>
      </c>
      <c r="J80" s="159">
        <f t="shared" ref="J80:J91" si="44">IFERROR(H80/D80-1,"-")</f>
        <v>6.2966642581888221E-2</v>
      </c>
      <c r="K80" s="157">
        <f t="shared" ref="K80:K90" si="45">H80-G80</f>
        <v>19610</v>
      </c>
      <c r="L80" s="158">
        <f t="shared" ref="L80:L91" si="46">H80-D80</f>
        <v>16732</v>
      </c>
      <c r="M80" s="159">
        <f t="shared" si="43"/>
        <v>7.1803728679216597E-2</v>
      </c>
    </row>
    <row r="81" spans="2:13" x14ac:dyDescent="0.25">
      <c r="B81" s="162" t="s">
        <v>103</v>
      </c>
      <c r="C81" s="163">
        <v>60637</v>
      </c>
      <c r="D81" s="163">
        <v>46707</v>
      </c>
      <c r="E81" s="163">
        <v>16814</v>
      </c>
      <c r="F81" s="163">
        <v>62083</v>
      </c>
      <c r="G81" s="163">
        <v>56612</v>
      </c>
      <c r="H81" s="163">
        <v>68355</v>
      </c>
      <c r="I81" s="165">
        <f>IFERROR(H81/G81-1,"-")</f>
        <v>0.20742952024305805</v>
      </c>
      <c r="J81" s="164">
        <f t="shared" si="44"/>
        <v>0.46348513070845909</v>
      </c>
      <c r="K81" s="162">
        <f t="shared" si="45"/>
        <v>11743</v>
      </c>
      <c r="L81" s="163">
        <f t="shared" si="46"/>
        <v>21648</v>
      </c>
      <c r="M81" s="164">
        <f t="shared" si="43"/>
        <v>1.737642099365521E-2</v>
      </c>
    </row>
    <row r="82" spans="2:13" x14ac:dyDescent="0.25">
      <c r="B82" s="162" t="s">
        <v>100</v>
      </c>
      <c r="C82" s="163">
        <v>202663</v>
      </c>
      <c r="D82" s="163">
        <v>219021</v>
      </c>
      <c r="E82" s="163">
        <v>56895</v>
      </c>
      <c r="F82" s="163">
        <v>197958</v>
      </c>
      <c r="G82" s="163">
        <v>206238</v>
      </c>
      <c r="H82" s="163">
        <v>214105</v>
      </c>
      <c r="I82" s="165">
        <f>IFERROR(H82/G82-1,"-")</f>
        <v>3.8145249663010805E-2</v>
      </c>
      <c r="J82" s="164">
        <f t="shared" si="44"/>
        <v>-2.2445336291953777E-2</v>
      </c>
      <c r="K82" s="162">
        <f t="shared" si="45"/>
        <v>7867</v>
      </c>
      <c r="L82" s="163">
        <f t="shared" si="46"/>
        <v>-4916</v>
      </c>
      <c r="M82" s="164">
        <f t="shared" si="43"/>
        <v>5.4427307685561394E-2</v>
      </c>
    </row>
    <row r="83" spans="2:13" x14ac:dyDescent="0.25">
      <c r="B83" s="157" t="s">
        <v>107</v>
      </c>
      <c r="C83" s="158">
        <v>332610</v>
      </c>
      <c r="D83" s="158">
        <v>317241</v>
      </c>
      <c r="E83" s="158">
        <v>88775</v>
      </c>
      <c r="F83" s="158">
        <v>264651</v>
      </c>
      <c r="G83" s="158">
        <v>338800</v>
      </c>
      <c r="H83" s="158">
        <v>402202</v>
      </c>
      <c r="I83" s="160">
        <f>IFERROR(H83/G83-1,"-")</f>
        <v>0.18713695395513574</v>
      </c>
      <c r="J83" s="159">
        <f t="shared" si="44"/>
        <v>0.26781216803628793</v>
      </c>
      <c r="K83" s="157">
        <f t="shared" si="45"/>
        <v>63402</v>
      </c>
      <c r="L83" s="158">
        <f t="shared" si="46"/>
        <v>84961</v>
      </c>
      <c r="M83" s="159">
        <f t="shared" si="43"/>
        <v>0.10224316109267959</v>
      </c>
    </row>
    <row r="84" spans="2:13" x14ac:dyDescent="0.25">
      <c r="B84" s="162" t="s">
        <v>110</v>
      </c>
      <c r="C84" s="163">
        <v>51129</v>
      </c>
      <c r="D84" s="163">
        <v>57842</v>
      </c>
      <c r="E84" s="163">
        <v>16985</v>
      </c>
      <c r="F84" s="163">
        <v>56320</v>
      </c>
      <c r="G84" s="163">
        <v>74749</v>
      </c>
      <c r="H84" s="163">
        <v>88165</v>
      </c>
      <c r="I84" s="165">
        <f t="shared" ref="I84:I91" si="47">IFERROR(H84/G84-1,"-")</f>
        <v>0.17948066194865486</v>
      </c>
      <c r="J84" s="164">
        <f t="shared" si="44"/>
        <v>0.52423844265412667</v>
      </c>
      <c r="K84" s="162">
        <f t="shared" si="45"/>
        <v>13416</v>
      </c>
      <c r="L84" s="163">
        <f t="shared" si="46"/>
        <v>30323</v>
      </c>
      <c r="M84" s="164">
        <f t="shared" si="43"/>
        <v>2.2412291081934189E-2</v>
      </c>
    </row>
    <row r="85" spans="2:13" x14ac:dyDescent="0.25">
      <c r="B85" s="162" t="s">
        <v>113</v>
      </c>
      <c r="C85" s="163">
        <v>154313</v>
      </c>
      <c r="D85" s="163">
        <v>126963</v>
      </c>
      <c r="E85" s="163">
        <v>31169</v>
      </c>
      <c r="F85" s="163">
        <v>86706</v>
      </c>
      <c r="G85" s="163">
        <v>100759</v>
      </c>
      <c r="H85" s="163">
        <v>111113</v>
      </c>
      <c r="I85" s="165">
        <f t="shared" si="47"/>
        <v>0.10276005121130627</v>
      </c>
      <c r="J85" s="164">
        <f t="shared" si="44"/>
        <v>-0.12483952017516919</v>
      </c>
      <c r="K85" s="162">
        <f t="shared" si="45"/>
        <v>10354</v>
      </c>
      <c r="L85" s="163">
        <f t="shared" si="46"/>
        <v>-15850</v>
      </c>
      <c r="M85" s="164">
        <f t="shared" si="43"/>
        <v>2.8245867396211124E-2</v>
      </c>
    </row>
    <row r="86" spans="2:13" x14ac:dyDescent="0.25">
      <c r="B86" s="162" t="s">
        <v>116</v>
      </c>
      <c r="C86" s="163">
        <v>16300</v>
      </c>
      <c r="D86" s="163">
        <v>19562</v>
      </c>
      <c r="E86" s="163">
        <v>6432</v>
      </c>
      <c r="F86" s="163">
        <v>23544</v>
      </c>
      <c r="G86" s="163">
        <v>34546</v>
      </c>
      <c r="H86" s="163">
        <v>48623</v>
      </c>
      <c r="I86" s="165">
        <f t="shared" si="47"/>
        <v>0.40748567127887458</v>
      </c>
      <c r="J86" s="164">
        <f t="shared" si="44"/>
        <v>1.4855842960842449</v>
      </c>
      <c r="K86" s="162">
        <f t="shared" si="45"/>
        <v>14077</v>
      </c>
      <c r="L86" s="163">
        <f t="shared" si="46"/>
        <v>29061</v>
      </c>
      <c r="M86" s="164">
        <f t="shared" si="43"/>
        <v>1.2360379167207919E-2</v>
      </c>
    </row>
    <row r="87" spans="2:13" x14ac:dyDescent="0.25">
      <c r="B87" s="162" t="s">
        <v>123</v>
      </c>
      <c r="C87" s="163">
        <v>7078</v>
      </c>
      <c r="D87" s="163">
        <v>5782</v>
      </c>
      <c r="E87" s="163">
        <v>1404</v>
      </c>
      <c r="F87" s="163">
        <v>4983</v>
      </c>
      <c r="G87" s="163">
        <v>6738</v>
      </c>
      <c r="H87" s="163">
        <v>11581</v>
      </c>
      <c r="I87" s="165">
        <f t="shared" si="47"/>
        <v>0.71875927574948051</v>
      </c>
      <c r="J87" s="164">
        <f t="shared" si="44"/>
        <v>1.0029401591144933</v>
      </c>
      <c r="K87" s="162">
        <f t="shared" si="45"/>
        <v>4843</v>
      </c>
      <c r="L87" s="163">
        <f t="shared" si="46"/>
        <v>5799</v>
      </c>
      <c r="M87" s="164">
        <f t="shared" si="43"/>
        <v>2.9439884650357836E-3</v>
      </c>
    </row>
    <row r="88" spans="2:13" x14ac:dyDescent="0.25">
      <c r="B88" s="162" t="s">
        <v>119</v>
      </c>
      <c r="C88" s="163">
        <v>5498</v>
      </c>
      <c r="D88" s="163">
        <v>5190</v>
      </c>
      <c r="E88" s="163">
        <v>1732</v>
      </c>
      <c r="F88" s="163">
        <v>4476</v>
      </c>
      <c r="G88" s="163">
        <v>5740</v>
      </c>
      <c r="H88" s="163">
        <v>7244</v>
      </c>
      <c r="I88" s="165">
        <f t="shared" si="47"/>
        <v>0.26202090592334493</v>
      </c>
      <c r="J88" s="164">
        <f t="shared" si="44"/>
        <v>0.39576107899807322</v>
      </c>
      <c r="K88" s="162">
        <f t="shared" si="45"/>
        <v>1504</v>
      </c>
      <c r="L88" s="163">
        <f t="shared" si="46"/>
        <v>2054</v>
      </c>
      <c r="M88" s="164">
        <f t="shared" si="43"/>
        <v>1.8414862654968669E-3</v>
      </c>
    </row>
    <row r="89" spans="2:13" x14ac:dyDescent="0.25">
      <c r="B89" s="162" t="s">
        <v>128</v>
      </c>
      <c r="C89" s="163">
        <v>2894</v>
      </c>
      <c r="D89" s="163">
        <v>3352</v>
      </c>
      <c r="E89" s="163">
        <v>1702</v>
      </c>
      <c r="F89" s="163">
        <v>2889</v>
      </c>
      <c r="G89" s="163">
        <v>3412</v>
      </c>
      <c r="H89" s="163">
        <v>3182</v>
      </c>
      <c r="I89" s="165">
        <f t="shared" si="47"/>
        <v>-6.7409144196951987E-2</v>
      </c>
      <c r="J89" s="164">
        <f t="shared" si="44"/>
        <v>-5.0715990453460646E-2</v>
      </c>
      <c r="K89" s="162">
        <f t="shared" si="45"/>
        <v>-230</v>
      </c>
      <c r="L89" s="163">
        <f t="shared" si="46"/>
        <v>-170</v>
      </c>
      <c r="M89" s="164">
        <f t="shared" si="43"/>
        <v>8.0889139933890543E-4</v>
      </c>
    </row>
    <row r="90" spans="2:13" x14ac:dyDescent="0.25">
      <c r="B90" s="162" t="s">
        <v>131</v>
      </c>
      <c r="C90" s="163">
        <v>6439</v>
      </c>
      <c r="D90" s="163">
        <v>5784</v>
      </c>
      <c r="E90" s="163">
        <v>2314</v>
      </c>
      <c r="F90" s="163">
        <v>2862</v>
      </c>
      <c r="G90" s="163">
        <v>3657</v>
      </c>
      <c r="H90" s="163">
        <v>3862</v>
      </c>
      <c r="I90" s="165">
        <f t="shared" si="47"/>
        <v>5.6056877221766443E-2</v>
      </c>
      <c r="J90" s="164">
        <f t="shared" si="44"/>
        <v>-0.33229598893499313</v>
      </c>
      <c r="K90" s="162">
        <f t="shared" si="45"/>
        <v>205</v>
      </c>
      <c r="L90" s="163">
        <f t="shared" si="46"/>
        <v>-1922</v>
      </c>
      <c r="M90" s="164">
        <f t="shared" si="43"/>
        <v>9.817531691536307E-4</v>
      </c>
    </row>
    <row r="91" spans="2:13" x14ac:dyDescent="0.25">
      <c r="B91" s="168" t="s">
        <v>145</v>
      </c>
      <c r="C91" s="169">
        <f t="shared" ref="C91:H91" si="48">C83-SUM(C84:C90)</f>
        <v>88959</v>
      </c>
      <c r="D91" s="169">
        <f t="shared" si="48"/>
        <v>92766</v>
      </c>
      <c r="E91" s="169">
        <f t="shared" si="48"/>
        <v>27037</v>
      </c>
      <c r="F91" s="169">
        <f t="shared" si="48"/>
        <v>82871</v>
      </c>
      <c r="G91" s="169">
        <f t="shared" si="48"/>
        <v>109199</v>
      </c>
      <c r="H91" s="169">
        <f t="shared" si="48"/>
        <v>128432</v>
      </c>
      <c r="I91" s="171">
        <f t="shared" si="47"/>
        <v>0.17612798652002315</v>
      </c>
      <c r="J91" s="170">
        <f t="shared" si="44"/>
        <v>0.38447275941616543</v>
      </c>
      <c r="K91" s="168">
        <f>H91-G91</f>
        <v>19233</v>
      </c>
      <c r="L91" s="169">
        <f t="shared" si="46"/>
        <v>35666</v>
      </c>
      <c r="M91" s="170">
        <f t="shared" si="43"/>
        <v>3.2648504148301165E-2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48602</v>
      </c>
      <c r="D93" s="176">
        <f t="shared" ref="D93:H93" si="49">D94+D97</f>
        <v>50120</v>
      </c>
      <c r="E93" s="176">
        <f t="shared" si="49"/>
        <v>20822</v>
      </c>
      <c r="F93" s="176">
        <f t="shared" si="49"/>
        <v>46319</v>
      </c>
      <c r="G93" s="176">
        <f t="shared" si="49"/>
        <v>53572</v>
      </c>
      <c r="H93" s="176">
        <f t="shared" si="49"/>
        <v>52160</v>
      </c>
      <c r="I93" s="177">
        <f>IFERROR(H93/G93-1,"-")</f>
        <v>-2.6357052191443242E-2</v>
      </c>
      <c r="J93" s="177">
        <f>IFERROR(H93/D93-1,"-")</f>
        <v>4.0702314445331123E-2</v>
      </c>
      <c r="K93" s="176">
        <f>H93-G93</f>
        <v>-1412</v>
      </c>
      <c r="L93" s="176">
        <f>H93-D93</f>
        <v>2040</v>
      </c>
      <c r="M93" s="177">
        <f t="shared" ref="M93:M105" si="50">H93/H$9</f>
        <v>1.3259514578729512E-2</v>
      </c>
    </row>
    <row r="94" spans="2:13" x14ac:dyDescent="0.25">
      <c r="B94" s="157" t="s">
        <v>97</v>
      </c>
      <c r="C94" s="158">
        <v>30978</v>
      </c>
      <c r="D94" s="158">
        <v>33141</v>
      </c>
      <c r="E94" s="158">
        <v>13638</v>
      </c>
      <c r="F94" s="158">
        <v>30450</v>
      </c>
      <c r="G94" s="158">
        <v>35140</v>
      </c>
      <c r="H94" s="158">
        <v>32599</v>
      </c>
      <c r="I94" s="160">
        <f>IFERROR(H94/G94-1,"-")</f>
        <v>-7.2310756972111534E-2</v>
      </c>
      <c r="J94" s="159">
        <f t="shared" ref="J94:J105" si="51">IFERROR(H94/D94-1,"-")</f>
        <v>-1.6354364684228018E-2</v>
      </c>
      <c r="K94" s="157">
        <f t="shared" ref="K94:K104" si="52">H94-G94</f>
        <v>-2541</v>
      </c>
      <c r="L94" s="158">
        <f t="shared" ref="L94:L105" si="53">H94-D94</f>
        <v>-542</v>
      </c>
      <c r="M94" s="159">
        <f t="shared" si="50"/>
        <v>8.2869424032209239E-3</v>
      </c>
    </row>
    <row r="95" spans="2:13" x14ac:dyDescent="0.25">
      <c r="B95" s="162" t="s">
        <v>103</v>
      </c>
      <c r="C95" s="163">
        <v>15034</v>
      </c>
      <c r="D95" s="163">
        <v>16577</v>
      </c>
      <c r="E95" s="163">
        <v>7257</v>
      </c>
      <c r="F95" s="163">
        <v>14475</v>
      </c>
      <c r="G95" s="163">
        <v>10867</v>
      </c>
      <c r="H95" s="163">
        <v>10407</v>
      </c>
      <c r="I95" s="165">
        <f>IFERROR(H95/G95-1,"-")</f>
        <v>-4.2329989877611163E-2</v>
      </c>
      <c r="J95" s="164">
        <f t="shared" si="51"/>
        <v>-0.37220244917656997</v>
      </c>
      <c r="K95" s="162">
        <f t="shared" si="52"/>
        <v>-460</v>
      </c>
      <c r="L95" s="163">
        <f t="shared" si="53"/>
        <v>-6170</v>
      </c>
      <c r="M95" s="164">
        <f t="shared" si="50"/>
        <v>2.645547703620361E-3</v>
      </c>
    </row>
    <row r="96" spans="2:13" x14ac:dyDescent="0.25">
      <c r="B96" s="162" t="s">
        <v>100</v>
      </c>
      <c r="C96" s="163">
        <v>15944</v>
      </c>
      <c r="D96" s="163">
        <v>16564</v>
      </c>
      <c r="E96" s="163">
        <v>6381</v>
      </c>
      <c r="F96" s="163">
        <v>15975</v>
      </c>
      <c r="G96" s="163">
        <v>24273</v>
      </c>
      <c r="H96" s="163">
        <v>22192</v>
      </c>
      <c r="I96" s="165">
        <f>IFERROR(H96/G96-1,"-")</f>
        <v>-8.5733119103530653E-2</v>
      </c>
      <c r="J96" s="164">
        <f t="shared" si="51"/>
        <v>0.33977300169041302</v>
      </c>
      <c r="K96" s="162">
        <f t="shared" si="52"/>
        <v>-2081</v>
      </c>
      <c r="L96" s="163">
        <f t="shared" si="53"/>
        <v>5628</v>
      </c>
      <c r="M96" s="164">
        <f t="shared" si="50"/>
        <v>5.6413946996005625E-3</v>
      </c>
    </row>
    <row r="97" spans="2:13" x14ac:dyDescent="0.25">
      <c r="B97" s="157" t="s">
        <v>107</v>
      </c>
      <c r="C97" s="158">
        <v>17624</v>
      </c>
      <c r="D97" s="158">
        <v>16979</v>
      </c>
      <c r="E97" s="158">
        <v>7184</v>
      </c>
      <c r="F97" s="158">
        <v>15869</v>
      </c>
      <c r="G97" s="158">
        <v>18432</v>
      </c>
      <c r="H97" s="158">
        <v>19561</v>
      </c>
      <c r="I97" s="160">
        <f>IFERROR(H97/G97-1,"-")</f>
        <v>6.125217013888884E-2</v>
      </c>
      <c r="J97" s="159">
        <f t="shared" si="51"/>
        <v>0.15207020437010432</v>
      </c>
      <c r="K97" s="157">
        <f t="shared" si="52"/>
        <v>1129</v>
      </c>
      <c r="L97" s="158">
        <f t="shared" si="53"/>
        <v>2582</v>
      </c>
      <c r="M97" s="159">
        <f t="shared" si="50"/>
        <v>4.9725721755085883E-3</v>
      </c>
    </row>
    <row r="98" spans="2:13" x14ac:dyDescent="0.25">
      <c r="B98" s="162" t="s">
        <v>110</v>
      </c>
      <c r="C98" s="163">
        <v>2071</v>
      </c>
      <c r="D98" s="163">
        <v>2193</v>
      </c>
      <c r="E98" s="163">
        <v>1188</v>
      </c>
      <c r="F98" s="163">
        <v>2100</v>
      </c>
      <c r="G98" s="163">
        <v>2476</v>
      </c>
      <c r="H98" s="163">
        <v>2770</v>
      </c>
      <c r="I98" s="165">
        <f t="shared" ref="I98:I105" si="54">IFERROR(H98/G98-1,"-")</f>
        <v>0.11873990306946691</v>
      </c>
      <c r="J98" s="164">
        <f t="shared" si="51"/>
        <v>0.26310989512083904</v>
      </c>
      <c r="K98" s="162">
        <f t="shared" si="52"/>
        <v>294</v>
      </c>
      <c r="L98" s="163">
        <f t="shared" si="53"/>
        <v>577</v>
      </c>
      <c r="M98" s="164">
        <f t="shared" si="50"/>
        <v>7.0415750350998367E-4</v>
      </c>
    </row>
    <row r="99" spans="2:13" x14ac:dyDescent="0.25">
      <c r="B99" s="162" t="s">
        <v>113</v>
      </c>
      <c r="C99" s="163">
        <v>4009</v>
      </c>
      <c r="D99" s="163">
        <v>3526</v>
      </c>
      <c r="E99" s="163">
        <v>1342</v>
      </c>
      <c r="F99" s="163">
        <v>3121</v>
      </c>
      <c r="G99" s="163">
        <v>3392</v>
      </c>
      <c r="H99" s="163">
        <v>3774</v>
      </c>
      <c r="I99" s="165">
        <f t="shared" si="54"/>
        <v>0.11261792452830188</v>
      </c>
      <c r="J99" s="164">
        <f t="shared" si="51"/>
        <v>7.0334656834940334E-2</v>
      </c>
      <c r="K99" s="162">
        <f t="shared" si="52"/>
        <v>382</v>
      </c>
      <c r="L99" s="163">
        <f t="shared" si="53"/>
        <v>248</v>
      </c>
      <c r="M99" s="164">
        <f t="shared" si="50"/>
        <v>9.59382822471725E-4</v>
      </c>
    </row>
    <row r="100" spans="2:13" x14ac:dyDescent="0.25">
      <c r="B100" s="162" t="s">
        <v>116</v>
      </c>
      <c r="C100" s="163">
        <v>3767</v>
      </c>
      <c r="D100" s="163">
        <v>3516</v>
      </c>
      <c r="E100" s="163">
        <v>1697</v>
      </c>
      <c r="F100" s="163">
        <v>3055</v>
      </c>
      <c r="G100" s="163">
        <v>3581</v>
      </c>
      <c r="H100" s="163">
        <v>3405</v>
      </c>
      <c r="I100" s="165">
        <f t="shared" si="54"/>
        <v>-4.9148282602624938E-2</v>
      </c>
      <c r="J100" s="164">
        <f t="shared" si="51"/>
        <v>-3.1569965870307137E-2</v>
      </c>
      <c r="K100" s="162">
        <f t="shared" si="52"/>
        <v>-176</v>
      </c>
      <c r="L100" s="163">
        <f t="shared" si="53"/>
        <v>-111</v>
      </c>
      <c r="M100" s="164">
        <f t="shared" si="50"/>
        <v>8.6557989149873443E-4</v>
      </c>
    </row>
    <row r="101" spans="2:13" x14ac:dyDescent="0.25">
      <c r="B101" s="162" t="s">
        <v>123</v>
      </c>
      <c r="C101" s="163">
        <v>473</v>
      </c>
      <c r="D101" s="163">
        <v>619</v>
      </c>
      <c r="E101" s="163">
        <v>302</v>
      </c>
      <c r="F101" s="163">
        <v>1051</v>
      </c>
      <c r="G101" s="163">
        <v>825</v>
      </c>
      <c r="H101" s="163">
        <v>858</v>
      </c>
      <c r="I101" s="165">
        <f t="shared" si="54"/>
        <v>4.0000000000000036E-2</v>
      </c>
      <c r="J101" s="164">
        <f t="shared" si="51"/>
        <v>0.38610662358642966</v>
      </c>
      <c r="K101" s="162">
        <f t="shared" si="52"/>
        <v>33</v>
      </c>
      <c r="L101" s="163">
        <f t="shared" si="53"/>
        <v>239</v>
      </c>
      <c r="M101" s="164">
        <f t="shared" si="50"/>
        <v>2.1811088014857979E-4</v>
      </c>
    </row>
    <row r="102" spans="2:13" x14ac:dyDescent="0.25">
      <c r="B102" s="162" t="s">
        <v>119</v>
      </c>
      <c r="C102" s="163">
        <v>435</v>
      </c>
      <c r="D102" s="163">
        <v>479</v>
      </c>
      <c r="E102" s="163">
        <v>307</v>
      </c>
      <c r="F102" s="163">
        <v>630</v>
      </c>
      <c r="G102" s="163">
        <v>571</v>
      </c>
      <c r="H102" s="163">
        <v>760</v>
      </c>
      <c r="I102" s="165">
        <f t="shared" si="54"/>
        <v>0.33099824868651484</v>
      </c>
      <c r="J102" s="164">
        <f t="shared" si="51"/>
        <v>0.58663883089770352</v>
      </c>
      <c r="K102" s="162">
        <f t="shared" si="52"/>
        <v>189</v>
      </c>
      <c r="L102" s="163">
        <f t="shared" si="53"/>
        <v>281</v>
      </c>
      <c r="M102" s="164">
        <f t="shared" si="50"/>
        <v>1.931984486164576E-4</v>
      </c>
    </row>
    <row r="103" spans="2:13" x14ac:dyDescent="0.25">
      <c r="B103" s="162" t="s">
        <v>128</v>
      </c>
      <c r="C103" s="163">
        <v>135</v>
      </c>
      <c r="D103" s="163">
        <v>135</v>
      </c>
      <c r="E103" s="163">
        <v>118</v>
      </c>
      <c r="F103" s="163">
        <v>248</v>
      </c>
      <c r="G103" s="163">
        <v>136</v>
      </c>
      <c r="H103" s="163">
        <v>226</v>
      </c>
      <c r="I103" s="165">
        <f t="shared" si="54"/>
        <v>0.66176470588235303</v>
      </c>
      <c r="J103" s="164">
        <f t="shared" si="51"/>
        <v>0.67407407407407405</v>
      </c>
      <c r="K103" s="162">
        <f t="shared" si="52"/>
        <v>90</v>
      </c>
      <c r="L103" s="163">
        <f t="shared" si="53"/>
        <v>91</v>
      </c>
      <c r="M103" s="164">
        <f t="shared" si="50"/>
        <v>5.7451117614893976E-5</v>
      </c>
    </row>
    <row r="104" spans="2:13" x14ac:dyDescent="0.25">
      <c r="B104" s="162" t="s">
        <v>131</v>
      </c>
      <c r="C104" s="163">
        <v>322</v>
      </c>
      <c r="D104" s="163">
        <v>230</v>
      </c>
      <c r="E104" s="163">
        <v>82</v>
      </c>
      <c r="F104" s="163">
        <v>133</v>
      </c>
      <c r="G104" s="163">
        <v>238</v>
      </c>
      <c r="H104" s="163">
        <v>342</v>
      </c>
      <c r="I104" s="165">
        <f t="shared" si="54"/>
        <v>0.43697478991596639</v>
      </c>
      <c r="J104" s="164">
        <f t="shared" si="51"/>
        <v>0.48695652173913051</v>
      </c>
      <c r="K104" s="162">
        <f t="shared" si="52"/>
        <v>104</v>
      </c>
      <c r="L104" s="163">
        <f t="shared" si="53"/>
        <v>112</v>
      </c>
      <c r="M104" s="164">
        <f t="shared" si="50"/>
        <v>8.6939301877405928E-5</v>
      </c>
    </row>
    <row r="105" spans="2:13" x14ac:dyDescent="0.25">
      <c r="B105" s="168" t="s">
        <v>145</v>
      </c>
      <c r="C105" s="169">
        <f t="shared" ref="C105:H105" si="55">C97-SUM(C98:C104)</f>
        <v>6412</v>
      </c>
      <c r="D105" s="169">
        <f t="shared" si="55"/>
        <v>6281</v>
      </c>
      <c r="E105" s="169">
        <f t="shared" si="55"/>
        <v>2148</v>
      </c>
      <c r="F105" s="169">
        <f t="shared" si="55"/>
        <v>5531</v>
      </c>
      <c r="G105" s="169">
        <f t="shared" si="55"/>
        <v>7213</v>
      </c>
      <c r="H105" s="169">
        <f t="shared" si="55"/>
        <v>7426</v>
      </c>
      <c r="I105" s="171">
        <f t="shared" si="54"/>
        <v>2.953001525024268E-2</v>
      </c>
      <c r="J105" s="170">
        <f t="shared" si="51"/>
        <v>0.18229581276866735</v>
      </c>
      <c r="K105" s="168">
        <f>H105-G105</f>
        <v>213</v>
      </c>
      <c r="L105" s="169">
        <f t="shared" si="53"/>
        <v>1145</v>
      </c>
      <c r="M105" s="170">
        <f t="shared" si="50"/>
        <v>1.8877522097708081E-3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78752</v>
      </c>
      <c r="D107" s="176">
        <f t="shared" ref="D107:H107" si="56">D108+D111</f>
        <v>76524</v>
      </c>
      <c r="E107" s="176">
        <f t="shared" si="56"/>
        <v>56024</v>
      </c>
      <c r="F107" s="176">
        <f t="shared" si="56"/>
        <v>154656</v>
      </c>
      <c r="G107" s="176">
        <f t="shared" si="56"/>
        <v>203248</v>
      </c>
      <c r="H107" s="176">
        <f t="shared" si="56"/>
        <v>191718</v>
      </c>
      <c r="I107" s="177">
        <f>IFERROR(H107/G107-1,"-")</f>
        <v>-5.6728725497913857E-2</v>
      </c>
      <c r="J107" s="177">
        <f>IFERROR(H107/D107-1,"-")</f>
        <v>1.5053316606554805</v>
      </c>
      <c r="K107" s="176">
        <f>H107-G107</f>
        <v>-11530</v>
      </c>
      <c r="L107" s="176">
        <f>H107-D107</f>
        <v>115194</v>
      </c>
      <c r="M107" s="177">
        <f t="shared" ref="M107:M119" si="57">H107/H$9</f>
        <v>4.8736342331381605E-2</v>
      </c>
    </row>
    <row r="108" spans="2:13" x14ac:dyDescent="0.25">
      <c r="B108" s="157" t="s">
        <v>97</v>
      </c>
      <c r="C108" s="158">
        <v>14748</v>
      </c>
      <c r="D108" s="158">
        <v>16190</v>
      </c>
      <c r="E108" s="158">
        <v>26090</v>
      </c>
      <c r="F108" s="158">
        <v>38429</v>
      </c>
      <c r="G108" s="158">
        <v>45215</v>
      </c>
      <c r="H108" s="158">
        <v>40928</v>
      </c>
      <c r="I108" s="160">
        <f>IFERROR(H108/G108-1,"-")</f>
        <v>-9.4813668030520826E-2</v>
      </c>
      <c r="J108" s="159">
        <f t="shared" ref="J108:J119" si="58">IFERROR(H108/D108-1,"-")</f>
        <v>1.5279802347127855</v>
      </c>
      <c r="K108" s="157">
        <f t="shared" ref="K108:K118" si="59">H108-G108</f>
        <v>-4287</v>
      </c>
      <c r="L108" s="158">
        <f t="shared" ref="L108:L119" si="60">H108-D108</f>
        <v>24738</v>
      </c>
      <c r="M108" s="159">
        <f t="shared" si="57"/>
        <v>1.0404244874966285E-2</v>
      </c>
    </row>
    <row r="109" spans="2:13" x14ac:dyDescent="0.25">
      <c r="B109" s="162" t="s">
        <v>103</v>
      </c>
      <c r="C109" s="163">
        <v>2579</v>
      </c>
      <c r="D109" s="163">
        <v>2842</v>
      </c>
      <c r="E109" s="163">
        <v>2066</v>
      </c>
      <c r="F109" s="163">
        <v>10411</v>
      </c>
      <c r="G109" s="163">
        <v>14026</v>
      </c>
      <c r="H109" s="163">
        <v>11728</v>
      </c>
      <c r="I109" s="165">
        <f>IFERROR(H109/G109-1,"-")</f>
        <v>-0.16383858548410091</v>
      </c>
      <c r="J109" s="164">
        <f t="shared" si="58"/>
        <v>3.1266713581984522</v>
      </c>
      <c r="K109" s="162">
        <f t="shared" si="59"/>
        <v>-2298</v>
      </c>
      <c r="L109" s="163">
        <f t="shared" si="60"/>
        <v>8886</v>
      </c>
      <c r="M109" s="164">
        <f t="shared" si="57"/>
        <v>2.9813571123339668E-3</v>
      </c>
    </row>
    <row r="110" spans="2:13" x14ac:dyDescent="0.25">
      <c r="B110" s="162" t="s">
        <v>100</v>
      </c>
      <c r="C110" s="163">
        <v>12169</v>
      </c>
      <c r="D110" s="163">
        <v>13348</v>
      </c>
      <c r="E110" s="163">
        <v>24024</v>
      </c>
      <c r="F110" s="163">
        <v>28018</v>
      </c>
      <c r="G110" s="163">
        <v>31189</v>
      </c>
      <c r="H110" s="163">
        <v>29200</v>
      </c>
      <c r="I110" s="165">
        <f>IFERROR(H110/G110-1,"-")</f>
        <v>-6.3772483888550502E-2</v>
      </c>
      <c r="J110" s="164">
        <f t="shared" si="58"/>
        <v>1.1875936469883128</v>
      </c>
      <c r="K110" s="162">
        <f t="shared" si="59"/>
        <v>-1989</v>
      </c>
      <c r="L110" s="163">
        <f t="shared" si="60"/>
        <v>15852</v>
      </c>
      <c r="M110" s="164">
        <f t="shared" si="57"/>
        <v>7.4228877626323188E-3</v>
      </c>
    </row>
    <row r="111" spans="2:13" x14ac:dyDescent="0.25">
      <c r="B111" s="157" t="s">
        <v>107</v>
      </c>
      <c r="C111" s="158">
        <v>64004</v>
      </c>
      <c r="D111" s="158">
        <v>60334</v>
      </c>
      <c r="E111" s="158">
        <v>29934</v>
      </c>
      <c r="F111" s="158">
        <v>116227</v>
      </c>
      <c r="G111" s="158">
        <v>158033</v>
      </c>
      <c r="H111" s="158">
        <v>150790</v>
      </c>
      <c r="I111" s="160">
        <f>IFERROR(H111/G111-1,"-")</f>
        <v>-4.5832199603880186E-2</v>
      </c>
      <c r="J111" s="159">
        <f t="shared" si="58"/>
        <v>1.4992541518878246</v>
      </c>
      <c r="K111" s="157">
        <f t="shared" si="59"/>
        <v>-7243</v>
      </c>
      <c r="L111" s="158">
        <f t="shared" si="60"/>
        <v>90456</v>
      </c>
      <c r="M111" s="159">
        <f t="shared" si="57"/>
        <v>3.8332097456415318E-2</v>
      </c>
    </row>
    <row r="112" spans="2:13" x14ac:dyDescent="0.25">
      <c r="B112" s="162" t="s">
        <v>110</v>
      </c>
      <c r="C112" s="163">
        <v>33666</v>
      </c>
      <c r="D112" s="163">
        <v>33907</v>
      </c>
      <c r="E112" s="163">
        <v>16211</v>
      </c>
      <c r="F112" s="163">
        <v>69939</v>
      </c>
      <c r="G112" s="163">
        <v>104488</v>
      </c>
      <c r="H112" s="163">
        <v>94156</v>
      </c>
      <c r="I112" s="165">
        <f t="shared" ref="I112:I119" si="61">IFERROR(H112/G112-1,"-")</f>
        <v>-9.888216828726748E-2</v>
      </c>
      <c r="J112" s="164">
        <f t="shared" si="58"/>
        <v>1.7768897277848232</v>
      </c>
      <c r="K112" s="162">
        <f t="shared" si="59"/>
        <v>-10332</v>
      </c>
      <c r="L112" s="163">
        <f t="shared" si="60"/>
        <v>60249</v>
      </c>
      <c r="M112" s="164">
        <f t="shared" si="57"/>
        <v>2.3935254115698926E-2</v>
      </c>
    </row>
    <row r="113" spans="2:13" x14ac:dyDescent="0.25">
      <c r="B113" s="162" t="s">
        <v>113</v>
      </c>
      <c r="C113" s="163">
        <v>4933</v>
      </c>
      <c r="D113" s="163">
        <v>4111</v>
      </c>
      <c r="E113" s="163">
        <v>2391</v>
      </c>
      <c r="F113" s="163">
        <v>5298</v>
      </c>
      <c r="G113" s="163">
        <v>6683</v>
      </c>
      <c r="H113" s="163">
        <v>6617</v>
      </c>
      <c r="I113" s="165">
        <f t="shared" si="61"/>
        <v>-9.8758042795151768E-3</v>
      </c>
      <c r="J113" s="164">
        <f t="shared" si="58"/>
        <v>0.60958404281196787</v>
      </c>
      <c r="K113" s="162">
        <f t="shared" si="59"/>
        <v>-66</v>
      </c>
      <c r="L113" s="163">
        <f t="shared" si="60"/>
        <v>2506</v>
      </c>
      <c r="M113" s="164">
        <f t="shared" si="57"/>
        <v>1.6820975453882895E-3</v>
      </c>
    </row>
    <row r="114" spans="2:13" x14ac:dyDescent="0.25">
      <c r="B114" s="162" t="s">
        <v>116</v>
      </c>
      <c r="C114" s="163">
        <v>10925</v>
      </c>
      <c r="D114" s="163">
        <v>8661</v>
      </c>
      <c r="E114" s="163">
        <v>1728</v>
      </c>
      <c r="F114" s="163">
        <v>7819</v>
      </c>
      <c r="G114" s="163">
        <v>11295</v>
      </c>
      <c r="H114" s="163">
        <v>11852</v>
      </c>
      <c r="I114" s="165">
        <f t="shared" si="61"/>
        <v>4.9313855688357666E-2</v>
      </c>
      <c r="J114" s="164">
        <f t="shared" si="58"/>
        <v>0.36843320632721399</v>
      </c>
      <c r="K114" s="162">
        <f t="shared" si="59"/>
        <v>557</v>
      </c>
      <c r="L114" s="163">
        <f t="shared" si="60"/>
        <v>3191</v>
      </c>
      <c r="M114" s="164">
        <f t="shared" si="57"/>
        <v>3.0128789644766523E-3</v>
      </c>
    </row>
    <row r="115" spans="2:13" x14ac:dyDescent="0.25">
      <c r="B115" s="162" t="s">
        <v>123</v>
      </c>
      <c r="C115" s="163">
        <v>1438</v>
      </c>
      <c r="D115" s="163">
        <v>1026</v>
      </c>
      <c r="E115" s="163">
        <v>1054</v>
      </c>
      <c r="F115" s="163">
        <v>5391</v>
      </c>
      <c r="G115" s="163">
        <v>5420</v>
      </c>
      <c r="H115" s="163">
        <v>5449</v>
      </c>
      <c r="I115" s="165">
        <f t="shared" si="61"/>
        <v>5.3505535055351494E-3</v>
      </c>
      <c r="J115" s="164">
        <f t="shared" si="58"/>
        <v>4.3109161793372319</v>
      </c>
      <c r="K115" s="162">
        <f t="shared" si="59"/>
        <v>29</v>
      </c>
      <c r="L115" s="163">
        <f t="shared" si="60"/>
        <v>4423</v>
      </c>
      <c r="M115" s="164">
        <f t="shared" si="57"/>
        <v>1.3851820348829967E-3</v>
      </c>
    </row>
    <row r="116" spans="2:13" x14ac:dyDescent="0.25">
      <c r="B116" s="162" t="s">
        <v>119</v>
      </c>
      <c r="C116" s="163">
        <v>2782</v>
      </c>
      <c r="D116" s="163">
        <v>2736</v>
      </c>
      <c r="E116" s="163">
        <v>2480</v>
      </c>
      <c r="F116" s="163">
        <v>4029</v>
      </c>
      <c r="G116" s="163">
        <v>4502</v>
      </c>
      <c r="H116" s="163">
        <v>4368</v>
      </c>
      <c r="I116" s="165">
        <f t="shared" si="61"/>
        <v>-2.9764549089293602E-2</v>
      </c>
      <c r="J116" s="164">
        <f t="shared" si="58"/>
        <v>0.59649122807017552</v>
      </c>
      <c r="K116" s="162">
        <f t="shared" si="59"/>
        <v>-134</v>
      </c>
      <c r="L116" s="163">
        <f t="shared" si="60"/>
        <v>1632</v>
      </c>
      <c r="M116" s="164">
        <f t="shared" si="57"/>
        <v>1.1103826625745879E-3</v>
      </c>
    </row>
    <row r="117" spans="2:13" x14ac:dyDescent="0.25">
      <c r="B117" s="162" t="s">
        <v>128</v>
      </c>
      <c r="C117" s="163">
        <v>434</v>
      </c>
      <c r="D117" s="163">
        <v>389</v>
      </c>
      <c r="E117" s="163">
        <v>223</v>
      </c>
      <c r="F117" s="163">
        <v>1042</v>
      </c>
      <c r="G117" s="163">
        <v>1150</v>
      </c>
      <c r="H117" s="163">
        <v>927</v>
      </c>
      <c r="I117" s="165">
        <f t="shared" si="61"/>
        <v>-0.19391304347826088</v>
      </c>
      <c r="J117" s="164">
        <f t="shared" si="58"/>
        <v>1.3830334190231364</v>
      </c>
      <c r="K117" s="162">
        <f t="shared" si="59"/>
        <v>-223</v>
      </c>
      <c r="L117" s="163">
        <f t="shared" si="60"/>
        <v>538</v>
      </c>
      <c r="M117" s="164">
        <f t="shared" si="57"/>
        <v>2.3565126561507396E-4</v>
      </c>
    </row>
    <row r="118" spans="2:13" x14ac:dyDescent="0.25">
      <c r="B118" s="162" t="s">
        <v>131</v>
      </c>
      <c r="C118" s="163">
        <v>1199</v>
      </c>
      <c r="D118" s="163">
        <v>969</v>
      </c>
      <c r="E118" s="163">
        <v>542</v>
      </c>
      <c r="F118" s="163">
        <v>764</v>
      </c>
      <c r="G118" s="163">
        <v>618</v>
      </c>
      <c r="H118" s="163">
        <v>1180</v>
      </c>
      <c r="I118" s="165">
        <f t="shared" si="61"/>
        <v>0.90938511326860838</v>
      </c>
      <c r="J118" s="164">
        <f t="shared" si="58"/>
        <v>0.21775025799793601</v>
      </c>
      <c r="K118" s="162">
        <f t="shared" si="59"/>
        <v>562</v>
      </c>
      <c r="L118" s="163">
        <f t="shared" si="60"/>
        <v>211</v>
      </c>
      <c r="M118" s="164">
        <f t="shared" si="57"/>
        <v>2.9996601232555261E-4</v>
      </c>
    </row>
    <row r="119" spans="2:13" x14ac:dyDescent="0.25">
      <c r="B119" s="168" t="s">
        <v>145</v>
      </c>
      <c r="C119" s="169">
        <f t="shared" ref="C119:H119" si="62">C111-SUM(C112:C118)</f>
        <v>8627</v>
      </c>
      <c r="D119" s="169">
        <f t="shared" si="62"/>
        <v>8535</v>
      </c>
      <c r="E119" s="169">
        <f t="shared" si="62"/>
        <v>5305</v>
      </c>
      <c r="F119" s="169">
        <f t="shared" si="62"/>
        <v>21945</v>
      </c>
      <c r="G119" s="169">
        <f t="shared" si="62"/>
        <v>23877</v>
      </c>
      <c r="H119" s="169">
        <f t="shared" si="62"/>
        <v>26241</v>
      </c>
      <c r="I119" s="171">
        <f t="shared" si="61"/>
        <v>9.9007412991581889E-2</v>
      </c>
      <c r="J119" s="170">
        <f t="shared" si="58"/>
        <v>2.0745166959578207</v>
      </c>
      <c r="K119" s="168">
        <f>H119-G119</f>
        <v>2364</v>
      </c>
      <c r="L119" s="169">
        <f t="shared" si="60"/>
        <v>17706</v>
      </c>
      <c r="M119" s="170">
        <f t="shared" si="57"/>
        <v>6.6706848554532426E-3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211902</v>
      </c>
      <c r="D121" s="176">
        <f t="shared" ref="D121:H121" si="63">D122+D125</f>
        <v>199492</v>
      </c>
      <c r="E121" s="176">
        <f t="shared" si="63"/>
        <v>84454</v>
      </c>
      <c r="F121" s="176">
        <f t="shared" si="63"/>
        <v>205166</v>
      </c>
      <c r="G121" s="176">
        <f t="shared" si="63"/>
        <v>218532</v>
      </c>
      <c r="H121" s="176">
        <f t="shared" si="63"/>
        <v>226242</v>
      </c>
      <c r="I121" s="177">
        <f>IFERROR(H121/G121-1,"-")</f>
        <v>3.5280874196913947E-2</v>
      </c>
      <c r="J121" s="177">
        <f>IFERROR(H121/D121-1,"-")</f>
        <v>0.13409059009885116</v>
      </c>
      <c r="K121" s="176">
        <f>H121-G121</f>
        <v>7710</v>
      </c>
      <c r="L121" s="176">
        <f>H121-D121</f>
        <v>26750</v>
      </c>
      <c r="M121" s="177">
        <f t="shared" ref="M121:M133" si="64">H121/H$9</f>
        <v>5.7512636068269216E-2</v>
      </c>
    </row>
    <row r="122" spans="2:13" x14ac:dyDescent="0.25">
      <c r="B122" s="157" t="s">
        <v>97</v>
      </c>
      <c r="C122" s="158">
        <v>125463</v>
      </c>
      <c r="D122" s="158">
        <v>109887</v>
      </c>
      <c r="E122" s="158">
        <v>48506</v>
      </c>
      <c r="F122" s="158">
        <v>124192</v>
      </c>
      <c r="G122" s="158">
        <v>135981</v>
      </c>
      <c r="H122" s="158">
        <v>143457</v>
      </c>
      <c r="I122" s="160">
        <f>IFERROR(H122/G122-1,"-")</f>
        <v>5.4978269022878168E-2</v>
      </c>
      <c r="J122" s="159">
        <f t="shared" ref="J122:J133" si="65">IFERROR(H122/D122-1,"-")</f>
        <v>0.30549564552676833</v>
      </c>
      <c r="K122" s="157">
        <f t="shared" ref="K122:K132" si="66">H122-G122</f>
        <v>7476</v>
      </c>
      <c r="L122" s="158">
        <f t="shared" ref="L122:L133" si="67">H122-D122</f>
        <v>33570</v>
      </c>
      <c r="M122" s="159">
        <f t="shared" si="64"/>
        <v>3.6467986635751529E-2</v>
      </c>
    </row>
    <row r="123" spans="2:13" x14ac:dyDescent="0.25">
      <c r="B123" s="162" t="s">
        <v>103</v>
      </c>
      <c r="C123" s="163">
        <v>69903</v>
      </c>
      <c r="D123" s="163">
        <v>55132</v>
      </c>
      <c r="E123" s="163">
        <v>21854</v>
      </c>
      <c r="F123" s="163">
        <v>64127</v>
      </c>
      <c r="G123" s="163">
        <v>60904</v>
      </c>
      <c r="H123" s="163">
        <v>68611</v>
      </c>
      <c r="I123" s="165">
        <f>IFERROR(H123/G123-1,"-")</f>
        <v>0.12654341258373836</v>
      </c>
      <c r="J123" s="164">
        <f t="shared" si="65"/>
        <v>0.24448596096640784</v>
      </c>
      <c r="K123" s="162">
        <f t="shared" si="66"/>
        <v>7707</v>
      </c>
      <c r="L123" s="163">
        <f t="shared" si="67"/>
        <v>13479</v>
      </c>
      <c r="M123" s="164">
        <f t="shared" si="64"/>
        <v>1.7441498365820755E-2</v>
      </c>
    </row>
    <row r="124" spans="2:13" x14ac:dyDescent="0.25">
      <c r="B124" s="162" t="s">
        <v>100</v>
      </c>
      <c r="C124" s="163">
        <v>55560</v>
      </c>
      <c r="D124" s="163">
        <v>54755</v>
      </c>
      <c r="E124" s="163">
        <v>26652</v>
      </c>
      <c r="F124" s="163">
        <v>60065</v>
      </c>
      <c r="G124" s="163">
        <v>75077</v>
      </c>
      <c r="H124" s="163">
        <v>74846</v>
      </c>
      <c r="I124" s="165">
        <f>IFERROR(H124/G124-1,"-")</f>
        <v>-3.076841109793893E-3</v>
      </c>
      <c r="J124" s="164">
        <f t="shared" si="65"/>
        <v>0.36692539494110132</v>
      </c>
      <c r="K124" s="162">
        <f t="shared" si="66"/>
        <v>-231</v>
      </c>
      <c r="L124" s="163">
        <f t="shared" si="67"/>
        <v>20091</v>
      </c>
      <c r="M124" s="164">
        <f t="shared" si="64"/>
        <v>1.902648826993077E-2</v>
      </c>
    </row>
    <row r="125" spans="2:13" x14ac:dyDescent="0.25">
      <c r="B125" s="157" t="s">
        <v>107</v>
      </c>
      <c r="C125" s="158">
        <v>86439</v>
      </c>
      <c r="D125" s="158">
        <v>89605</v>
      </c>
      <c r="E125" s="158">
        <v>35948</v>
      </c>
      <c r="F125" s="158">
        <v>80974</v>
      </c>
      <c r="G125" s="158">
        <v>82551</v>
      </c>
      <c r="H125" s="158">
        <v>82785</v>
      </c>
      <c r="I125" s="160">
        <f>IFERROR(H125/G125-1,"-")</f>
        <v>2.8346113311770171E-3</v>
      </c>
      <c r="J125" s="159">
        <f t="shared" si="65"/>
        <v>-7.6111824116957716E-2</v>
      </c>
      <c r="K125" s="157">
        <f t="shared" si="66"/>
        <v>234</v>
      </c>
      <c r="L125" s="158">
        <f t="shared" si="67"/>
        <v>-6820</v>
      </c>
      <c r="M125" s="159">
        <f t="shared" si="64"/>
        <v>2.1044649432517687E-2</v>
      </c>
    </row>
    <row r="126" spans="2:13" x14ac:dyDescent="0.25">
      <c r="B126" s="162" t="s">
        <v>110</v>
      </c>
      <c r="C126" s="163">
        <v>10691</v>
      </c>
      <c r="D126" s="163">
        <v>9333</v>
      </c>
      <c r="E126" s="163">
        <v>3461</v>
      </c>
      <c r="F126" s="163">
        <v>8604</v>
      </c>
      <c r="G126" s="163">
        <v>10514</v>
      </c>
      <c r="H126" s="163">
        <v>9484</v>
      </c>
      <c r="I126" s="165">
        <f t="shared" ref="I126:I133" si="68">IFERROR(H126/G126-1,"-")</f>
        <v>-9.7964618603766374E-2</v>
      </c>
      <c r="J126" s="164">
        <f t="shared" si="65"/>
        <v>1.6179149255330483E-2</v>
      </c>
      <c r="K126" s="162">
        <f t="shared" si="66"/>
        <v>-1030</v>
      </c>
      <c r="L126" s="163">
        <f t="shared" si="67"/>
        <v>151</v>
      </c>
      <c r="M126" s="164">
        <f t="shared" si="64"/>
        <v>2.4109132719453735E-3</v>
      </c>
    </row>
    <row r="127" spans="2:13" x14ac:dyDescent="0.25">
      <c r="B127" s="162" t="s">
        <v>113</v>
      </c>
      <c r="C127" s="163">
        <v>9551</v>
      </c>
      <c r="D127" s="163">
        <v>8331</v>
      </c>
      <c r="E127" s="163">
        <v>3632</v>
      </c>
      <c r="F127" s="163">
        <v>9211</v>
      </c>
      <c r="G127" s="163">
        <v>11454</v>
      </c>
      <c r="H127" s="163">
        <v>11228</v>
      </c>
      <c r="I127" s="165">
        <f t="shared" si="68"/>
        <v>-1.9731098306268513E-2</v>
      </c>
      <c r="J127" s="164">
        <f t="shared" si="65"/>
        <v>0.34773736646260955</v>
      </c>
      <c r="K127" s="162">
        <f t="shared" si="66"/>
        <v>-226</v>
      </c>
      <c r="L127" s="163">
        <f t="shared" si="67"/>
        <v>2897</v>
      </c>
      <c r="M127" s="164">
        <f t="shared" si="64"/>
        <v>2.8542528698231396E-3</v>
      </c>
    </row>
    <row r="128" spans="2:13" x14ac:dyDescent="0.25">
      <c r="B128" s="162" t="s">
        <v>116</v>
      </c>
      <c r="C128" s="163">
        <v>5965</v>
      </c>
      <c r="D128" s="163">
        <v>6092</v>
      </c>
      <c r="E128" s="163">
        <v>2530</v>
      </c>
      <c r="F128" s="163">
        <v>7497</v>
      </c>
      <c r="G128" s="163">
        <v>8031</v>
      </c>
      <c r="H128" s="163">
        <v>7720</v>
      </c>
      <c r="I128" s="165">
        <f t="shared" si="68"/>
        <v>-3.8724940854189982E-2</v>
      </c>
      <c r="J128" s="164">
        <f t="shared" si="65"/>
        <v>0.26723571897570575</v>
      </c>
      <c r="K128" s="162">
        <f t="shared" si="66"/>
        <v>-311</v>
      </c>
      <c r="L128" s="163">
        <f t="shared" si="67"/>
        <v>1628</v>
      </c>
      <c r="M128" s="164">
        <f t="shared" si="64"/>
        <v>1.9624895043671747E-3</v>
      </c>
    </row>
    <row r="129" spans="2:13" x14ac:dyDescent="0.25">
      <c r="B129" s="162" t="s">
        <v>123</v>
      </c>
      <c r="C129" s="163">
        <v>1459</v>
      </c>
      <c r="D129" s="163">
        <v>1478</v>
      </c>
      <c r="E129" s="163">
        <v>672</v>
      </c>
      <c r="F129" s="163">
        <v>2279</v>
      </c>
      <c r="G129" s="163">
        <v>2346</v>
      </c>
      <c r="H129" s="163">
        <v>2109</v>
      </c>
      <c r="I129" s="165">
        <f t="shared" si="68"/>
        <v>-0.10102301790281332</v>
      </c>
      <c r="J129" s="164">
        <f t="shared" si="65"/>
        <v>0.42692828146143436</v>
      </c>
      <c r="K129" s="162">
        <f t="shared" si="66"/>
        <v>-237</v>
      </c>
      <c r="L129" s="163">
        <f t="shared" si="67"/>
        <v>631</v>
      </c>
      <c r="M129" s="164">
        <f t="shared" si="64"/>
        <v>5.3612569491066984E-4</v>
      </c>
    </row>
    <row r="130" spans="2:13" x14ac:dyDescent="0.25">
      <c r="B130" s="162" t="s">
        <v>119</v>
      </c>
      <c r="C130" s="163">
        <v>1612</v>
      </c>
      <c r="D130" s="163">
        <v>1319</v>
      </c>
      <c r="E130" s="163">
        <v>682</v>
      </c>
      <c r="F130" s="163">
        <v>1555</v>
      </c>
      <c r="G130" s="163">
        <v>1706</v>
      </c>
      <c r="H130" s="163">
        <v>1781</v>
      </c>
      <c r="I130" s="165">
        <f t="shared" si="68"/>
        <v>4.3962485345838243E-2</v>
      </c>
      <c r="J130" s="164">
        <f t="shared" si="65"/>
        <v>0.35026535253980295</v>
      </c>
      <c r="K130" s="162">
        <f t="shared" si="66"/>
        <v>75</v>
      </c>
      <c r="L130" s="163">
        <f t="shared" si="67"/>
        <v>462</v>
      </c>
      <c r="M130" s="164">
        <f t="shared" si="64"/>
        <v>4.5274531182356713E-4</v>
      </c>
    </row>
    <row r="131" spans="2:13" x14ac:dyDescent="0.25">
      <c r="B131" s="162" t="s">
        <v>128</v>
      </c>
      <c r="C131" s="163">
        <v>1519</v>
      </c>
      <c r="D131" s="163">
        <v>1417</v>
      </c>
      <c r="E131" s="163">
        <v>663</v>
      </c>
      <c r="F131" s="163">
        <v>911</v>
      </c>
      <c r="G131" s="163">
        <v>1153</v>
      </c>
      <c r="H131" s="163">
        <v>1176</v>
      </c>
      <c r="I131" s="165">
        <f t="shared" si="68"/>
        <v>1.9947961838681749E-2</v>
      </c>
      <c r="J131" s="164">
        <f t="shared" si="65"/>
        <v>-0.17007762879322508</v>
      </c>
      <c r="K131" s="162">
        <f t="shared" si="66"/>
        <v>23</v>
      </c>
      <c r="L131" s="163">
        <f t="shared" si="67"/>
        <v>-241</v>
      </c>
      <c r="M131" s="164">
        <f t="shared" si="64"/>
        <v>2.9894917838546597E-4</v>
      </c>
    </row>
    <row r="132" spans="2:13" x14ac:dyDescent="0.25">
      <c r="B132" s="162" t="s">
        <v>131</v>
      </c>
      <c r="C132" s="163">
        <v>2650</v>
      </c>
      <c r="D132" s="163">
        <v>2295</v>
      </c>
      <c r="E132" s="163">
        <v>1057</v>
      </c>
      <c r="F132" s="163">
        <v>1528</v>
      </c>
      <c r="G132" s="163">
        <v>2098</v>
      </c>
      <c r="H132" s="163">
        <v>2026</v>
      </c>
      <c r="I132" s="165">
        <f t="shared" si="68"/>
        <v>-3.4318398474737832E-2</v>
      </c>
      <c r="J132" s="164">
        <f t="shared" si="65"/>
        <v>-0.11721132897603481</v>
      </c>
      <c r="K132" s="162">
        <f t="shared" si="66"/>
        <v>-72</v>
      </c>
      <c r="L132" s="163">
        <f t="shared" si="67"/>
        <v>-269</v>
      </c>
      <c r="M132" s="164">
        <f t="shared" si="64"/>
        <v>5.1502639065387256E-4</v>
      </c>
    </row>
    <row r="133" spans="2:13" x14ac:dyDescent="0.25">
      <c r="B133" s="168" t="s">
        <v>145</v>
      </c>
      <c r="C133" s="169">
        <f t="shared" ref="C133:H133" si="69">C125-SUM(C126:C132)</f>
        <v>52992</v>
      </c>
      <c r="D133" s="169">
        <f t="shared" si="69"/>
        <v>59340</v>
      </c>
      <c r="E133" s="169">
        <f t="shared" si="69"/>
        <v>23251</v>
      </c>
      <c r="F133" s="169">
        <f t="shared" si="69"/>
        <v>49389</v>
      </c>
      <c r="G133" s="169">
        <f t="shared" si="69"/>
        <v>45249</v>
      </c>
      <c r="H133" s="169">
        <f t="shared" si="69"/>
        <v>47261</v>
      </c>
      <c r="I133" s="171">
        <f t="shared" si="68"/>
        <v>4.4465071051293936E-2</v>
      </c>
      <c r="J133" s="170">
        <f t="shared" si="65"/>
        <v>-0.20355578024941012</v>
      </c>
      <c r="K133" s="168">
        <f>H133-G133</f>
        <v>2012</v>
      </c>
      <c r="L133" s="169">
        <f t="shared" si="67"/>
        <v>-12079</v>
      </c>
      <c r="M133" s="170">
        <f t="shared" si="64"/>
        <v>1.2014147210608426E-2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159383</v>
      </c>
      <c r="D135" s="176">
        <f t="shared" ref="D135:H135" si="70">D136+D139</f>
        <v>164697</v>
      </c>
      <c r="E135" s="176">
        <f t="shared" si="70"/>
        <v>65606</v>
      </c>
      <c r="F135" s="176">
        <f t="shared" si="70"/>
        <v>192551</v>
      </c>
      <c r="G135" s="176">
        <f t="shared" si="70"/>
        <v>209517</v>
      </c>
      <c r="H135" s="176">
        <f t="shared" si="70"/>
        <v>217447</v>
      </c>
      <c r="I135" s="177">
        <f>IFERROR(H135/G135-1,"-")</f>
        <v>3.784895736384164E-2</v>
      </c>
      <c r="J135" s="177">
        <f>IFERROR(H135/D135-1,"-")</f>
        <v>0.32028512966234968</v>
      </c>
      <c r="K135" s="176">
        <f>H135-G135</f>
        <v>7930</v>
      </c>
      <c r="L135" s="176">
        <f>H135-D135</f>
        <v>52750</v>
      </c>
      <c r="M135" s="177">
        <f t="shared" ref="M135:M147" si="71">H135/H$9</f>
        <v>5.5276872442503761E-2</v>
      </c>
    </row>
    <row r="136" spans="2:13" x14ac:dyDescent="0.25">
      <c r="B136" s="157" t="s">
        <v>97</v>
      </c>
      <c r="C136" s="158">
        <v>30812</v>
      </c>
      <c r="D136" s="158">
        <v>33518</v>
      </c>
      <c r="E136" s="158">
        <v>16609</v>
      </c>
      <c r="F136" s="158">
        <v>19939</v>
      </c>
      <c r="G136" s="158">
        <v>21664</v>
      </c>
      <c r="H136" s="158">
        <v>20384</v>
      </c>
      <c r="I136" s="160">
        <f>IFERROR(H136/G136-1,"-")</f>
        <v>-5.9084194977843452E-2</v>
      </c>
      <c r="J136" s="159">
        <f t="shared" ref="J136:J147" si="72">IFERROR(H136/D136-1,"-")</f>
        <v>-0.39184915567754641</v>
      </c>
      <c r="K136" s="157">
        <f t="shared" ref="K136:K146" si="73">H136-G136</f>
        <v>-1280</v>
      </c>
      <c r="L136" s="158">
        <f t="shared" ref="L136:L147" si="74">H136-D136</f>
        <v>-13134</v>
      </c>
      <c r="M136" s="159">
        <f t="shared" si="71"/>
        <v>5.1817857586814106E-3</v>
      </c>
    </row>
    <row r="137" spans="2:13" x14ac:dyDescent="0.25">
      <c r="B137" s="162" t="s">
        <v>103</v>
      </c>
      <c r="C137" s="163">
        <v>19840</v>
      </c>
      <c r="D137" s="163">
        <v>16612</v>
      </c>
      <c r="E137" s="163">
        <v>11860</v>
      </c>
      <c r="F137" s="163">
        <v>13852</v>
      </c>
      <c r="G137" s="163">
        <v>13925</v>
      </c>
      <c r="H137" s="163">
        <v>12735</v>
      </c>
      <c r="I137" s="165">
        <f>IFERROR(H137/G137-1,"-")</f>
        <v>-8.5457809694793552E-2</v>
      </c>
      <c r="J137" s="164">
        <f t="shared" si="72"/>
        <v>-0.23338550445461115</v>
      </c>
      <c r="K137" s="162">
        <f t="shared" si="73"/>
        <v>-1190</v>
      </c>
      <c r="L137" s="163">
        <f t="shared" si="74"/>
        <v>-3877</v>
      </c>
      <c r="M137" s="164">
        <f t="shared" si="71"/>
        <v>3.2373450567507733E-3</v>
      </c>
    </row>
    <row r="138" spans="2:13" x14ac:dyDescent="0.25">
      <c r="B138" s="162" t="s">
        <v>100</v>
      </c>
      <c r="C138" s="163">
        <v>10972</v>
      </c>
      <c r="D138" s="163">
        <v>16906</v>
      </c>
      <c r="E138" s="163">
        <v>4749</v>
      </c>
      <c r="F138" s="163">
        <v>6087</v>
      </c>
      <c r="G138" s="163">
        <v>7739</v>
      </c>
      <c r="H138" s="163">
        <v>7649</v>
      </c>
      <c r="I138" s="165">
        <f>IFERROR(H138/G138-1,"-")</f>
        <v>-1.1629409484429476E-2</v>
      </c>
      <c r="J138" s="164">
        <f t="shared" si="72"/>
        <v>-0.54755708032651129</v>
      </c>
      <c r="K138" s="162">
        <f t="shared" si="73"/>
        <v>-90</v>
      </c>
      <c r="L138" s="163">
        <f t="shared" si="74"/>
        <v>-9257</v>
      </c>
      <c r="M138" s="164">
        <f t="shared" si="71"/>
        <v>1.9444407019306373E-3</v>
      </c>
    </row>
    <row r="139" spans="2:13" x14ac:dyDescent="0.25">
      <c r="B139" s="157" t="s">
        <v>107</v>
      </c>
      <c r="C139" s="158">
        <v>128571</v>
      </c>
      <c r="D139" s="158">
        <v>131179</v>
      </c>
      <c r="E139" s="158">
        <v>48997</v>
      </c>
      <c r="F139" s="158">
        <v>172612</v>
      </c>
      <c r="G139" s="158">
        <v>187853</v>
      </c>
      <c r="H139" s="158">
        <v>197063</v>
      </c>
      <c r="I139" s="160">
        <f>IFERROR(H139/G139-1,"-")</f>
        <v>4.9027697188759323E-2</v>
      </c>
      <c r="J139" s="159">
        <f t="shared" si="72"/>
        <v>0.50224502397487392</v>
      </c>
      <c r="K139" s="157">
        <f t="shared" si="73"/>
        <v>9210</v>
      </c>
      <c r="L139" s="158">
        <f t="shared" si="74"/>
        <v>65884</v>
      </c>
      <c r="M139" s="159">
        <f t="shared" si="71"/>
        <v>5.009508668382235E-2</v>
      </c>
    </row>
    <row r="140" spans="2:13" x14ac:dyDescent="0.25">
      <c r="B140" s="162" t="s">
        <v>110</v>
      </c>
      <c r="C140" s="163">
        <v>61595</v>
      </c>
      <c r="D140" s="163">
        <v>63422</v>
      </c>
      <c r="E140" s="163">
        <v>17554</v>
      </c>
      <c r="F140" s="163">
        <v>75291</v>
      </c>
      <c r="G140" s="163">
        <v>82423</v>
      </c>
      <c r="H140" s="163">
        <v>89663</v>
      </c>
      <c r="I140" s="165">
        <f t="shared" ref="I140:I147" si="75">IFERROR(H140/G140-1,"-")</f>
        <v>8.7839559346299056E-2</v>
      </c>
      <c r="J140" s="164">
        <f t="shared" si="72"/>
        <v>0.41375232569140041</v>
      </c>
      <c r="K140" s="162">
        <f t="shared" si="73"/>
        <v>7240</v>
      </c>
      <c r="L140" s="163">
        <f t="shared" si="74"/>
        <v>26241</v>
      </c>
      <c r="M140" s="164">
        <f t="shared" si="71"/>
        <v>2.2793095392496628E-2</v>
      </c>
    </row>
    <row r="141" spans="2:13" x14ac:dyDescent="0.25">
      <c r="B141" s="162" t="s">
        <v>113</v>
      </c>
      <c r="C141" s="163">
        <v>11122</v>
      </c>
      <c r="D141" s="163">
        <v>11458</v>
      </c>
      <c r="E141" s="163">
        <v>4348</v>
      </c>
      <c r="F141" s="163">
        <v>12170</v>
      </c>
      <c r="G141" s="163">
        <v>16537</v>
      </c>
      <c r="H141" s="163">
        <v>17165</v>
      </c>
      <c r="I141" s="165">
        <f t="shared" si="75"/>
        <v>3.7975448993166738E-2</v>
      </c>
      <c r="J141" s="164">
        <f t="shared" si="72"/>
        <v>0.49807994414382972</v>
      </c>
      <c r="K141" s="162">
        <f t="shared" si="73"/>
        <v>628</v>
      </c>
      <c r="L141" s="163">
        <f t="shared" si="74"/>
        <v>5707</v>
      </c>
      <c r="M141" s="164">
        <f t="shared" si="71"/>
        <v>4.3634886453967035E-3</v>
      </c>
    </row>
    <row r="142" spans="2:13" x14ac:dyDescent="0.25">
      <c r="B142" s="162" t="s">
        <v>116</v>
      </c>
      <c r="C142" s="163">
        <v>15836</v>
      </c>
      <c r="D142" s="163">
        <v>15099</v>
      </c>
      <c r="E142" s="163">
        <v>4939</v>
      </c>
      <c r="F142" s="163">
        <v>21361</v>
      </c>
      <c r="G142" s="163">
        <v>19432</v>
      </c>
      <c r="H142" s="163">
        <v>19383</v>
      </c>
      <c r="I142" s="165">
        <f t="shared" si="75"/>
        <v>-2.5216138328529869E-3</v>
      </c>
      <c r="J142" s="164">
        <f t="shared" si="72"/>
        <v>0.2837273991655076</v>
      </c>
      <c r="K142" s="162">
        <f t="shared" si="73"/>
        <v>-49</v>
      </c>
      <c r="L142" s="163">
        <f t="shared" si="74"/>
        <v>4284</v>
      </c>
      <c r="M142" s="164">
        <f t="shared" si="71"/>
        <v>4.9273230651747336E-3</v>
      </c>
    </row>
    <row r="143" spans="2:13" x14ac:dyDescent="0.25">
      <c r="B143" s="162" t="s">
        <v>123</v>
      </c>
      <c r="C143" s="163">
        <v>2639</v>
      </c>
      <c r="D143" s="163">
        <v>2333</v>
      </c>
      <c r="E143" s="163">
        <v>649</v>
      </c>
      <c r="F143" s="163">
        <v>7729</v>
      </c>
      <c r="G143" s="163">
        <v>6843</v>
      </c>
      <c r="H143" s="163">
        <v>4784</v>
      </c>
      <c r="I143" s="165">
        <f t="shared" si="75"/>
        <v>-0.3008914218909835</v>
      </c>
      <c r="J143" s="164">
        <f t="shared" si="72"/>
        <v>1.0505786540934419</v>
      </c>
      <c r="K143" s="162">
        <f t="shared" si="73"/>
        <v>-2059</v>
      </c>
      <c r="L143" s="163">
        <f t="shared" si="74"/>
        <v>2451</v>
      </c>
      <c r="M143" s="164">
        <f t="shared" si="71"/>
        <v>1.2161333923435963E-3</v>
      </c>
    </row>
    <row r="144" spans="2:13" x14ac:dyDescent="0.25">
      <c r="B144" s="162" t="s">
        <v>119</v>
      </c>
      <c r="C144" s="163">
        <v>3247</v>
      </c>
      <c r="D144" s="163">
        <v>3178</v>
      </c>
      <c r="E144" s="163">
        <v>1498</v>
      </c>
      <c r="F144" s="163">
        <v>3284</v>
      </c>
      <c r="G144" s="163">
        <v>4271</v>
      </c>
      <c r="H144" s="163">
        <v>4378</v>
      </c>
      <c r="I144" s="165">
        <f t="shared" si="75"/>
        <v>2.5052680870990329E-2</v>
      </c>
      <c r="J144" s="164">
        <f t="shared" si="72"/>
        <v>0.37759597230962871</v>
      </c>
      <c r="K144" s="162">
        <f t="shared" si="73"/>
        <v>107</v>
      </c>
      <c r="L144" s="163">
        <f t="shared" si="74"/>
        <v>1200</v>
      </c>
      <c r="M144" s="164">
        <f t="shared" si="71"/>
        <v>1.1129247474248045E-3</v>
      </c>
    </row>
    <row r="145" spans="2:13" x14ac:dyDescent="0.25">
      <c r="B145" s="162" t="s">
        <v>128</v>
      </c>
      <c r="C145" s="163">
        <v>1061</v>
      </c>
      <c r="D145" s="163">
        <v>1302</v>
      </c>
      <c r="E145" s="163">
        <v>1586</v>
      </c>
      <c r="F145" s="163">
        <v>2427</v>
      </c>
      <c r="G145" s="163">
        <v>2749</v>
      </c>
      <c r="H145" s="163">
        <v>2455</v>
      </c>
      <c r="I145" s="165">
        <f t="shared" si="75"/>
        <v>-0.10694798108403059</v>
      </c>
      <c r="J145" s="164">
        <f t="shared" si="72"/>
        <v>0.8855606758832566</v>
      </c>
      <c r="K145" s="162">
        <f t="shared" si="73"/>
        <v>-294</v>
      </c>
      <c r="L145" s="163">
        <f t="shared" si="74"/>
        <v>1153</v>
      </c>
      <c r="M145" s="164">
        <f t="shared" si="71"/>
        <v>6.2408183072816244E-4</v>
      </c>
    </row>
    <row r="146" spans="2:13" x14ac:dyDescent="0.25">
      <c r="B146" s="162" t="s">
        <v>131</v>
      </c>
      <c r="C146" s="163">
        <v>5507</v>
      </c>
      <c r="D146" s="163">
        <v>3771</v>
      </c>
      <c r="E146" s="163">
        <v>3366</v>
      </c>
      <c r="F146" s="163">
        <v>1197</v>
      </c>
      <c r="G146" s="163">
        <v>1883</v>
      </c>
      <c r="H146" s="163">
        <v>1733</v>
      </c>
      <c r="I146" s="165">
        <f t="shared" si="75"/>
        <v>-7.966011683483798E-2</v>
      </c>
      <c r="J146" s="164">
        <f t="shared" si="72"/>
        <v>-0.54044020153805361</v>
      </c>
      <c r="K146" s="162">
        <f t="shared" si="73"/>
        <v>-150</v>
      </c>
      <c r="L146" s="163">
        <f t="shared" si="74"/>
        <v>-2038</v>
      </c>
      <c r="M146" s="164">
        <f t="shared" si="71"/>
        <v>4.405433045425277E-4</v>
      </c>
    </row>
    <row r="147" spans="2:13" x14ac:dyDescent="0.25">
      <c r="B147" s="168" t="s">
        <v>145</v>
      </c>
      <c r="C147" s="169">
        <f t="shared" ref="C147:H147" si="76">C139-SUM(C140:C146)</f>
        <v>27564</v>
      </c>
      <c r="D147" s="169">
        <f t="shared" si="76"/>
        <v>30616</v>
      </c>
      <c r="E147" s="169">
        <f t="shared" si="76"/>
        <v>15057</v>
      </c>
      <c r="F147" s="169">
        <f t="shared" si="76"/>
        <v>49153</v>
      </c>
      <c r="G147" s="169">
        <f t="shared" si="76"/>
        <v>53715</v>
      </c>
      <c r="H147" s="169">
        <f t="shared" si="76"/>
        <v>57502</v>
      </c>
      <c r="I147" s="171">
        <f t="shared" si="75"/>
        <v>7.0501722051568461E-2</v>
      </c>
      <c r="J147" s="170">
        <f t="shared" si="72"/>
        <v>0.87816827802456232</v>
      </c>
      <c r="K147" s="168">
        <f>H147-G147</f>
        <v>3787</v>
      </c>
      <c r="L147" s="169">
        <f t="shared" si="74"/>
        <v>26886</v>
      </c>
      <c r="M147" s="170">
        <f t="shared" si="71"/>
        <v>1.4617496305715192E-2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113026</v>
      </c>
      <c r="D149" s="176">
        <f t="shared" ref="D149:H149" si="77">D150+D153</f>
        <v>111028</v>
      </c>
      <c r="E149" s="176">
        <f t="shared" si="77"/>
        <v>35581</v>
      </c>
      <c r="F149" s="176">
        <f t="shared" si="77"/>
        <v>98028</v>
      </c>
      <c r="G149" s="176">
        <f t="shared" si="77"/>
        <v>103954</v>
      </c>
      <c r="H149" s="176">
        <f t="shared" si="77"/>
        <v>107771</v>
      </c>
      <c r="I149" s="177">
        <f>IFERROR(H149/G149-1,"-")</f>
        <v>3.6718163803220571E-2</v>
      </c>
      <c r="J149" s="177">
        <f>IFERROR(H149/D149-1,"-")</f>
        <v>-2.9334942537017739E-2</v>
      </c>
      <c r="K149" s="176">
        <f>H149-G149</f>
        <v>3817</v>
      </c>
      <c r="L149" s="176">
        <f>H149-D149</f>
        <v>-3257</v>
      </c>
      <c r="M149" s="177">
        <f t="shared" ref="M149:M161" si="78">H149/H$9</f>
        <v>2.7396302639268753E-2</v>
      </c>
    </row>
    <row r="150" spans="2:13" x14ac:dyDescent="0.25">
      <c r="B150" s="157" t="s">
        <v>97</v>
      </c>
      <c r="C150" s="158">
        <v>47109</v>
      </c>
      <c r="D150" s="158">
        <v>48728</v>
      </c>
      <c r="E150" s="158">
        <v>17580</v>
      </c>
      <c r="F150" s="158">
        <v>52405</v>
      </c>
      <c r="G150" s="158">
        <v>53034</v>
      </c>
      <c r="H150" s="158">
        <v>49638</v>
      </c>
      <c r="I150" s="160">
        <f>IFERROR(H150/G150-1,"-")</f>
        <v>-6.4034393030885872E-2</v>
      </c>
      <c r="J150" s="159">
        <f t="shared" ref="J150:J161" si="79">IFERROR(H150/D150-1,"-")</f>
        <v>1.8675094401576109E-2</v>
      </c>
      <c r="K150" s="157">
        <f t="shared" ref="K150:K160" si="80">H150-G150</f>
        <v>-3396</v>
      </c>
      <c r="L150" s="158">
        <f t="shared" ref="L150:L161" si="81">H150-D150</f>
        <v>910</v>
      </c>
      <c r="M150" s="159">
        <f t="shared" si="78"/>
        <v>1.2618400779504898E-2</v>
      </c>
    </row>
    <row r="151" spans="2:13" x14ac:dyDescent="0.25">
      <c r="B151" s="162" t="s">
        <v>103</v>
      </c>
      <c r="C151" s="163">
        <v>28907</v>
      </c>
      <c r="D151" s="163">
        <v>29573</v>
      </c>
      <c r="E151" s="163">
        <v>10656</v>
      </c>
      <c r="F151" s="163">
        <v>38200</v>
      </c>
      <c r="G151" s="163">
        <v>39717</v>
      </c>
      <c r="H151" s="163">
        <v>34403</v>
      </c>
      <c r="I151" s="165">
        <f>IFERROR(H151/G151-1,"-")</f>
        <v>-0.13379661102298768</v>
      </c>
      <c r="J151" s="164">
        <f t="shared" si="79"/>
        <v>0.16332465424542653</v>
      </c>
      <c r="K151" s="162">
        <f t="shared" si="80"/>
        <v>-5314</v>
      </c>
      <c r="L151" s="163">
        <f t="shared" si="81"/>
        <v>4830</v>
      </c>
      <c r="M151" s="164">
        <f t="shared" si="78"/>
        <v>8.7455345101999891E-3</v>
      </c>
    </row>
    <row r="152" spans="2:13" x14ac:dyDescent="0.25">
      <c r="B152" s="162" t="s">
        <v>100</v>
      </c>
      <c r="C152" s="163">
        <v>18202</v>
      </c>
      <c r="D152" s="163">
        <v>19155</v>
      </c>
      <c r="E152" s="163">
        <v>6924</v>
      </c>
      <c r="F152" s="163">
        <v>14205</v>
      </c>
      <c r="G152" s="163">
        <v>13317</v>
      </c>
      <c r="H152" s="163">
        <v>15235</v>
      </c>
      <c r="I152" s="165">
        <f>IFERROR(H152/G152-1,"-")</f>
        <v>0.14402643237966517</v>
      </c>
      <c r="J152" s="164">
        <f t="shared" si="79"/>
        <v>-0.20464630644740278</v>
      </c>
      <c r="K152" s="162">
        <f t="shared" si="80"/>
        <v>1918</v>
      </c>
      <c r="L152" s="163">
        <f t="shared" si="81"/>
        <v>-3920</v>
      </c>
      <c r="M152" s="164">
        <f t="shared" si="78"/>
        <v>3.87286626930491E-3</v>
      </c>
    </row>
    <row r="153" spans="2:13" x14ac:dyDescent="0.25">
      <c r="B153" s="157" t="s">
        <v>107</v>
      </c>
      <c r="C153" s="158">
        <v>65917</v>
      </c>
      <c r="D153" s="158">
        <v>62300</v>
      </c>
      <c r="E153" s="158">
        <v>18001</v>
      </c>
      <c r="F153" s="158">
        <v>45623</v>
      </c>
      <c r="G153" s="158">
        <v>50920</v>
      </c>
      <c r="H153" s="158">
        <v>58133</v>
      </c>
      <c r="I153" s="160">
        <f>IFERROR(H153/G153-1,"-")</f>
        <v>0.14165357423409275</v>
      </c>
      <c r="J153" s="159">
        <f t="shared" si="79"/>
        <v>-6.6886035313001635E-2</v>
      </c>
      <c r="K153" s="157">
        <f t="shared" si="80"/>
        <v>7213</v>
      </c>
      <c r="L153" s="158">
        <f t="shared" si="81"/>
        <v>-4167</v>
      </c>
      <c r="M153" s="159">
        <f t="shared" si="78"/>
        <v>1.4777901859763855E-2</v>
      </c>
    </row>
    <row r="154" spans="2:13" x14ac:dyDescent="0.25">
      <c r="B154" s="162" t="s">
        <v>110</v>
      </c>
      <c r="C154" s="163">
        <v>20510</v>
      </c>
      <c r="D154" s="163">
        <v>19558</v>
      </c>
      <c r="E154" s="163">
        <v>5340</v>
      </c>
      <c r="F154" s="163">
        <v>16981</v>
      </c>
      <c r="G154" s="163">
        <v>16830</v>
      </c>
      <c r="H154" s="163">
        <v>18135</v>
      </c>
      <c r="I154" s="165">
        <f t="shared" ref="I154:I161" si="82">IFERROR(H154/G154-1,"-")</f>
        <v>7.7540106951871746E-2</v>
      </c>
      <c r="J154" s="164">
        <f t="shared" si="79"/>
        <v>-7.2757950710706565E-2</v>
      </c>
      <c r="K154" s="162">
        <f t="shared" si="80"/>
        <v>1305</v>
      </c>
      <c r="L154" s="163">
        <f t="shared" si="81"/>
        <v>-1423</v>
      </c>
      <c r="M154" s="164">
        <f t="shared" si="78"/>
        <v>4.6100708758677091E-3</v>
      </c>
    </row>
    <row r="155" spans="2:13" x14ac:dyDescent="0.25">
      <c r="B155" s="162" t="s">
        <v>113</v>
      </c>
      <c r="C155" s="163">
        <v>18611</v>
      </c>
      <c r="D155" s="163">
        <v>15098</v>
      </c>
      <c r="E155" s="163">
        <v>4321</v>
      </c>
      <c r="F155" s="163">
        <v>8835</v>
      </c>
      <c r="G155" s="163">
        <v>9230</v>
      </c>
      <c r="H155" s="163">
        <v>8990</v>
      </c>
      <c r="I155" s="165">
        <f t="shared" si="82"/>
        <v>-2.6002166847237218E-2</v>
      </c>
      <c r="J155" s="164">
        <f t="shared" si="79"/>
        <v>-0.40455689495297387</v>
      </c>
      <c r="K155" s="162">
        <f t="shared" si="80"/>
        <v>-240</v>
      </c>
      <c r="L155" s="163">
        <f t="shared" si="81"/>
        <v>-6108</v>
      </c>
      <c r="M155" s="164">
        <f t="shared" si="78"/>
        <v>2.2853342803446763E-3</v>
      </c>
    </row>
    <row r="156" spans="2:13" x14ac:dyDescent="0.25">
      <c r="B156" s="162" t="s">
        <v>116</v>
      </c>
      <c r="C156" s="163">
        <v>10116</v>
      </c>
      <c r="D156" s="163">
        <v>9162</v>
      </c>
      <c r="E156" s="163">
        <v>2056</v>
      </c>
      <c r="F156" s="163">
        <v>5664</v>
      </c>
      <c r="G156" s="163">
        <v>8302</v>
      </c>
      <c r="H156" s="163">
        <v>10528</v>
      </c>
      <c r="I156" s="165">
        <f t="shared" si="82"/>
        <v>0.26812816188870148</v>
      </c>
      <c r="J156" s="164">
        <f t="shared" si="79"/>
        <v>0.1490940842610784</v>
      </c>
      <c r="K156" s="162">
        <f t="shared" si="80"/>
        <v>2226</v>
      </c>
      <c r="L156" s="163">
        <f t="shared" si="81"/>
        <v>1366</v>
      </c>
      <c r="M156" s="164">
        <f t="shared" si="78"/>
        <v>2.6763069303079811E-3</v>
      </c>
    </row>
    <row r="157" spans="2:13" x14ac:dyDescent="0.25">
      <c r="B157" s="162" t="s">
        <v>123</v>
      </c>
      <c r="C157" s="163">
        <v>1181</v>
      </c>
      <c r="D157" s="163">
        <v>1390</v>
      </c>
      <c r="E157" s="163">
        <v>556</v>
      </c>
      <c r="F157" s="163">
        <v>1427</v>
      </c>
      <c r="G157" s="163">
        <v>1293</v>
      </c>
      <c r="H157" s="163">
        <v>1706</v>
      </c>
      <c r="I157" s="165">
        <f t="shared" si="82"/>
        <v>0.31941221964423816</v>
      </c>
      <c r="J157" s="164">
        <f t="shared" si="79"/>
        <v>0.22733812949640297</v>
      </c>
      <c r="K157" s="162">
        <f t="shared" si="80"/>
        <v>413</v>
      </c>
      <c r="L157" s="163">
        <f t="shared" si="81"/>
        <v>316</v>
      </c>
      <c r="M157" s="164">
        <f t="shared" si="78"/>
        <v>4.3367967544694303E-4</v>
      </c>
    </row>
    <row r="158" spans="2:13" x14ac:dyDescent="0.25">
      <c r="B158" s="162" t="s">
        <v>119</v>
      </c>
      <c r="C158" s="163">
        <v>2175</v>
      </c>
      <c r="D158" s="163">
        <v>2738</v>
      </c>
      <c r="E158" s="163">
        <v>1150</v>
      </c>
      <c r="F158" s="163">
        <v>2780</v>
      </c>
      <c r="G158" s="163">
        <v>2645</v>
      </c>
      <c r="H158" s="163">
        <v>3055</v>
      </c>
      <c r="I158" s="165">
        <f t="shared" si="82"/>
        <v>0.15500945179584114</v>
      </c>
      <c r="J158" s="164">
        <f t="shared" si="79"/>
        <v>0.1157779401022645</v>
      </c>
      <c r="K158" s="162">
        <f t="shared" si="80"/>
        <v>410</v>
      </c>
      <c r="L158" s="163">
        <f t="shared" si="81"/>
        <v>317</v>
      </c>
      <c r="M158" s="164">
        <f t="shared" si="78"/>
        <v>7.766069217411553E-4</v>
      </c>
    </row>
    <row r="159" spans="2:13" x14ac:dyDescent="0.25">
      <c r="B159" s="162" t="s">
        <v>128</v>
      </c>
      <c r="C159" s="163">
        <v>344</v>
      </c>
      <c r="D159" s="163">
        <v>366</v>
      </c>
      <c r="E159" s="163">
        <v>224</v>
      </c>
      <c r="F159" s="163">
        <v>405</v>
      </c>
      <c r="G159" s="163">
        <v>363</v>
      </c>
      <c r="H159" s="163">
        <v>328</v>
      </c>
      <c r="I159" s="165">
        <f t="shared" si="82"/>
        <v>-9.6418732782369121E-2</v>
      </c>
      <c r="J159" s="164">
        <f t="shared" si="79"/>
        <v>-0.10382513661202186</v>
      </c>
      <c r="K159" s="162">
        <f t="shared" si="80"/>
        <v>-35</v>
      </c>
      <c r="L159" s="163">
        <f t="shared" si="81"/>
        <v>-38</v>
      </c>
      <c r="M159" s="164">
        <f t="shared" si="78"/>
        <v>8.3380383087102762E-5</v>
      </c>
    </row>
    <row r="160" spans="2:13" x14ac:dyDescent="0.25">
      <c r="B160" s="162" t="s">
        <v>131</v>
      </c>
      <c r="C160" s="163">
        <v>974</v>
      </c>
      <c r="D160" s="163">
        <v>822</v>
      </c>
      <c r="E160" s="163">
        <v>294</v>
      </c>
      <c r="F160" s="163">
        <v>563</v>
      </c>
      <c r="G160" s="163">
        <v>725</v>
      </c>
      <c r="H160" s="163">
        <v>473</v>
      </c>
      <c r="I160" s="165">
        <f t="shared" si="82"/>
        <v>-0.34758620689655173</v>
      </c>
      <c r="J160" s="164">
        <f t="shared" si="79"/>
        <v>-0.42457420924574207</v>
      </c>
      <c r="K160" s="162">
        <f t="shared" si="80"/>
        <v>-252</v>
      </c>
      <c r="L160" s="163">
        <f t="shared" si="81"/>
        <v>-349</v>
      </c>
      <c r="M160" s="164">
        <f t="shared" si="78"/>
        <v>1.202406134152427E-4</v>
      </c>
    </row>
    <row r="161" spans="2:13" x14ac:dyDescent="0.25">
      <c r="B161" s="168" t="s">
        <v>145</v>
      </c>
      <c r="C161" s="169">
        <f t="shared" ref="C161:H161" si="83">C153-SUM(C154:C160)</f>
        <v>12006</v>
      </c>
      <c r="D161" s="169">
        <f t="shared" si="83"/>
        <v>13166</v>
      </c>
      <c r="E161" s="169">
        <f t="shared" si="83"/>
        <v>4060</v>
      </c>
      <c r="F161" s="169">
        <f t="shared" si="83"/>
        <v>8968</v>
      </c>
      <c r="G161" s="169">
        <f t="shared" si="83"/>
        <v>11532</v>
      </c>
      <c r="H161" s="169">
        <f t="shared" si="83"/>
        <v>14918</v>
      </c>
      <c r="I161" s="171">
        <f t="shared" si="82"/>
        <v>0.2936177592785294</v>
      </c>
      <c r="J161" s="170">
        <f t="shared" si="79"/>
        <v>0.13307002886222086</v>
      </c>
      <c r="K161" s="168">
        <f>H161-G161</f>
        <v>3386</v>
      </c>
      <c r="L161" s="169">
        <f t="shared" si="81"/>
        <v>1752</v>
      </c>
      <c r="M161" s="170">
        <f t="shared" si="78"/>
        <v>3.7922821795530457E-3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5B6C7-42AA-4848-8518-A12B06DCB79F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52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1226508</v>
      </c>
      <c r="D9" s="176">
        <f t="shared" ref="D9:H9" si="0">D10+D13</f>
        <v>1164182</v>
      </c>
      <c r="E9" s="176">
        <f t="shared" si="0"/>
        <v>344421</v>
      </c>
      <c r="F9" s="176">
        <f t="shared" si="0"/>
        <v>893612</v>
      </c>
      <c r="G9" s="176">
        <f t="shared" si="0"/>
        <v>1003434</v>
      </c>
      <c r="H9" s="176">
        <f t="shared" si="0"/>
        <v>1101840</v>
      </c>
      <c r="I9" s="177">
        <f>IFERROR(H9/G9-1,"-")</f>
        <v>9.8069230263275964E-2</v>
      </c>
      <c r="J9" s="177">
        <f>IFERROR(H9/D9-1,"-")</f>
        <v>-5.3550046298602827E-2</v>
      </c>
      <c r="K9" s="176">
        <f>H9-G9</f>
        <v>98406</v>
      </c>
      <c r="L9" s="176">
        <f>H9-D9</f>
        <v>-62342</v>
      </c>
      <c r="M9" s="177">
        <f t="shared" ref="M9:M21" si="1">H9/H$9</f>
        <v>1</v>
      </c>
      <c r="P9" s="154" t="s">
        <v>68</v>
      </c>
      <c r="Q9" s="176">
        <f>Q10+Q13</f>
        <v>91566</v>
      </c>
      <c r="R9" s="176">
        <f t="shared" ref="R9:V9" si="2">R10+R13</f>
        <v>64553</v>
      </c>
      <c r="S9" s="176">
        <f t="shared" si="2"/>
        <v>17306</v>
      </c>
      <c r="T9" s="176">
        <f t="shared" si="2"/>
        <v>41281</v>
      </c>
      <c r="U9" s="176">
        <f t="shared" si="2"/>
        <v>44935</v>
      </c>
      <c r="V9" s="176">
        <f t="shared" si="2"/>
        <v>47073</v>
      </c>
      <c r="W9" s="177">
        <f>IFERROR(V9/U9-1,"-")</f>
        <v>4.7579837543117787E-2</v>
      </c>
      <c r="X9" s="177">
        <f>IFERROR(V9/R9-1,"-")</f>
        <v>-0.27078524623177858</v>
      </c>
      <c r="Y9" s="176">
        <f>V9-U9</f>
        <v>2138</v>
      </c>
      <c r="Z9" s="176">
        <f>V9-R9</f>
        <v>-17480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187933</v>
      </c>
      <c r="D10" s="158">
        <v>176377</v>
      </c>
      <c r="E10" s="158">
        <v>73937</v>
      </c>
      <c r="F10" s="158">
        <v>146661</v>
      </c>
      <c r="G10" s="158">
        <v>151461</v>
      </c>
      <c r="H10" s="158">
        <v>161640</v>
      </c>
      <c r="I10" s="160">
        <f>IFERROR(H10/G10-1,"-")</f>
        <v>6.7205419216828099E-2</v>
      </c>
      <c r="J10" s="159">
        <f t="shared" ref="J10:J21" si="4">IFERROR(H10/D10-1,"-")</f>
        <v>-8.3553978126399753E-2</v>
      </c>
      <c r="K10" s="157">
        <f t="shared" ref="K10:K20" si="5">H10-G10</f>
        <v>10179</v>
      </c>
      <c r="L10" s="158">
        <f t="shared" ref="L10:L21" si="6">H10-D10</f>
        <v>-14737</v>
      </c>
      <c r="M10" s="159">
        <f t="shared" si="1"/>
        <v>0.14670006534524069</v>
      </c>
      <c r="P10" s="157" t="s">
        <v>97</v>
      </c>
      <c r="Q10" s="158">
        <v>18431</v>
      </c>
      <c r="R10" s="158">
        <v>9843</v>
      </c>
      <c r="S10" s="158">
        <v>3361</v>
      </c>
      <c r="T10" s="158">
        <v>7300</v>
      </c>
      <c r="U10" s="158">
        <v>8471</v>
      </c>
      <c r="V10" s="158">
        <v>7405</v>
      </c>
      <c r="W10" s="160">
        <f>IFERROR(V10/U10-1,"-")</f>
        <v>-0.12584110494628731</v>
      </c>
      <c r="X10" s="159">
        <f t="shared" ref="X10:X21" si="7">IFERROR(V10/R10-1,"-")</f>
        <v>-0.24768871279081583</v>
      </c>
      <c r="Y10" s="157">
        <f t="shared" ref="Y10:Y20" si="8">V10-U10</f>
        <v>-1066</v>
      </c>
      <c r="Z10" s="158">
        <f t="shared" ref="Z10:Z21" si="9">V10-R10</f>
        <v>-2438</v>
      </c>
      <c r="AA10" s="159">
        <f t="shared" si="3"/>
        <v>0.1573088607057124</v>
      </c>
    </row>
    <row r="11" spans="1:27" x14ac:dyDescent="0.25">
      <c r="A11" s="161" t="s">
        <v>100</v>
      </c>
      <c r="B11" s="162" t="s">
        <v>103</v>
      </c>
      <c r="C11" s="163">
        <v>99352</v>
      </c>
      <c r="D11" s="163">
        <v>98304</v>
      </c>
      <c r="E11" s="163">
        <v>52785</v>
      </c>
      <c r="F11" s="163">
        <v>86473</v>
      </c>
      <c r="G11" s="163">
        <v>84408</v>
      </c>
      <c r="H11" s="163">
        <v>78866</v>
      </c>
      <c r="I11" s="165">
        <f>IFERROR(H11/G11-1,"-")</f>
        <v>-6.5657283669794286E-2</v>
      </c>
      <c r="J11" s="164">
        <f t="shared" si="4"/>
        <v>-0.19773356119791663</v>
      </c>
      <c r="K11" s="162">
        <f t="shared" si="5"/>
        <v>-5542</v>
      </c>
      <c r="L11" s="163">
        <f t="shared" si="6"/>
        <v>-19438</v>
      </c>
      <c r="M11" s="164">
        <f t="shared" si="1"/>
        <v>7.1576635446162787E-2</v>
      </c>
      <c r="P11" s="162" t="s">
        <v>103</v>
      </c>
      <c r="Q11" s="163">
        <v>15307</v>
      </c>
      <c r="R11" s="163">
        <v>7338</v>
      </c>
      <c r="S11" s="163">
        <v>2782</v>
      </c>
      <c r="T11" s="163">
        <v>5090</v>
      </c>
      <c r="U11" s="163">
        <v>5907</v>
      </c>
      <c r="V11" s="163">
        <v>5194</v>
      </c>
      <c r="W11" s="165">
        <f>IFERROR(V11/U11-1,"-")</f>
        <v>-0.12070424919586931</v>
      </c>
      <c r="X11" s="164">
        <f t="shared" si="7"/>
        <v>-0.29217770509675656</v>
      </c>
      <c r="Y11" s="162">
        <f t="shared" si="8"/>
        <v>-713</v>
      </c>
      <c r="Z11" s="163">
        <f t="shared" si="9"/>
        <v>-2144</v>
      </c>
      <c r="AA11" s="164">
        <f>V11/V$9</f>
        <v>0.11033926029783528</v>
      </c>
    </row>
    <row r="12" spans="1:27" x14ac:dyDescent="0.25">
      <c r="A12" s="1"/>
      <c r="B12" s="162" t="s">
        <v>100</v>
      </c>
      <c r="C12" s="163">
        <v>88581</v>
      </c>
      <c r="D12" s="163">
        <v>78073</v>
      </c>
      <c r="E12" s="163">
        <v>21152</v>
      </c>
      <c r="F12" s="163">
        <v>60188</v>
      </c>
      <c r="G12" s="163">
        <v>67053</v>
      </c>
      <c r="H12" s="163">
        <v>82774</v>
      </c>
      <c r="I12" s="165">
        <f>IFERROR(H12/G12-1,"-")</f>
        <v>0.23445632559318752</v>
      </c>
      <c r="J12" s="164">
        <f t="shared" si="4"/>
        <v>6.0212877691391498E-2</v>
      </c>
      <c r="K12" s="162">
        <f t="shared" si="5"/>
        <v>15721</v>
      </c>
      <c r="L12" s="163">
        <f t="shared" si="6"/>
        <v>4701</v>
      </c>
      <c r="M12" s="164">
        <f t="shared" si="1"/>
        <v>7.5123429899077901E-2</v>
      </c>
      <c r="P12" s="162" t="s">
        <v>100</v>
      </c>
      <c r="Q12" s="163">
        <v>3124</v>
      </c>
      <c r="R12" s="163">
        <v>2505</v>
      </c>
      <c r="S12" s="163">
        <v>579</v>
      </c>
      <c r="T12" s="163">
        <v>2210</v>
      </c>
      <c r="U12" s="163">
        <v>2564</v>
      </c>
      <c r="V12" s="163">
        <v>2211</v>
      </c>
      <c r="W12" s="165">
        <f>IFERROR(V12/U12-1,"-")</f>
        <v>-0.13767550702028086</v>
      </c>
      <c r="X12" s="164">
        <f t="shared" si="7"/>
        <v>-0.11736526946107784</v>
      </c>
      <c r="Y12" s="162">
        <f t="shared" si="8"/>
        <v>-353</v>
      </c>
      <c r="Z12" s="163">
        <f t="shared" si="9"/>
        <v>-294</v>
      </c>
      <c r="AA12" s="164">
        <f t="shared" si="3"/>
        <v>4.6969600407877128E-2</v>
      </c>
    </row>
    <row r="13" spans="1:27" s="56" customFormat="1" x14ac:dyDescent="0.25">
      <c r="B13" s="157" t="s">
        <v>107</v>
      </c>
      <c r="C13" s="158">
        <v>1038575</v>
      </c>
      <c r="D13" s="158">
        <v>987805</v>
      </c>
      <c r="E13" s="158">
        <v>270484</v>
      </c>
      <c r="F13" s="158">
        <v>746951</v>
      </c>
      <c r="G13" s="158">
        <v>851973</v>
      </c>
      <c r="H13" s="158">
        <v>940200</v>
      </c>
      <c r="I13" s="160">
        <f>IFERROR(H13/G13-1,"-")</f>
        <v>0.1035560986087587</v>
      </c>
      <c r="J13" s="159">
        <f t="shared" si="4"/>
        <v>-4.8192710099665415E-2</v>
      </c>
      <c r="K13" s="157">
        <f t="shared" si="5"/>
        <v>88227</v>
      </c>
      <c r="L13" s="158">
        <f t="shared" si="6"/>
        <v>-47605</v>
      </c>
      <c r="M13" s="159">
        <f t="shared" si="1"/>
        <v>0.85329993465475928</v>
      </c>
      <c r="P13" s="157" t="s">
        <v>107</v>
      </c>
      <c r="Q13" s="158">
        <v>73135</v>
      </c>
      <c r="R13" s="158">
        <v>54710</v>
      </c>
      <c r="S13" s="158">
        <v>13945</v>
      </c>
      <c r="T13" s="158">
        <v>33981</v>
      </c>
      <c r="U13" s="158">
        <v>36464</v>
      </c>
      <c r="V13" s="158">
        <v>39668</v>
      </c>
      <c r="W13" s="160">
        <f>IFERROR(V13/U13-1,"-")</f>
        <v>8.7867485739359319E-2</v>
      </c>
      <c r="X13" s="159">
        <f t="shared" si="7"/>
        <v>-0.27494059586912811</v>
      </c>
      <c r="Y13" s="157">
        <f t="shared" si="8"/>
        <v>3204</v>
      </c>
      <c r="Z13" s="158">
        <f t="shared" si="9"/>
        <v>-15042</v>
      </c>
      <c r="AA13" s="159">
        <f t="shared" si="3"/>
        <v>0.84269113929428763</v>
      </c>
    </row>
    <row r="14" spans="1:27" s="56" customFormat="1" x14ac:dyDescent="0.25">
      <c r="B14" s="162" t="s">
        <v>110</v>
      </c>
      <c r="C14" s="163">
        <v>552445</v>
      </c>
      <c r="D14" s="163">
        <v>529309</v>
      </c>
      <c r="E14" s="163">
        <v>113733</v>
      </c>
      <c r="F14" s="163">
        <v>369208</v>
      </c>
      <c r="G14" s="163">
        <v>440689</v>
      </c>
      <c r="H14" s="163">
        <v>503295</v>
      </c>
      <c r="I14" s="165">
        <f t="shared" ref="I14:I21" si="10">IFERROR(H14/G14-1,"-")</f>
        <v>0.14206390447685324</v>
      </c>
      <c r="J14" s="164">
        <f t="shared" si="4"/>
        <v>-4.9147095552881215E-2</v>
      </c>
      <c r="K14" s="162">
        <f t="shared" si="5"/>
        <v>62606</v>
      </c>
      <c r="L14" s="163">
        <f t="shared" si="6"/>
        <v>-26014</v>
      </c>
      <c r="M14" s="164">
        <f t="shared" si="1"/>
        <v>0.45677684600304946</v>
      </c>
      <c r="P14" s="162" t="s">
        <v>110</v>
      </c>
      <c r="Q14" s="163">
        <v>41216</v>
      </c>
      <c r="R14" s="163">
        <v>28061</v>
      </c>
      <c r="S14" s="163">
        <v>6771</v>
      </c>
      <c r="T14" s="163">
        <v>13052</v>
      </c>
      <c r="U14" s="163">
        <v>14726</v>
      </c>
      <c r="V14" s="163">
        <v>17267</v>
      </c>
      <c r="W14" s="165">
        <f t="shared" ref="W14:W21" si="11">IFERROR(V14/U14-1,"-")</f>
        <v>0.1725519489338585</v>
      </c>
      <c r="X14" s="164">
        <f t="shared" si="7"/>
        <v>-0.38466198638680016</v>
      </c>
      <c r="Y14" s="162">
        <f t="shared" si="8"/>
        <v>2541</v>
      </c>
      <c r="Z14" s="163">
        <f t="shared" si="9"/>
        <v>-10794</v>
      </c>
      <c r="AA14" s="164">
        <f t="shared" si="3"/>
        <v>0.36681324750918787</v>
      </c>
    </row>
    <row r="15" spans="1:27" x14ac:dyDescent="0.25">
      <c r="A15" s="1"/>
      <c r="B15" s="162" t="s">
        <v>113</v>
      </c>
      <c r="C15" s="163">
        <v>86350</v>
      </c>
      <c r="D15" s="163">
        <v>68399</v>
      </c>
      <c r="E15" s="163">
        <v>20393</v>
      </c>
      <c r="F15" s="163">
        <v>41382</v>
      </c>
      <c r="G15" s="163">
        <v>43871</v>
      </c>
      <c r="H15" s="163">
        <v>49723</v>
      </c>
      <c r="I15" s="165">
        <f t="shared" si="10"/>
        <v>0.13339107838891295</v>
      </c>
      <c r="J15" s="164">
        <f t="shared" si="4"/>
        <v>-0.27304492755742038</v>
      </c>
      <c r="K15" s="162">
        <f t="shared" si="5"/>
        <v>5852</v>
      </c>
      <c r="L15" s="163">
        <f t="shared" si="6"/>
        <v>-18676</v>
      </c>
      <c r="M15" s="164">
        <f t="shared" si="1"/>
        <v>4.5127241704784722E-2</v>
      </c>
      <c r="P15" s="162" t="s">
        <v>113</v>
      </c>
      <c r="Q15" s="163">
        <v>3069</v>
      </c>
      <c r="R15" s="163">
        <v>2259</v>
      </c>
      <c r="S15" s="163">
        <v>769</v>
      </c>
      <c r="T15" s="163">
        <v>2732</v>
      </c>
      <c r="U15" s="163">
        <v>2398</v>
      </c>
      <c r="V15" s="163">
        <v>2510</v>
      </c>
      <c r="W15" s="165">
        <f t="shared" si="11"/>
        <v>4.6705587989991582E-2</v>
      </c>
      <c r="X15" s="164">
        <f t="shared" si="7"/>
        <v>0.11111111111111116</v>
      </c>
      <c r="Y15" s="162">
        <f t="shared" si="8"/>
        <v>112</v>
      </c>
      <c r="Z15" s="163">
        <f t="shared" si="9"/>
        <v>251</v>
      </c>
      <c r="AA15" s="164">
        <f t="shared" si="3"/>
        <v>5.3321436917128713E-2</v>
      </c>
    </row>
    <row r="16" spans="1:27" x14ac:dyDescent="0.25">
      <c r="A16" s="1"/>
      <c r="B16" s="162" t="s">
        <v>116</v>
      </c>
      <c r="C16" s="163">
        <v>27164</v>
      </c>
      <c r="D16" s="163">
        <v>26073</v>
      </c>
      <c r="E16" s="163">
        <v>9058</v>
      </c>
      <c r="F16" s="163">
        <v>27745</v>
      </c>
      <c r="G16" s="163">
        <v>36842</v>
      </c>
      <c r="H16" s="163">
        <v>35210</v>
      </c>
      <c r="I16" s="165">
        <f t="shared" si="10"/>
        <v>-4.4297269420769725E-2</v>
      </c>
      <c r="J16" s="164">
        <f t="shared" si="4"/>
        <v>0.35043915161277961</v>
      </c>
      <c r="K16" s="162">
        <f t="shared" si="5"/>
        <v>-1632</v>
      </c>
      <c r="L16" s="163">
        <f t="shared" si="6"/>
        <v>9137</v>
      </c>
      <c r="M16" s="164">
        <f t="shared" si="1"/>
        <v>3.1955637842154938E-2</v>
      </c>
      <c r="P16" s="162" t="s">
        <v>116</v>
      </c>
      <c r="Q16" s="163">
        <v>7256</v>
      </c>
      <c r="R16" s="163">
        <v>3199</v>
      </c>
      <c r="S16" s="163">
        <v>658</v>
      </c>
      <c r="T16" s="163">
        <v>3637</v>
      </c>
      <c r="U16" s="163">
        <v>3832</v>
      </c>
      <c r="V16" s="163">
        <v>3808</v>
      </c>
      <c r="W16" s="165">
        <f t="shared" si="11"/>
        <v>-6.2630480167014113E-3</v>
      </c>
      <c r="X16" s="164">
        <f t="shared" si="7"/>
        <v>0.19037199124726478</v>
      </c>
      <c r="Y16" s="162">
        <f t="shared" si="8"/>
        <v>-24</v>
      </c>
      <c r="Z16" s="163">
        <f t="shared" si="9"/>
        <v>609</v>
      </c>
      <c r="AA16" s="164">
        <f t="shared" si="3"/>
        <v>8.0895630191404833E-2</v>
      </c>
    </row>
    <row r="17" spans="1:27" x14ac:dyDescent="0.25">
      <c r="A17" s="1"/>
      <c r="B17" s="162" t="s">
        <v>123</v>
      </c>
      <c r="C17" s="163">
        <v>43002</v>
      </c>
      <c r="D17" s="163">
        <v>42967</v>
      </c>
      <c r="E17" s="163">
        <v>11672</v>
      </c>
      <c r="F17" s="163">
        <v>43252</v>
      </c>
      <c r="G17" s="163">
        <v>43424</v>
      </c>
      <c r="H17" s="163">
        <v>43482</v>
      </c>
      <c r="I17" s="165">
        <f t="shared" si="10"/>
        <v>1.3356669123065767E-3</v>
      </c>
      <c r="J17" s="164">
        <f t="shared" si="4"/>
        <v>1.1985942700211805E-2</v>
      </c>
      <c r="K17" s="162">
        <f t="shared" si="5"/>
        <v>58</v>
      </c>
      <c r="L17" s="163">
        <f t="shared" si="6"/>
        <v>515</v>
      </c>
      <c r="M17" s="164">
        <f t="shared" si="1"/>
        <v>3.946307993901111E-2</v>
      </c>
      <c r="P17" s="162" t="s">
        <v>123</v>
      </c>
      <c r="Q17" s="163">
        <v>1482</v>
      </c>
      <c r="R17" s="163">
        <v>1294</v>
      </c>
      <c r="S17" s="163">
        <v>420</v>
      </c>
      <c r="T17" s="163">
        <v>1612</v>
      </c>
      <c r="U17" s="163">
        <v>1415</v>
      </c>
      <c r="V17" s="163">
        <v>1261</v>
      </c>
      <c r="W17" s="165">
        <f t="shared" si="11"/>
        <v>-0.10883392226148414</v>
      </c>
      <c r="X17" s="164">
        <f t="shared" si="7"/>
        <v>-2.5502318392581103E-2</v>
      </c>
      <c r="Y17" s="162">
        <f t="shared" si="8"/>
        <v>-154</v>
      </c>
      <c r="Z17" s="163">
        <f t="shared" si="9"/>
        <v>-33</v>
      </c>
      <c r="AA17" s="164">
        <f t="shared" si="3"/>
        <v>2.6788180060756697E-2</v>
      </c>
    </row>
    <row r="18" spans="1:27" x14ac:dyDescent="0.25">
      <c r="A18" s="1"/>
      <c r="B18" s="162" t="s">
        <v>119</v>
      </c>
      <c r="C18" s="163">
        <v>14395</v>
      </c>
      <c r="D18" s="163">
        <v>13509</v>
      </c>
      <c r="E18" s="163">
        <v>6309</v>
      </c>
      <c r="F18" s="163">
        <v>13814</v>
      </c>
      <c r="G18" s="163">
        <v>14771</v>
      </c>
      <c r="H18" s="163">
        <v>15244</v>
      </c>
      <c r="I18" s="165">
        <f t="shared" si="10"/>
        <v>3.2022205673278625E-2</v>
      </c>
      <c r="J18" s="164">
        <f t="shared" si="4"/>
        <v>0.12843289658746015</v>
      </c>
      <c r="K18" s="162">
        <f t="shared" si="5"/>
        <v>473</v>
      </c>
      <c r="L18" s="163">
        <f t="shared" si="6"/>
        <v>1735</v>
      </c>
      <c r="M18" s="164">
        <f t="shared" si="1"/>
        <v>1.3835039570173529E-2</v>
      </c>
      <c r="P18" s="162" t="s">
        <v>119</v>
      </c>
      <c r="Q18" s="163">
        <v>666</v>
      </c>
      <c r="R18" s="163">
        <v>615</v>
      </c>
      <c r="S18" s="163">
        <v>225</v>
      </c>
      <c r="T18" s="163">
        <v>807</v>
      </c>
      <c r="U18" s="163">
        <v>697</v>
      </c>
      <c r="V18" s="163">
        <v>688</v>
      </c>
      <c r="W18" s="165">
        <f t="shared" si="11"/>
        <v>-1.2912482065997155E-2</v>
      </c>
      <c r="X18" s="164">
        <f t="shared" si="7"/>
        <v>0.11869918699186988</v>
      </c>
      <c r="Y18" s="162">
        <f t="shared" si="8"/>
        <v>-9</v>
      </c>
      <c r="Z18" s="163">
        <f t="shared" si="9"/>
        <v>73</v>
      </c>
      <c r="AA18" s="164">
        <f t="shared" si="3"/>
        <v>1.461559705138827E-2</v>
      </c>
    </row>
    <row r="19" spans="1:27" x14ac:dyDescent="0.25">
      <c r="A19" s="161" t="s">
        <v>144</v>
      </c>
      <c r="B19" s="162" t="s">
        <v>128</v>
      </c>
      <c r="C19" s="163">
        <v>23632</v>
      </c>
      <c r="D19" s="163">
        <v>25943</v>
      </c>
      <c r="E19" s="163">
        <v>10455</v>
      </c>
      <c r="F19" s="163">
        <v>18824</v>
      </c>
      <c r="G19" s="163">
        <v>20550</v>
      </c>
      <c r="H19" s="163">
        <v>19141</v>
      </c>
      <c r="I19" s="165">
        <f t="shared" si="10"/>
        <v>-6.8564476885644821E-2</v>
      </c>
      <c r="J19" s="164">
        <f t="shared" si="4"/>
        <v>-0.26219018617738887</v>
      </c>
      <c r="K19" s="162">
        <f t="shared" si="5"/>
        <v>-1409</v>
      </c>
      <c r="L19" s="163">
        <f t="shared" si="6"/>
        <v>-6802</v>
      </c>
      <c r="M19" s="164">
        <f t="shared" si="1"/>
        <v>1.7371850722427938E-2</v>
      </c>
      <c r="P19" s="162" t="s">
        <v>128</v>
      </c>
      <c r="Q19" s="163">
        <v>777</v>
      </c>
      <c r="R19" s="163">
        <v>807</v>
      </c>
      <c r="S19" s="163">
        <v>382</v>
      </c>
      <c r="T19" s="163">
        <v>341</v>
      </c>
      <c r="U19" s="163">
        <v>382</v>
      </c>
      <c r="V19" s="163">
        <v>271</v>
      </c>
      <c r="W19" s="165">
        <f t="shared" si="11"/>
        <v>-0.29057591623036649</v>
      </c>
      <c r="X19" s="164">
        <f t="shared" si="7"/>
        <v>-0.66418835192069392</v>
      </c>
      <c r="Y19" s="162">
        <f t="shared" si="8"/>
        <v>-111</v>
      </c>
      <c r="Z19" s="163">
        <f t="shared" si="9"/>
        <v>-536</v>
      </c>
      <c r="AA19" s="164">
        <f t="shared" si="3"/>
        <v>5.7570156990206702E-3</v>
      </c>
    </row>
    <row r="20" spans="1:27" x14ac:dyDescent="0.25">
      <c r="A20" s="167" t="s">
        <v>145</v>
      </c>
      <c r="B20" s="162" t="s">
        <v>131</v>
      </c>
      <c r="C20" s="163">
        <v>43415</v>
      </c>
      <c r="D20" s="163">
        <v>38115</v>
      </c>
      <c r="E20" s="163">
        <v>16810</v>
      </c>
      <c r="F20" s="163">
        <v>17421</v>
      </c>
      <c r="G20" s="163">
        <v>21219</v>
      </c>
      <c r="H20" s="163">
        <v>23306</v>
      </c>
      <c r="I20" s="165">
        <f t="shared" si="10"/>
        <v>9.8355247655403266E-2</v>
      </c>
      <c r="J20" s="164">
        <f t="shared" si="4"/>
        <v>-0.38853469762560666</v>
      </c>
      <c r="K20" s="162">
        <f t="shared" si="5"/>
        <v>2087</v>
      </c>
      <c r="L20" s="163">
        <f t="shared" si="6"/>
        <v>-14809</v>
      </c>
      <c r="M20" s="164">
        <f t="shared" si="1"/>
        <v>2.1151891381688812E-2</v>
      </c>
      <c r="P20" s="162" t="s">
        <v>131</v>
      </c>
      <c r="Q20" s="163">
        <v>3150</v>
      </c>
      <c r="R20" s="163">
        <v>1548</v>
      </c>
      <c r="S20" s="163">
        <v>662</v>
      </c>
      <c r="T20" s="163">
        <v>297</v>
      </c>
      <c r="U20" s="163">
        <v>433</v>
      </c>
      <c r="V20" s="163">
        <v>514</v>
      </c>
      <c r="W20" s="165">
        <f t="shared" si="11"/>
        <v>0.18706697459584287</v>
      </c>
      <c r="X20" s="164">
        <f t="shared" si="7"/>
        <v>-0.66795865633074936</v>
      </c>
      <c r="Y20" s="162">
        <f t="shared" si="8"/>
        <v>81</v>
      </c>
      <c r="Z20" s="163">
        <f t="shared" si="9"/>
        <v>-1034</v>
      </c>
      <c r="AA20" s="164">
        <f t="shared" si="3"/>
        <v>1.0919210587810422E-2</v>
      </c>
    </row>
    <row r="21" spans="1:27" x14ac:dyDescent="0.25">
      <c r="B21" s="168" t="s">
        <v>145</v>
      </c>
      <c r="C21" s="169">
        <f t="shared" ref="C21:H21" si="12">C13-SUM(C14:C20)</f>
        <v>248172</v>
      </c>
      <c r="D21" s="169">
        <f t="shared" si="12"/>
        <v>243490</v>
      </c>
      <c r="E21" s="169">
        <f t="shared" si="12"/>
        <v>82054</v>
      </c>
      <c r="F21" s="169">
        <f t="shared" si="12"/>
        <v>215305</v>
      </c>
      <c r="G21" s="169">
        <f t="shared" si="12"/>
        <v>230607</v>
      </c>
      <c r="H21" s="169">
        <f t="shared" si="12"/>
        <v>250799</v>
      </c>
      <c r="I21" s="171">
        <f t="shared" si="10"/>
        <v>8.756022150238274E-2</v>
      </c>
      <c r="J21" s="170">
        <f t="shared" si="4"/>
        <v>3.0017659862828117E-2</v>
      </c>
      <c r="K21" s="168">
        <f>H21-G21</f>
        <v>20192</v>
      </c>
      <c r="L21" s="169">
        <f t="shared" si="6"/>
        <v>7309</v>
      </c>
      <c r="M21" s="170">
        <f t="shared" si="1"/>
        <v>0.22761834749146881</v>
      </c>
      <c r="P21" s="168" t="s">
        <v>145</v>
      </c>
      <c r="Q21" s="169">
        <f t="shared" ref="Q21:V21" si="13">Q13-SUM(Q14:Q20)</f>
        <v>15519</v>
      </c>
      <c r="R21" s="169">
        <f t="shared" si="13"/>
        <v>16927</v>
      </c>
      <c r="S21" s="169">
        <f t="shared" si="13"/>
        <v>4058</v>
      </c>
      <c r="T21" s="169">
        <f t="shared" si="13"/>
        <v>11503</v>
      </c>
      <c r="U21" s="169">
        <f t="shared" si="13"/>
        <v>12581</v>
      </c>
      <c r="V21" s="169">
        <f t="shared" si="13"/>
        <v>13349</v>
      </c>
      <c r="W21" s="171">
        <f t="shared" si="11"/>
        <v>6.1044432080120892E-2</v>
      </c>
      <c r="X21" s="170">
        <f t="shared" si="7"/>
        <v>-0.21137827140072074</v>
      </c>
      <c r="Y21" s="168">
        <f>V21-U21</f>
        <v>768</v>
      </c>
      <c r="Z21" s="169">
        <f t="shared" si="9"/>
        <v>-3578</v>
      </c>
      <c r="AA21" s="170">
        <f t="shared" si="3"/>
        <v>0.2835808212775901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345445</v>
      </c>
      <c r="D23" s="176">
        <f t="shared" ref="D23:H23" si="14">D24+D27</f>
        <v>362923</v>
      </c>
      <c r="E23" s="176">
        <f t="shared" si="14"/>
        <v>94263</v>
      </c>
      <c r="F23" s="176">
        <f t="shared" si="14"/>
        <v>239026</v>
      </c>
      <c r="G23" s="176">
        <f t="shared" si="14"/>
        <v>313295</v>
      </c>
      <c r="H23" s="176">
        <f t="shared" si="14"/>
        <v>333346</v>
      </c>
      <c r="I23" s="177">
        <f>IFERROR(H23/G23-1,"-")</f>
        <v>6.4000383025582863E-2</v>
      </c>
      <c r="J23" s="177">
        <f>IFERROR(H23/D23-1,"-")</f>
        <v>-8.1496626006067441E-2</v>
      </c>
      <c r="K23" s="176">
        <f>H23-G23</f>
        <v>20051</v>
      </c>
      <c r="L23" s="176">
        <f>H23-D23</f>
        <v>-29577</v>
      </c>
      <c r="M23" s="177">
        <f t="shared" ref="M23:M35" si="15">H23/H$9</f>
        <v>0.30253575836782109</v>
      </c>
    </row>
    <row r="24" spans="1:27" x14ac:dyDescent="0.25">
      <c r="B24" s="157" t="s">
        <v>97</v>
      </c>
      <c r="C24" s="158">
        <v>26992</v>
      </c>
      <c r="D24" s="158">
        <v>38676</v>
      </c>
      <c r="E24" s="158">
        <v>18407</v>
      </c>
      <c r="F24" s="158">
        <v>31287</v>
      </c>
      <c r="G24" s="158">
        <v>36216</v>
      </c>
      <c r="H24" s="158">
        <v>31825</v>
      </c>
      <c r="I24" s="160">
        <f>IFERROR(H24/G24-1,"-")</f>
        <v>-0.12124475370002208</v>
      </c>
      <c r="J24" s="159">
        <f t="shared" ref="J24:J35" si="16">IFERROR(H24/D24-1,"-")</f>
        <v>-0.17713827696762852</v>
      </c>
      <c r="K24" s="157">
        <f t="shared" ref="K24:K34" si="17">H24-G24</f>
        <v>-4391</v>
      </c>
      <c r="L24" s="158">
        <f t="shared" ref="L24:L35" si="18">H24-D24</f>
        <v>-6851</v>
      </c>
      <c r="M24" s="159">
        <f t="shared" si="15"/>
        <v>2.8883503957017352E-2</v>
      </c>
    </row>
    <row r="25" spans="1:27" x14ac:dyDescent="0.25">
      <c r="B25" s="162" t="s">
        <v>103</v>
      </c>
      <c r="C25" s="163">
        <v>17667</v>
      </c>
      <c r="D25" s="163">
        <v>27927</v>
      </c>
      <c r="E25" s="163">
        <v>15865</v>
      </c>
      <c r="F25" s="163">
        <v>17375</v>
      </c>
      <c r="G25" s="163">
        <v>19100</v>
      </c>
      <c r="H25" s="163">
        <v>16074</v>
      </c>
      <c r="I25" s="165">
        <f>IFERROR(H25/G25-1,"-")</f>
        <v>-0.15842931937172777</v>
      </c>
      <c r="J25" s="164">
        <f t="shared" si="16"/>
        <v>-0.42442797292942314</v>
      </c>
      <c r="K25" s="162">
        <f t="shared" si="17"/>
        <v>-3026</v>
      </c>
      <c r="L25" s="163">
        <f t="shared" si="18"/>
        <v>-11853</v>
      </c>
      <c r="M25" s="164">
        <f t="shared" si="15"/>
        <v>1.458832498366369E-2</v>
      </c>
    </row>
    <row r="26" spans="1:27" x14ac:dyDescent="0.25">
      <c r="B26" s="162" t="s">
        <v>100</v>
      </c>
      <c r="C26" s="163">
        <v>9325</v>
      </c>
      <c r="D26" s="163">
        <v>10749</v>
      </c>
      <c r="E26" s="163">
        <v>2542</v>
      </c>
      <c r="F26" s="163">
        <v>13912</v>
      </c>
      <c r="G26" s="163">
        <v>17116</v>
      </c>
      <c r="H26" s="163">
        <v>15751</v>
      </c>
      <c r="I26" s="165">
        <f>IFERROR(H26/G26-1,"-")</f>
        <v>-7.9749941575134375E-2</v>
      </c>
      <c r="J26" s="164">
        <f t="shared" si="16"/>
        <v>0.46534561354544612</v>
      </c>
      <c r="K26" s="162">
        <f t="shared" si="17"/>
        <v>-1365</v>
      </c>
      <c r="L26" s="163">
        <f t="shared" si="18"/>
        <v>5002</v>
      </c>
      <c r="M26" s="164">
        <f t="shared" si="15"/>
        <v>1.4295178973353664E-2</v>
      </c>
    </row>
    <row r="27" spans="1:27" x14ac:dyDescent="0.25">
      <c r="B27" s="157" t="s">
        <v>107</v>
      </c>
      <c r="C27" s="158">
        <v>318453</v>
      </c>
      <c r="D27" s="158">
        <v>324247</v>
      </c>
      <c r="E27" s="158">
        <v>75856</v>
      </c>
      <c r="F27" s="158">
        <v>207739</v>
      </c>
      <c r="G27" s="158">
        <v>277079</v>
      </c>
      <c r="H27" s="158">
        <v>301521</v>
      </c>
      <c r="I27" s="160">
        <f>IFERROR(H27/G27-1,"-")</f>
        <v>8.8213108896740611E-2</v>
      </c>
      <c r="J27" s="159">
        <f t="shared" si="16"/>
        <v>-7.0088543610272391E-2</v>
      </c>
      <c r="K27" s="157">
        <f t="shared" si="17"/>
        <v>24442</v>
      </c>
      <c r="L27" s="158">
        <f t="shared" si="18"/>
        <v>-22726</v>
      </c>
      <c r="M27" s="159">
        <f t="shared" si="15"/>
        <v>0.27365225441080376</v>
      </c>
    </row>
    <row r="28" spans="1:27" x14ac:dyDescent="0.25">
      <c r="B28" s="162" t="s">
        <v>110</v>
      </c>
      <c r="C28" s="163">
        <v>196491</v>
      </c>
      <c r="D28" s="163">
        <v>194362</v>
      </c>
      <c r="E28" s="163">
        <v>40305</v>
      </c>
      <c r="F28" s="163">
        <v>113442</v>
      </c>
      <c r="G28" s="163">
        <v>158826</v>
      </c>
      <c r="H28" s="163">
        <v>180738</v>
      </c>
      <c r="I28" s="165">
        <f t="shared" ref="I28:I35" si="19">IFERROR(H28/G28-1,"-")</f>
        <v>0.13796229836424767</v>
      </c>
      <c r="J28" s="164">
        <f t="shared" si="16"/>
        <v>-7.0096006421008217E-2</v>
      </c>
      <c r="K28" s="162">
        <f t="shared" si="17"/>
        <v>21912</v>
      </c>
      <c r="L28" s="163">
        <f t="shared" si="18"/>
        <v>-13624</v>
      </c>
      <c r="M28" s="164">
        <f t="shared" si="15"/>
        <v>0.16403289043781311</v>
      </c>
    </row>
    <row r="29" spans="1:27" x14ac:dyDescent="0.25">
      <c r="B29" s="162" t="s">
        <v>113</v>
      </c>
      <c r="C29" s="163">
        <v>29534</v>
      </c>
      <c r="D29" s="163">
        <v>26371</v>
      </c>
      <c r="E29" s="163">
        <v>6619</v>
      </c>
      <c r="F29" s="163">
        <v>11943</v>
      </c>
      <c r="G29" s="163">
        <v>13226</v>
      </c>
      <c r="H29" s="163">
        <v>14878</v>
      </c>
      <c r="I29" s="165">
        <f t="shared" si="19"/>
        <v>0.12490548918796307</v>
      </c>
      <c r="J29" s="164">
        <f t="shared" si="16"/>
        <v>-0.43581965037351633</v>
      </c>
      <c r="K29" s="162">
        <f t="shared" si="17"/>
        <v>1652</v>
      </c>
      <c r="L29" s="163">
        <f t="shared" si="18"/>
        <v>-11493</v>
      </c>
      <c r="M29" s="164">
        <f t="shared" si="15"/>
        <v>1.3502867930007987E-2</v>
      </c>
    </row>
    <row r="30" spans="1:27" x14ac:dyDescent="0.25">
      <c r="B30" s="162" t="s">
        <v>116</v>
      </c>
      <c r="C30" s="163">
        <v>4962</v>
      </c>
      <c r="D30" s="163">
        <v>8655</v>
      </c>
      <c r="E30" s="163">
        <v>2955</v>
      </c>
      <c r="F30" s="163">
        <v>9535</v>
      </c>
      <c r="G30" s="163">
        <v>17576</v>
      </c>
      <c r="H30" s="163">
        <v>14649</v>
      </c>
      <c r="I30" s="165">
        <f t="shared" si="19"/>
        <v>-0.16653390987710515</v>
      </c>
      <c r="J30" s="164">
        <f t="shared" si="16"/>
        <v>0.69254766031195847</v>
      </c>
      <c r="K30" s="162">
        <f t="shared" si="17"/>
        <v>-2927</v>
      </c>
      <c r="L30" s="163">
        <f t="shared" si="18"/>
        <v>5994</v>
      </c>
      <c r="M30" s="164">
        <f t="shared" si="15"/>
        <v>1.3295033761707689E-2</v>
      </c>
    </row>
    <row r="31" spans="1:27" x14ac:dyDescent="0.25">
      <c r="B31" s="162" t="s">
        <v>123</v>
      </c>
      <c r="C31" s="163">
        <v>10844</v>
      </c>
      <c r="D31" s="163">
        <v>12384</v>
      </c>
      <c r="E31" s="163">
        <v>2673</v>
      </c>
      <c r="F31" s="163">
        <v>10649</v>
      </c>
      <c r="G31" s="163">
        <v>12155</v>
      </c>
      <c r="H31" s="163">
        <v>9668</v>
      </c>
      <c r="I31" s="165">
        <f t="shared" si="19"/>
        <v>-0.20460715754833403</v>
      </c>
      <c r="J31" s="164">
        <f t="shared" si="16"/>
        <v>-0.21931524547803616</v>
      </c>
      <c r="K31" s="162">
        <f t="shared" si="17"/>
        <v>-2487</v>
      </c>
      <c r="L31" s="163">
        <f t="shared" si="18"/>
        <v>-2716</v>
      </c>
      <c r="M31" s="164">
        <f t="shared" si="15"/>
        <v>8.77441370797938E-3</v>
      </c>
    </row>
    <row r="32" spans="1:27" x14ac:dyDescent="0.25">
      <c r="B32" s="162" t="s">
        <v>119</v>
      </c>
      <c r="C32" s="163">
        <v>4068</v>
      </c>
      <c r="D32" s="163">
        <v>4601</v>
      </c>
      <c r="E32" s="163">
        <v>2082</v>
      </c>
      <c r="F32" s="163">
        <v>4469</v>
      </c>
      <c r="G32" s="163">
        <v>4918</v>
      </c>
      <c r="H32" s="163">
        <v>4699</v>
      </c>
      <c r="I32" s="165">
        <f t="shared" si="19"/>
        <v>-4.4530296868645736E-2</v>
      </c>
      <c r="J32" s="164">
        <f t="shared" si="16"/>
        <v>2.1299717452727629E-2</v>
      </c>
      <c r="K32" s="162">
        <f t="shared" si="17"/>
        <v>-219</v>
      </c>
      <c r="L32" s="163">
        <f t="shared" si="18"/>
        <v>98</v>
      </c>
      <c r="M32" s="164">
        <f t="shared" si="15"/>
        <v>4.2646845276991217E-3</v>
      </c>
    </row>
    <row r="33" spans="2:13" x14ac:dyDescent="0.25">
      <c r="B33" s="162" t="s">
        <v>128</v>
      </c>
      <c r="C33" s="163">
        <v>3186</v>
      </c>
      <c r="D33" s="163">
        <v>4220</v>
      </c>
      <c r="E33" s="163">
        <v>1999</v>
      </c>
      <c r="F33" s="163">
        <v>2378</v>
      </c>
      <c r="G33" s="163">
        <v>3198</v>
      </c>
      <c r="H33" s="163">
        <v>2788</v>
      </c>
      <c r="I33" s="165">
        <f t="shared" si="19"/>
        <v>-0.12820512820512819</v>
      </c>
      <c r="J33" s="164">
        <f t="shared" si="16"/>
        <v>-0.33933649289099521</v>
      </c>
      <c r="K33" s="162">
        <f t="shared" si="17"/>
        <v>-410</v>
      </c>
      <c r="L33" s="163">
        <f t="shared" si="18"/>
        <v>-1432</v>
      </c>
      <c r="M33" s="164">
        <f t="shared" si="15"/>
        <v>2.5303129310970738E-3</v>
      </c>
    </row>
    <row r="34" spans="2:13" x14ac:dyDescent="0.25">
      <c r="B34" s="162" t="s">
        <v>131</v>
      </c>
      <c r="C34" s="163">
        <v>4785</v>
      </c>
      <c r="D34" s="163">
        <v>5197</v>
      </c>
      <c r="E34" s="163">
        <v>1774</v>
      </c>
      <c r="F34" s="163">
        <v>1730</v>
      </c>
      <c r="G34" s="163">
        <v>2806</v>
      </c>
      <c r="H34" s="163">
        <v>2837</v>
      </c>
      <c r="I34" s="165">
        <f t="shared" si="19"/>
        <v>1.1047754811118971E-2</v>
      </c>
      <c r="J34" s="164">
        <f t="shared" si="16"/>
        <v>-0.45410813931114102</v>
      </c>
      <c r="K34" s="162">
        <f t="shared" si="17"/>
        <v>31</v>
      </c>
      <c r="L34" s="163">
        <f t="shared" si="18"/>
        <v>-2360</v>
      </c>
      <c r="M34" s="164">
        <f t="shared" si="15"/>
        <v>2.5747839976766138E-3</v>
      </c>
    </row>
    <row r="35" spans="2:13" x14ac:dyDescent="0.25">
      <c r="B35" s="168" t="s">
        <v>145</v>
      </c>
      <c r="C35" s="169">
        <f t="shared" ref="C35:H35" si="20">C27-SUM(C28:C34)</f>
        <v>64583</v>
      </c>
      <c r="D35" s="169">
        <f t="shared" si="20"/>
        <v>68457</v>
      </c>
      <c r="E35" s="169">
        <f t="shared" si="20"/>
        <v>17449</v>
      </c>
      <c r="F35" s="169">
        <f t="shared" si="20"/>
        <v>53593</v>
      </c>
      <c r="G35" s="169">
        <f t="shared" si="20"/>
        <v>64374</v>
      </c>
      <c r="H35" s="169">
        <f t="shared" si="20"/>
        <v>71264</v>
      </c>
      <c r="I35" s="171">
        <f t="shared" si="19"/>
        <v>0.10703078882778772</v>
      </c>
      <c r="J35" s="170">
        <f t="shared" si="16"/>
        <v>4.1003841827716769E-2</v>
      </c>
      <c r="K35" s="168">
        <f>H35-G35</f>
        <v>6890</v>
      </c>
      <c r="L35" s="169">
        <f t="shared" si="18"/>
        <v>2807</v>
      </c>
      <c r="M35" s="170">
        <f t="shared" si="15"/>
        <v>6.467726711682277E-2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561830</v>
      </c>
      <c r="D37" s="176">
        <f t="shared" ref="D37:H37" si="21">D38+D41</f>
        <v>523746</v>
      </c>
      <c r="E37" s="176">
        <f t="shared" si="21"/>
        <v>149152</v>
      </c>
      <c r="F37" s="176">
        <f t="shared" si="21"/>
        <v>450615</v>
      </c>
      <c r="G37" s="176">
        <f t="shared" si="21"/>
        <v>465520</v>
      </c>
      <c r="H37" s="176">
        <f t="shared" si="21"/>
        <v>482793</v>
      </c>
      <c r="I37" s="177">
        <f>IFERROR(H37/G37-1,"-")</f>
        <v>3.7104743083004044E-2</v>
      </c>
      <c r="J37" s="177">
        <f>IFERROR(H37/D37-1,"-")</f>
        <v>-7.8192482615619063E-2</v>
      </c>
      <c r="K37" s="176">
        <f>H37-G37</f>
        <v>17273</v>
      </c>
      <c r="L37" s="176">
        <f>H37-D37</f>
        <v>-40953</v>
      </c>
      <c r="M37" s="177">
        <f t="shared" ref="M37:M49" si="22">H37/H$9</f>
        <v>0.43816978871705509</v>
      </c>
    </row>
    <row r="38" spans="2:13" x14ac:dyDescent="0.25">
      <c r="B38" s="157" t="s">
        <v>97</v>
      </c>
      <c r="C38" s="158">
        <v>51700</v>
      </c>
      <c r="D38" s="158">
        <v>44675</v>
      </c>
      <c r="E38" s="158">
        <v>23346</v>
      </c>
      <c r="F38" s="158">
        <v>38809</v>
      </c>
      <c r="G38" s="158">
        <v>35819</v>
      </c>
      <c r="H38" s="158">
        <v>31607</v>
      </c>
      <c r="I38" s="160">
        <f>IFERROR(H38/G38-1,"-")</f>
        <v>-0.11759122253552579</v>
      </c>
      <c r="J38" s="159">
        <f t="shared" ref="J38:J49" si="23">IFERROR(H38/D38-1,"-")</f>
        <v>-0.29251259093452719</v>
      </c>
      <c r="K38" s="157">
        <f t="shared" ref="K38:K48" si="24">H38-G38</f>
        <v>-4212</v>
      </c>
      <c r="L38" s="158">
        <f t="shared" ref="L38:L49" si="25">H38-D38</f>
        <v>-13068</v>
      </c>
      <c r="M38" s="159">
        <f t="shared" si="22"/>
        <v>2.8685653089377768E-2</v>
      </c>
    </row>
    <row r="39" spans="2:13" x14ac:dyDescent="0.25">
      <c r="B39" s="162" t="s">
        <v>103</v>
      </c>
      <c r="C39" s="163">
        <v>29042</v>
      </c>
      <c r="D39" s="163">
        <v>31555</v>
      </c>
      <c r="E39" s="163">
        <v>18440</v>
      </c>
      <c r="F39" s="163">
        <v>28453</v>
      </c>
      <c r="G39" s="163">
        <v>21830</v>
      </c>
      <c r="H39" s="163">
        <v>17764</v>
      </c>
      <c r="I39" s="165">
        <f>IFERROR(H39/G39-1,"-")</f>
        <v>-0.18625744388456256</v>
      </c>
      <c r="J39" s="164">
        <f t="shared" si="23"/>
        <v>-0.43704642687371253</v>
      </c>
      <c r="K39" s="162">
        <f t="shared" si="24"/>
        <v>-4066</v>
      </c>
      <c r="L39" s="163">
        <f t="shared" si="25"/>
        <v>-13791</v>
      </c>
      <c r="M39" s="164">
        <f t="shared" si="22"/>
        <v>1.6122122994264139E-2</v>
      </c>
    </row>
    <row r="40" spans="2:13" x14ac:dyDescent="0.25">
      <c r="B40" s="162" t="s">
        <v>100</v>
      </c>
      <c r="C40" s="163">
        <v>22658</v>
      </c>
      <c r="D40" s="163">
        <v>13120</v>
      </c>
      <c r="E40" s="163">
        <v>4906</v>
      </c>
      <c r="F40" s="163">
        <v>10356</v>
      </c>
      <c r="G40" s="163">
        <v>13989</v>
      </c>
      <c r="H40" s="163">
        <v>13843</v>
      </c>
      <c r="I40" s="165">
        <f>IFERROR(H40/G40-1,"-")</f>
        <v>-1.0436771749231522E-2</v>
      </c>
      <c r="J40" s="164">
        <f t="shared" si="23"/>
        <v>5.5106707317073234E-2</v>
      </c>
      <c r="K40" s="162">
        <f t="shared" si="24"/>
        <v>-146</v>
      </c>
      <c r="L40" s="163">
        <f t="shared" si="25"/>
        <v>723</v>
      </c>
      <c r="M40" s="164">
        <f t="shared" si="22"/>
        <v>1.2563530095113629E-2</v>
      </c>
    </row>
    <row r="41" spans="2:13" x14ac:dyDescent="0.25">
      <c r="B41" s="157" t="s">
        <v>107</v>
      </c>
      <c r="C41" s="158">
        <v>510130</v>
      </c>
      <c r="D41" s="158">
        <v>479071</v>
      </c>
      <c r="E41" s="158">
        <v>125806</v>
      </c>
      <c r="F41" s="158">
        <v>411806</v>
      </c>
      <c r="G41" s="158">
        <v>429701</v>
      </c>
      <c r="H41" s="158">
        <v>451186</v>
      </c>
      <c r="I41" s="160">
        <f>IFERROR(H41/G41-1,"-")</f>
        <v>4.9999883640019505E-2</v>
      </c>
      <c r="J41" s="159">
        <f t="shared" si="23"/>
        <v>-5.8206403643718763E-2</v>
      </c>
      <c r="K41" s="157">
        <f t="shared" si="24"/>
        <v>21485</v>
      </c>
      <c r="L41" s="158">
        <f t="shared" si="25"/>
        <v>-27885</v>
      </c>
      <c r="M41" s="159">
        <f t="shared" si="22"/>
        <v>0.40948413562767733</v>
      </c>
    </row>
    <row r="42" spans="2:13" x14ac:dyDescent="0.25">
      <c r="B42" s="162" t="s">
        <v>110</v>
      </c>
      <c r="C42" s="163">
        <v>276638</v>
      </c>
      <c r="D42" s="163">
        <v>271917</v>
      </c>
      <c r="E42" s="163">
        <v>51075</v>
      </c>
      <c r="F42" s="163">
        <v>219301</v>
      </c>
      <c r="G42" s="163">
        <v>240240</v>
      </c>
      <c r="H42" s="163">
        <v>252138</v>
      </c>
      <c r="I42" s="165">
        <f t="shared" ref="I42:I49" si="26">IFERROR(H42/G42-1,"-")</f>
        <v>4.9525474525474511E-2</v>
      </c>
      <c r="J42" s="164">
        <f t="shared" si="23"/>
        <v>-7.2739107889539856E-2</v>
      </c>
      <c r="K42" s="162">
        <f t="shared" si="24"/>
        <v>11898</v>
      </c>
      <c r="L42" s="163">
        <f t="shared" si="25"/>
        <v>-19779</v>
      </c>
      <c r="M42" s="164">
        <f t="shared" si="22"/>
        <v>0.22883358745371379</v>
      </c>
    </row>
    <row r="43" spans="2:13" x14ac:dyDescent="0.25">
      <c r="B43" s="162" t="s">
        <v>113</v>
      </c>
      <c r="C43" s="163">
        <v>19727</v>
      </c>
      <c r="D43" s="163">
        <v>13131</v>
      </c>
      <c r="E43" s="163">
        <v>4375</v>
      </c>
      <c r="F43" s="163">
        <v>10035</v>
      </c>
      <c r="G43" s="163">
        <v>10219</v>
      </c>
      <c r="H43" s="163">
        <v>11410</v>
      </c>
      <c r="I43" s="165">
        <f t="shared" si="26"/>
        <v>0.11654760739798409</v>
      </c>
      <c r="J43" s="164">
        <f t="shared" si="23"/>
        <v>-0.13106389460056356</v>
      </c>
      <c r="K43" s="162">
        <f t="shared" si="24"/>
        <v>1191</v>
      </c>
      <c r="L43" s="163">
        <f t="shared" si="25"/>
        <v>-1721</v>
      </c>
      <c r="M43" s="164">
        <f t="shared" si="22"/>
        <v>1.0355405503521382E-2</v>
      </c>
    </row>
    <row r="44" spans="2:13" x14ac:dyDescent="0.25">
      <c r="B44" s="162" t="s">
        <v>116</v>
      </c>
      <c r="C44" s="163">
        <v>8222</v>
      </c>
      <c r="D44" s="163">
        <v>7276</v>
      </c>
      <c r="E44" s="163">
        <v>3174</v>
      </c>
      <c r="F44" s="163">
        <v>8569</v>
      </c>
      <c r="G44" s="163">
        <v>8477</v>
      </c>
      <c r="H44" s="163">
        <v>8796</v>
      </c>
      <c r="I44" s="165">
        <f t="shared" si="26"/>
        <v>3.7631237466084766E-2</v>
      </c>
      <c r="J44" s="164">
        <f t="shared" si="23"/>
        <v>0.20890599230346352</v>
      </c>
      <c r="K44" s="162">
        <f t="shared" si="24"/>
        <v>319</v>
      </c>
      <c r="L44" s="163">
        <f t="shared" si="25"/>
        <v>1520</v>
      </c>
      <c r="M44" s="164">
        <f t="shared" si="22"/>
        <v>7.9830102374210416E-3</v>
      </c>
    </row>
    <row r="45" spans="2:13" x14ac:dyDescent="0.25">
      <c r="B45" s="162" t="s">
        <v>123</v>
      </c>
      <c r="C45" s="163">
        <v>25589</v>
      </c>
      <c r="D45" s="163">
        <v>24718</v>
      </c>
      <c r="E45" s="163">
        <v>6697</v>
      </c>
      <c r="F45" s="163">
        <v>24867</v>
      </c>
      <c r="G45" s="163">
        <v>23693</v>
      </c>
      <c r="H45" s="163">
        <v>23956</v>
      </c>
      <c r="I45" s="165">
        <f t="shared" si="26"/>
        <v>1.1100324990503507E-2</v>
      </c>
      <c r="J45" s="164">
        <f t="shared" si="23"/>
        <v>-3.0827736871915201E-2</v>
      </c>
      <c r="K45" s="162">
        <f t="shared" si="24"/>
        <v>263</v>
      </c>
      <c r="L45" s="163">
        <f t="shared" si="25"/>
        <v>-762</v>
      </c>
      <c r="M45" s="164">
        <f t="shared" si="22"/>
        <v>2.1741813693458217E-2</v>
      </c>
    </row>
    <row r="46" spans="2:13" x14ac:dyDescent="0.25">
      <c r="B46" s="162" t="s">
        <v>119</v>
      </c>
      <c r="C46" s="163">
        <v>8311</v>
      </c>
      <c r="D46" s="163">
        <v>6859</v>
      </c>
      <c r="E46" s="163">
        <v>2836</v>
      </c>
      <c r="F46" s="163">
        <v>7087</v>
      </c>
      <c r="G46" s="163">
        <v>7585</v>
      </c>
      <c r="H46" s="163">
        <v>8100</v>
      </c>
      <c r="I46" s="165">
        <f t="shared" si="26"/>
        <v>6.7897165458141062E-2</v>
      </c>
      <c r="J46" s="164">
        <f t="shared" si="23"/>
        <v>0.18093016474704759</v>
      </c>
      <c r="K46" s="162">
        <f t="shared" si="24"/>
        <v>515</v>
      </c>
      <c r="L46" s="163">
        <f t="shared" si="25"/>
        <v>1241</v>
      </c>
      <c r="M46" s="164">
        <f t="shared" si="22"/>
        <v>7.3513395774341102E-3</v>
      </c>
    </row>
    <row r="47" spans="2:13" x14ac:dyDescent="0.25">
      <c r="B47" s="162" t="s">
        <v>128</v>
      </c>
      <c r="C47" s="163">
        <v>16080</v>
      </c>
      <c r="D47" s="163">
        <v>16280</v>
      </c>
      <c r="E47" s="163">
        <v>6316</v>
      </c>
      <c r="F47" s="163">
        <v>12110</v>
      </c>
      <c r="G47" s="163">
        <v>12522</v>
      </c>
      <c r="H47" s="163">
        <v>11771</v>
      </c>
      <c r="I47" s="165">
        <f t="shared" si="26"/>
        <v>-5.9974444976840791E-2</v>
      </c>
      <c r="J47" s="164">
        <f t="shared" si="23"/>
        <v>-0.27696560196560194</v>
      </c>
      <c r="K47" s="162">
        <f t="shared" si="24"/>
        <v>-751</v>
      </c>
      <c r="L47" s="163">
        <f t="shared" si="25"/>
        <v>-4509</v>
      </c>
      <c r="M47" s="164">
        <f t="shared" si="22"/>
        <v>1.0683039279750235E-2</v>
      </c>
    </row>
    <row r="48" spans="2:13" x14ac:dyDescent="0.25">
      <c r="B48" s="162" t="s">
        <v>131</v>
      </c>
      <c r="C48" s="163">
        <v>30054</v>
      </c>
      <c r="D48" s="163">
        <v>25533</v>
      </c>
      <c r="E48" s="163">
        <v>11268</v>
      </c>
      <c r="F48" s="163">
        <v>12031</v>
      </c>
      <c r="G48" s="163">
        <v>13229</v>
      </c>
      <c r="H48" s="163">
        <v>13566</v>
      </c>
      <c r="I48" s="165">
        <f t="shared" si="26"/>
        <v>2.5474336684556675E-2</v>
      </c>
      <c r="J48" s="164">
        <f t="shared" si="23"/>
        <v>-0.46868758077781691</v>
      </c>
      <c r="K48" s="162">
        <f t="shared" si="24"/>
        <v>337</v>
      </c>
      <c r="L48" s="163">
        <f t="shared" si="25"/>
        <v>-11967</v>
      </c>
      <c r="M48" s="164">
        <f t="shared" si="22"/>
        <v>1.2312132433021128E-2</v>
      </c>
    </row>
    <row r="49" spans="2:13" x14ac:dyDescent="0.25">
      <c r="B49" s="168" t="s">
        <v>145</v>
      </c>
      <c r="C49" s="169">
        <f t="shared" ref="C49:H49" si="27">C41-SUM(C42:C48)</f>
        <v>125509</v>
      </c>
      <c r="D49" s="169">
        <f t="shared" si="27"/>
        <v>113357</v>
      </c>
      <c r="E49" s="169">
        <f t="shared" si="27"/>
        <v>40065</v>
      </c>
      <c r="F49" s="169">
        <f t="shared" si="27"/>
        <v>117806</v>
      </c>
      <c r="G49" s="169">
        <f t="shared" si="27"/>
        <v>113736</v>
      </c>
      <c r="H49" s="169">
        <f t="shared" si="27"/>
        <v>121449</v>
      </c>
      <c r="I49" s="171">
        <f t="shared" si="26"/>
        <v>6.7814939860730172E-2</v>
      </c>
      <c r="J49" s="170">
        <f t="shared" si="23"/>
        <v>7.1385093112908748E-2</v>
      </c>
      <c r="K49" s="168">
        <f>H49-G49</f>
        <v>7713</v>
      </c>
      <c r="L49" s="169">
        <f t="shared" si="25"/>
        <v>8092</v>
      </c>
      <c r="M49" s="170">
        <f t="shared" si="22"/>
        <v>0.11022380744935743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5409</v>
      </c>
      <c r="D51" s="176">
        <f t="shared" ref="D51:H51" si="28">IFERROR(D52+D55,"nd")</f>
        <v>5743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-5743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1382</v>
      </c>
      <c r="D52" s="158">
        <v>1802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-1802</v>
      </c>
      <c r="M52" s="159">
        <f t="shared" si="29"/>
        <v>0</v>
      </c>
    </row>
    <row r="53" spans="2:13" x14ac:dyDescent="0.25">
      <c r="B53" s="162" t="s">
        <v>103</v>
      </c>
      <c r="C53" s="163">
        <v>1116</v>
      </c>
      <c r="D53" s="163">
        <v>1103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-1103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4027</v>
      </c>
      <c r="D55" s="158">
        <v>3941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-3941</v>
      </c>
      <c r="M55" s="159">
        <f t="shared" si="29"/>
        <v>0</v>
      </c>
    </row>
    <row r="56" spans="2:13" x14ac:dyDescent="0.25">
      <c r="B56" s="162" t="s">
        <v>110</v>
      </c>
      <c r="C56" s="163">
        <v>1360</v>
      </c>
      <c r="D56" s="163">
        <v>1523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-1523</v>
      </c>
      <c r="M56" s="164">
        <f t="shared" si="29"/>
        <v>0</v>
      </c>
    </row>
    <row r="57" spans="2:13" x14ac:dyDescent="0.25">
      <c r="B57" s="162" t="s">
        <v>113</v>
      </c>
      <c r="C57" s="163">
        <v>937</v>
      </c>
      <c r="D57" s="163">
        <v>589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-589</v>
      </c>
      <c r="M57" s="164">
        <f t="shared" si="29"/>
        <v>0</v>
      </c>
    </row>
    <row r="58" spans="2:13" x14ac:dyDescent="0.25">
      <c r="B58" s="162" t="s">
        <v>116</v>
      </c>
      <c r="C58" s="163">
        <v>82</v>
      </c>
      <c r="D58" s="163">
        <v>227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-227</v>
      </c>
      <c r="M58" s="164">
        <f t="shared" si="29"/>
        <v>0</v>
      </c>
    </row>
    <row r="59" spans="2:13" x14ac:dyDescent="0.25">
      <c r="B59" s="162" t="s">
        <v>123</v>
      </c>
      <c r="C59" s="163">
        <v>133</v>
      </c>
      <c r="D59" s="163">
        <v>185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-185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50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-50</v>
      </c>
      <c r="M60" s="164">
        <f t="shared" si="29"/>
        <v>0</v>
      </c>
    </row>
    <row r="61" spans="2:13" x14ac:dyDescent="0.25">
      <c r="B61" s="162" t="s">
        <v>128</v>
      </c>
      <c r="C61" s="163">
        <v>57</v>
      </c>
      <c r="D61" s="163">
        <v>88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-88</v>
      </c>
      <c r="M61" s="164">
        <f t="shared" si="29"/>
        <v>0</v>
      </c>
    </row>
    <row r="62" spans="2:13" x14ac:dyDescent="0.25">
      <c r="B62" s="162" t="s">
        <v>131</v>
      </c>
      <c r="C62" s="163">
        <v>113</v>
      </c>
      <c r="D62" s="163">
        <v>151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-151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1321</v>
      </c>
      <c r="D63" s="169">
        <f t="shared" ref="D63:H63" si="34">IFERROR(D55-SUM(D56:D62),"nd")</f>
        <v>1128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-1128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160251</v>
      </c>
      <c r="D79" s="176">
        <f t="shared" ref="D79:H79" si="42">IFERROR(D80+D83,"nd")</f>
        <v>146737</v>
      </c>
      <c r="E79" s="176">
        <f t="shared" si="42"/>
        <v>40055</v>
      </c>
      <c r="F79" s="176">
        <f t="shared" si="42"/>
        <v>124433</v>
      </c>
      <c r="G79" s="176">
        <f t="shared" si="42"/>
        <v>133659</v>
      </c>
      <c r="H79" s="176">
        <f t="shared" si="42"/>
        <v>161773</v>
      </c>
      <c r="I79" s="177">
        <f>IFERROR(H79/G79-1,"-")</f>
        <v>0.21034124151759337</v>
      </c>
      <c r="J79" s="177">
        <f>IFERROR(H79/D79-1,"-")</f>
        <v>0.10246904325425765</v>
      </c>
      <c r="K79" s="176">
        <f>IFERROR(H79-G79,"-")</f>
        <v>28114</v>
      </c>
      <c r="L79" s="176">
        <f>IFERROR(H79-D79,"-")</f>
        <v>15036</v>
      </c>
      <c r="M79" s="177">
        <f>IFERROR(H79/H$9,"-")</f>
        <v>0.14682077252595657</v>
      </c>
    </row>
    <row r="80" spans="2:13" x14ac:dyDescent="0.25">
      <c r="B80" s="157" t="s">
        <v>97</v>
      </c>
      <c r="C80" s="158">
        <v>73941</v>
      </c>
      <c r="D80" s="158">
        <v>67454</v>
      </c>
      <c r="E80" s="158">
        <v>15400</v>
      </c>
      <c r="F80" s="158">
        <v>59697</v>
      </c>
      <c r="G80" s="158">
        <v>59828</v>
      </c>
      <c r="H80" s="158">
        <v>79332</v>
      </c>
      <c r="I80" s="160">
        <f>IFERROR(H80/G80-1,"-")</f>
        <v>0.32600120344988959</v>
      </c>
      <c r="J80" s="159">
        <f t="shared" ref="J80:J91" si="43">IFERROR(H80/D80-1,"-")</f>
        <v>0.17609037269843153</v>
      </c>
      <c r="K80" s="178">
        <f t="shared" ref="K80:K91" si="44">IFERROR(H80-G80,"-")</f>
        <v>19504</v>
      </c>
      <c r="L80" s="158">
        <f t="shared" ref="L80:L91" si="45">IFERROR(H80-D80,"-")</f>
        <v>11878</v>
      </c>
      <c r="M80" s="159">
        <f t="shared" ref="M80:M91" si="46">IFERROR(H80/H$9,"-")</f>
        <v>7.199956436506208E-2</v>
      </c>
    </row>
    <row r="81" spans="2:13" x14ac:dyDescent="0.25">
      <c r="B81" s="162" t="s">
        <v>103</v>
      </c>
      <c r="C81" s="163">
        <v>24677</v>
      </c>
      <c r="D81" s="163">
        <v>21114</v>
      </c>
      <c r="E81" s="163">
        <v>5602</v>
      </c>
      <c r="F81" s="163">
        <v>29559</v>
      </c>
      <c r="G81" s="163">
        <v>30572</v>
      </c>
      <c r="H81" s="163">
        <v>32540</v>
      </c>
      <c r="I81" s="165">
        <f>IFERROR(H81/G81-1,"-")</f>
        <v>6.4372628548999167E-2</v>
      </c>
      <c r="J81" s="164">
        <f t="shared" si="43"/>
        <v>0.54115752581225718</v>
      </c>
      <c r="K81" s="179">
        <f t="shared" si="44"/>
        <v>1968</v>
      </c>
      <c r="L81" s="163">
        <f t="shared" si="45"/>
        <v>11426</v>
      </c>
      <c r="M81" s="164">
        <f t="shared" si="46"/>
        <v>2.9532418499963697E-2</v>
      </c>
    </row>
    <row r="82" spans="2:13" x14ac:dyDescent="0.25">
      <c r="B82" s="162" t="s">
        <v>100</v>
      </c>
      <c r="C82" s="163">
        <v>49264</v>
      </c>
      <c r="D82" s="163">
        <v>46340</v>
      </c>
      <c r="E82" s="163">
        <v>9798</v>
      </c>
      <c r="F82" s="163">
        <v>30138</v>
      </c>
      <c r="G82" s="163">
        <v>29256</v>
      </c>
      <c r="H82" s="163">
        <v>46792</v>
      </c>
      <c r="I82" s="165">
        <f>IFERROR(H82/G82-1,"-")</f>
        <v>0.59939841400054683</v>
      </c>
      <c r="J82" s="164">
        <f t="shared" si="43"/>
        <v>9.7539922313336636E-3</v>
      </c>
      <c r="K82" s="179">
        <f t="shared" si="44"/>
        <v>17536</v>
      </c>
      <c r="L82" s="163">
        <f t="shared" si="45"/>
        <v>452</v>
      </c>
      <c r="M82" s="164">
        <f t="shared" si="46"/>
        <v>4.246714586509838E-2</v>
      </c>
    </row>
    <row r="83" spans="2:13" x14ac:dyDescent="0.25">
      <c r="B83" s="157" t="s">
        <v>107</v>
      </c>
      <c r="C83" s="158">
        <v>86310</v>
      </c>
      <c r="D83" s="158">
        <v>79283</v>
      </c>
      <c r="E83" s="158">
        <v>24655</v>
      </c>
      <c r="F83" s="158">
        <v>64736</v>
      </c>
      <c r="G83" s="158">
        <v>73831</v>
      </c>
      <c r="H83" s="158">
        <v>82441</v>
      </c>
      <c r="I83" s="160">
        <f>IFERROR(H83/G83-1,"-")</f>
        <v>0.11661768091993885</v>
      </c>
      <c r="J83" s="159">
        <f t="shared" si="43"/>
        <v>3.9831994248451741E-2</v>
      </c>
      <c r="K83" s="178">
        <f t="shared" si="44"/>
        <v>8610</v>
      </c>
      <c r="L83" s="158">
        <f t="shared" si="45"/>
        <v>3158</v>
      </c>
      <c r="M83" s="159">
        <f t="shared" si="46"/>
        <v>7.4821208160894506E-2</v>
      </c>
    </row>
    <row r="84" spans="2:13" x14ac:dyDescent="0.25">
      <c r="B84" s="162" t="s">
        <v>110</v>
      </c>
      <c r="C84" s="163">
        <v>11983</v>
      </c>
      <c r="D84" s="163">
        <v>10467</v>
      </c>
      <c r="E84" s="163">
        <v>2323</v>
      </c>
      <c r="F84" s="163">
        <v>8542</v>
      </c>
      <c r="G84" s="163">
        <v>10810</v>
      </c>
      <c r="H84" s="163">
        <v>13223</v>
      </c>
      <c r="I84" s="165">
        <f t="shared" ref="I84:I91" si="47">IFERROR(H84/G84-1,"-")</f>
        <v>0.22321924144310823</v>
      </c>
      <c r="J84" s="164">
        <f t="shared" si="43"/>
        <v>0.26330371644215145</v>
      </c>
      <c r="K84" s="179">
        <f t="shared" si="44"/>
        <v>2413</v>
      </c>
      <c r="L84" s="163">
        <f t="shared" si="45"/>
        <v>2756</v>
      </c>
      <c r="M84" s="164">
        <f t="shared" si="46"/>
        <v>1.2000834966964351E-2</v>
      </c>
    </row>
    <row r="85" spans="2:13" x14ac:dyDescent="0.25">
      <c r="B85" s="162" t="s">
        <v>113</v>
      </c>
      <c r="C85" s="163">
        <v>23784</v>
      </c>
      <c r="D85" s="163">
        <v>18989</v>
      </c>
      <c r="E85" s="163">
        <v>5724</v>
      </c>
      <c r="F85" s="163">
        <v>13909</v>
      </c>
      <c r="G85" s="163">
        <v>13934</v>
      </c>
      <c r="H85" s="163">
        <v>16308</v>
      </c>
      <c r="I85" s="165">
        <f t="shared" si="47"/>
        <v>0.17037462322376928</v>
      </c>
      <c r="J85" s="164">
        <f t="shared" si="43"/>
        <v>-0.14118700300173781</v>
      </c>
      <c r="K85" s="179">
        <f t="shared" si="44"/>
        <v>2374</v>
      </c>
      <c r="L85" s="163">
        <f t="shared" si="45"/>
        <v>-2681</v>
      </c>
      <c r="M85" s="164">
        <f t="shared" si="46"/>
        <v>1.4800697015900675E-2</v>
      </c>
    </row>
    <row r="86" spans="2:13" x14ac:dyDescent="0.25">
      <c r="B86" s="162" t="s">
        <v>116</v>
      </c>
      <c r="C86" s="163">
        <v>5173</v>
      </c>
      <c r="D86" s="163">
        <v>4138</v>
      </c>
      <c r="E86" s="163">
        <v>1211</v>
      </c>
      <c r="F86" s="163">
        <v>4419</v>
      </c>
      <c r="G86" s="163">
        <v>4380</v>
      </c>
      <c r="H86" s="163">
        <v>5448</v>
      </c>
      <c r="I86" s="165">
        <f t="shared" si="47"/>
        <v>0.24383561643835616</v>
      </c>
      <c r="J86" s="164">
        <f t="shared" si="43"/>
        <v>0.31657805703238284</v>
      </c>
      <c r="K86" s="179">
        <f t="shared" si="44"/>
        <v>1068</v>
      </c>
      <c r="L86" s="163">
        <f t="shared" si="45"/>
        <v>1310</v>
      </c>
      <c r="M86" s="164">
        <f t="shared" si="46"/>
        <v>4.9444565454149422E-3</v>
      </c>
    </row>
    <row r="87" spans="2:13" x14ac:dyDescent="0.25">
      <c r="B87" s="162" t="s">
        <v>123</v>
      </c>
      <c r="C87" s="163">
        <v>3932</v>
      </c>
      <c r="D87" s="163">
        <v>2930</v>
      </c>
      <c r="E87" s="163">
        <v>420</v>
      </c>
      <c r="F87" s="163">
        <v>4807</v>
      </c>
      <c r="G87" s="163">
        <v>4798</v>
      </c>
      <c r="H87" s="163">
        <v>5192</v>
      </c>
      <c r="I87" s="165">
        <f t="shared" si="47"/>
        <v>8.2117548978741128E-2</v>
      </c>
      <c r="J87" s="164">
        <f t="shared" si="43"/>
        <v>0.772013651877133</v>
      </c>
      <c r="K87" s="179">
        <f t="shared" si="44"/>
        <v>394</v>
      </c>
      <c r="L87" s="163">
        <f t="shared" si="45"/>
        <v>2262</v>
      </c>
      <c r="M87" s="164">
        <f t="shared" si="46"/>
        <v>4.7121179118565313E-3</v>
      </c>
    </row>
    <row r="88" spans="2:13" x14ac:dyDescent="0.25">
      <c r="B88" s="162" t="s">
        <v>119</v>
      </c>
      <c r="C88" s="163">
        <v>605</v>
      </c>
      <c r="D88" s="163">
        <v>633</v>
      </c>
      <c r="E88" s="163">
        <v>208</v>
      </c>
      <c r="F88" s="163">
        <v>721</v>
      </c>
      <c r="G88" s="163">
        <v>615</v>
      </c>
      <c r="H88" s="163">
        <v>822</v>
      </c>
      <c r="I88" s="165">
        <f t="shared" si="47"/>
        <v>0.33658536585365861</v>
      </c>
      <c r="J88" s="164">
        <f t="shared" si="43"/>
        <v>0.29857819905213279</v>
      </c>
      <c r="K88" s="179">
        <f t="shared" si="44"/>
        <v>207</v>
      </c>
      <c r="L88" s="163">
        <f t="shared" si="45"/>
        <v>189</v>
      </c>
      <c r="M88" s="164">
        <f t="shared" si="46"/>
        <v>7.4602483119146155E-4</v>
      </c>
    </row>
    <row r="89" spans="2:13" x14ac:dyDescent="0.25">
      <c r="B89" s="162" t="s">
        <v>128</v>
      </c>
      <c r="C89" s="163">
        <v>3262</v>
      </c>
      <c r="D89" s="163">
        <v>4146</v>
      </c>
      <c r="E89" s="163">
        <v>1330</v>
      </c>
      <c r="F89" s="163">
        <v>3683</v>
      </c>
      <c r="G89" s="163">
        <v>4100</v>
      </c>
      <c r="H89" s="163">
        <v>3396</v>
      </c>
      <c r="I89" s="165">
        <f t="shared" si="47"/>
        <v>-0.17170731707317077</v>
      </c>
      <c r="J89" s="164">
        <f t="shared" si="43"/>
        <v>-0.18089725036179449</v>
      </c>
      <c r="K89" s="179">
        <f t="shared" si="44"/>
        <v>-704</v>
      </c>
      <c r="L89" s="163">
        <f t="shared" si="45"/>
        <v>-750</v>
      </c>
      <c r="M89" s="164">
        <f t="shared" si="46"/>
        <v>3.0821171857983009E-3</v>
      </c>
    </row>
    <row r="90" spans="2:13" x14ac:dyDescent="0.25">
      <c r="B90" s="162" t="s">
        <v>131</v>
      </c>
      <c r="C90" s="163">
        <v>4923</v>
      </c>
      <c r="D90" s="163">
        <v>5209</v>
      </c>
      <c r="E90" s="163">
        <v>2462</v>
      </c>
      <c r="F90" s="163">
        <v>3107</v>
      </c>
      <c r="G90" s="163">
        <v>4555</v>
      </c>
      <c r="H90" s="163">
        <v>4197</v>
      </c>
      <c r="I90" s="165">
        <f t="shared" si="47"/>
        <v>-7.8594950603732117E-2</v>
      </c>
      <c r="J90" s="164">
        <f t="shared" si="43"/>
        <v>-0.1942791322710693</v>
      </c>
      <c r="K90" s="179">
        <f t="shared" si="44"/>
        <v>-358</v>
      </c>
      <c r="L90" s="163">
        <f t="shared" si="45"/>
        <v>-1012</v>
      </c>
      <c r="M90" s="164">
        <f t="shared" si="46"/>
        <v>3.8090829884556742E-3</v>
      </c>
    </row>
    <row r="91" spans="2:13" x14ac:dyDescent="0.25">
      <c r="B91" s="168" t="s">
        <v>145</v>
      </c>
      <c r="C91" s="169">
        <f>IFERROR(C83-SUM(C84:C90),"nd")</f>
        <v>32648</v>
      </c>
      <c r="D91" s="169">
        <f t="shared" ref="D91:H91" si="48">IFERROR(D83-SUM(D84:D90),"nd")</f>
        <v>32771</v>
      </c>
      <c r="E91" s="169">
        <f t="shared" si="48"/>
        <v>10977</v>
      </c>
      <c r="F91" s="169">
        <f t="shared" si="48"/>
        <v>25548</v>
      </c>
      <c r="G91" s="169">
        <f t="shared" si="48"/>
        <v>30639</v>
      </c>
      <c r="H91" s="169">
        <f t="shared" si="48"/>
        <v>33855</v>
      </c>
      <c r="I91" s="171">
        <f t="shared" si="47"/>
        <v>0.10496426123568003</v>
      </c>
      <c r="J91" s="170">
        <f t="shared" si="43"/>
        <v>3.3078026303744235E-2</v>
      </c>
      <c r="K91" s="180">
        <f t="shared" si="44"/>
        <v>3216</v>
      </c>
      <c r="L91" s="169">
        <f t="shared" si="45"/>
        <v>1084</v>
      </c>
      <c r="M91" s="170">
        <f t="shared" si="46"/>
        <v>3.0725876715312569E-2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55179</v>
      </c>
      <c r="D107" s="176">
        <f t="shared" ref="D107:H107" si="56">IFERROR(D108+D111,"nd")</f>
        <v>54669</v>
      </c>
      <c r="E107" s="176">
        <f t="shared" si="56"/>
        <v>13764</v>
      </c>
      <c r="F107" s="176">
        <f t="shared" si="56"/>
        <v>26312</v>
      </c>
      <c r="G107" s="176">
        <f t="shared" si="56"/>
        <v>29007</v>
      </c>
      <c r="H107" s="176">
        <f t="shared" si="56"/>
        <v>29113</v>
      </c>
      <c r="I107" s="177">
        <f>IFERROR(H107/G107-1,"-")</f>
        <v>3.6542903437102314E-3</v>
      </c>
      <c r="J107" s="177">
        <f>IFERROR(H107/D107-1,"-")</f>
        <v>-0.46746785198192764</v>
      </c>
      <c r="K107" s="176">
        <f>IFERROR(H107-G107,"-")</f>
        <v>106</v>
      </c>
      <c r="L107" s="176">
        <f>IFERROR(H107-D107,"-")</f>
        <v>-25556</v>
      </c>
      <c r="M107" s="177">
        <f>IFERROR(H107/H$9,"-")</f>
        <v>2.6422166557757931E-2</v>
      </c>
    </row>
    <row r="108" spans="2:13" x14ac:dyDescent="0.25">
      <c r="B108" s="157" t="s">
        <v>97</v>
      </c>
      <c r="C108" s="158">
        <v>13895</v>
      </c>
      <c r="D108" s="158">
        <v>12662</v>
      </c>
      <c r="E108" s="158">
        <v>2060</v>
      </c>
      <c r="F108" s="158">
        <v>7219</v>
      </c>
      <c r="G108" s="158">
        <v>6756</v>
      </c>
      <c r="H108" s="158">
        <v>5910</v>
      </c>
      <c r="I108" s="160">
        <f>IFERROR(H108/G108-1,"-")</f>
        <v>-0.12522202486678513</v>
      </c>
      <c r="J108" s="159">
        <f t="shared" ref="J108:J119" si="57">IFERROR(H108/D108-1,"-")</f>
        <v>-0.53324909177065227</v>
      </c>
      <c r="K108" s="178">
        <f t="shared" ref="K108:K119" si="58">IFERROR(H108-G108,"-")</f>
        <v>-846</v>
      </c>
      <c r="L108" s="158">
        <f t="shared" ref="L108:L119" si="59">IFERROR(H108-D108,"-")</f>
        <v>-6752</v>
      </c>
      <c r="M108" s="159">
        <f t="shared" ref="M108:M119" si="60">IFERROR(H108/H$9,"-")</f>
        <v>5.3637551731648882E-3</v>
      </c>
    </row>
    <row r="109" spans="2:13" x14ac:dyDescent="0.25">
      <c r="B109" s="162" t="s">
        <v>103</v>
      </c>
      <c r="C109" s="163">
        <v>10480</v>
      </c>
      <c r="D109" s="163">
        <v>8421</v>
      </c>
      <c r="E109" s="163">
        <v>1452</v>
      </c>
      <c r="F109" s="163">
        <v>5249</v>
      </c>
      <c r="G109" s="163">
        <v>4826</v>
      </c>
      <c r="H109" s="163">
        <v>3679</v>
      </c>
      <c r="I109" s="165">
        <f>IFERROR(H109/G109-1,"-")</f>
        <v>-0.23767094902610852</v>
      </c>
      <c r="J109" s="164">
        <f t="shared" si="57"/>
        <v>-0.56311601947512169</v>
      </c>
      <c r="K109" s="179">
        <f t="shared" si="58"/>
        <v>-1147</v>
      </c>
      <c r="L109" s="163">
        <f t="shared" si="59"/>
        <v>-4742</v>
      </c>
      <c r="M109" s="164">
        <f t="shared" si="60"/>
        <v>3.3389602846148263E-3</v>
      </c>
    </row>
    <row r="110" spans="2:13" x14ac:dyDescent="0.25">
      <c r="B110" s="162" t="s">
        <v>100</v>
      </c>
      <c r="C110" s="163">
        <v>3415</v>
      </c>
      <c r="D110" s="163">
        <v>4241</v>
      </c>
      <c r="E110" s="163">
        <v>608</v>
      </c>
      <c r="F110" s="163">
        <v>1970</v>
      </c>
      <c r="G110" s="163">
        <v>1930</v>
      </c>
      <c r="H110" s="163">
        <v>2231</v>
      </c>
      <c r="I110" s="165">
        <f>IFERROR(H110/G110-1,"-")</f>
        <v>0.15595854922279795</v>
      </c>
      <c r="J110" s="164">
        <f t="shared" si="57"/>
        <v>-0.47394482433388352</v>
      </c>
      <c r="K110" s="179">
        <f t="shared" si="58"/>
        <v>301</v>
      </c>
      <c r="L110" s="163">
        <f t="shared" si="59"/>
        <v>-2010</v>
      </c>
      <c r="M110" s="164">
        <f t="shared" si="60"/>
        <v>2.0247948885500616E-3</v>
      </c>
    </row>
    <row r="111" spans="2:13" x14ac:dyDescent="0.25">
      <c r="B111" s="157" t="s">
        <v>107</v>
      </c>
      <c r="C111" s="158">
        <v>41284</v>
      </c>
      <c r="D111" s="158">
        <v>42007</v>
      </c>
      <c r="E111" s="158">
        <v>11704</v>
      </c>
      <c r="F111" s="158">
        <v>19093</v>
      </c>
      <c r="G111" s="158">
        <v>22251</v>
      </c>
      <c r="H111" s="158">
        <v>23203</v>
      </c>
      <c r="I111" s="160">
        <f>IFERROR(H111/G111-1,"-")</f>
        <v>4.278459395083356E-2</v>
      </c>
      <c r="J111" s="159">
        <f t="shared" si="57"/>
        <v>-0.44763967910110225</v>
      </c>
      <c r="K111" s="178">
        <f t="shared" si="58"/>
        <v>952</v>
      </c>
      <c r="L111" s="158">
        <f t="shared" si="59"/>
        <v>-18804</v>
      </c>
      <c r="M111" s="159">
        <f t="shared" si="60"/>
        <v>2.1058411384593044E-2</v>
      </c>
    </row>
    <row r="112" spans="2:13" x14ac:dyDescent="0.25">
      <c r="B112" s="162" t="s">
        <v>110</v>
      </c>
      <c r="C112" s="163">
        <v>24218</v>
      </c>
      <c r="D112" s="163">
        <v>22532</v>
      </c>
      <c r="E112" s="163">
        <v>6095</v>
      </c>
      <c r="F112" s="163">
        <v>11744</v>
      </c>
      <c r="G112" s="163">
        <v>13687</v>
      </c>
      <c r="H112" s="163">
        <v>13430</v>
      </c>
      <c r="I112" s="165">
        <f t="shared" ref="I112:I119" si="61">IFERROR(H112/G112-1,"-")</f>
        <v>-1.8776941623438348E-2</v>
      </c>
      <c r="J112" s="164">
        <f t="shared" si="57"/>
        <v>-0.40395881413101364</v>
      </c>
      <c r="K112" s="179">
        <f t="shared" si="58"/>
        <v>-257</v>
      </c>
      <c r="L112" s="163">
        <f t="shared" si="59"/>
        <v>-9102</v>
      </c>
      <c r="M112" s="164">
        <f t="shared" si="60"/>
        <v>1.2188702533943222E-2</v>
      </c>
    </row>
    <row r="113" spans="2:13" x14ac:dyDescent="0.25">
      <c r="B113" s="162" t="s">
        <v>113</v>
      </c>
      <c r="C113" s="163">
        <v>6388</v>
      </c>
      <c r="D113" s="163">
        <v>4815</v>
      </c>
      <c r="E113" s="163">
        <v>480</v>
      </c>
      <c r="F113" s="163">
        <v>811</v>
      </c>
      <c r="G113" s="163">
        <v>1122</v>
      </c>
      <c r="H113" s="163">
        <v>1129</v>
      </c>
      <c r="I113" s="165">
        <f t="shared" si="61"/>
        <v>6.2388591800357496E-3</v>
      </c>
      <c r="J113" s="164">
        <f t="shared" si="57"/>
        <v>-0.7655244029075805</v>
      </c>
      <c r="K113" s="179">
        <f t="shared" si="58"/>
        <v>7</v>
      </c>
      <c r="L113" s="163">
        <f t="shared" si="59"/>
        <v>-3686</v>
      </c>
      <c r="M113" s="164">
        <f t="shared" si="60"/>
        <v>1.0246496769040878E-3</v>
      </c>
    </row>
    <row r="114" spans="2:13" x14ac:dyDescent="0.25">
      <c r="B114" s="162" t="s">
        <v>116</v>
      </c>
      <c r="C114" s="163">
        <v>1280</v>
      </c>
      <c r="D114" s="163">
        <v>2312</v>
      </c>
      <c r="E114" s="163">
        <v>623</v>
      </c>
      <c r="F114" s="163">
        <v>1073</v>
      </c>
      <c r="G114" s="163">
        <v>1255</v>
      </c>
      <c r="H114" s="163">
        <v>1368</v>
      </c>
      <c r="I114" s="165">
        <f t="shared" si="61"/>
        <v>9.0039840637450297E-2</v>
      </c>
      <c r="J114" s="164">
        <f t="shared" si="57"/>
        <v>-0.40830449826989623</v>
      </c>
      <c r="K114" s="179">
        <f t="shared" si="58"/>
        <v>113</v>
      </c>
      <c r="L114" s="163">
        <f t="shared" si="59"/>
        <v>-944</v>
      </c>
      <c r="M114" s="164">
        <f t="shared" si="60"/>
        <v>1.2415595730777607E-3</v>
      </c>
    </row>
    <row r="115" spans="2:13" x14ac:dyDescent="0.25">
      <c r="B115" s="162" t="s">
        <v>123</v>
      </c>
      <c r="C115" s="163">
        <v>824</v>
      </c>
      <c r="D115" s="163">
        <v>1284</v>
      </c>
      <c r="E115" s="163">
        <v>167</v>
      </c>
      <c r="F115" s="163">
        <v>352</v>
      </c>
      <c r="G115" s="163">
        <v>425</v>
      </c>
      <c r="H115" s="163">
        <v>492</v>
      </c>
      <c r="I115" s="165">
        <f t="shared" si="61"/>
        <v>0.15764705882352947</v>
      </c>
      <c r="J115" s="164">
        <f t="shared" si="57"/>
        <v>-0.61682242990654212</v>
      </c>
      <c r="K115" s="179">
        <f t="shared" si="58"/>
        <v>67</v>
      </c>
      <c r="L115" s="163">
        <f t="shared" si="59"/>
        <v>-792</v>
      </c>
      <c r="M115" s="164">
        <f t="shared" si="60"/>
        <v>4.465258113700719E-4</v>
      </c>
    </row>
    <row r="116" spans="2:13" x14ac:dyDescent="0.25">
      <c r="B116" s="162" t="s">
        <v>119</v>
      </c>
      <c r="C116" s="163">
        <v>673</v>
      </c>
      <c r="D116" s="163">
        <v>719</v>
      </c>
      <c r="E116" s="163">
        <v>262</v>
      </c>
      <c r="F116" s="163">
        <v>366</v>
      </c>
      <c r="G116" s="163">
        <v>379</v>
      </c>
      <c r="H116" s="163">
        <v>397</v>
      </c>
      <c r="I116" s="165">
        <f t="shared" si="61"/>
        <v>4.7493403693931402E-2</v>
      </c>
      <c r="J116" s="164">
        <f t="shared" si="57"/>
        <v>-0.4478442280945758</v>
      </c>
      <c r="K116" s="179">
        <f t="shared" si="58"/>
        <v>18</v>
      </c>
      <c r="L116" s="163">
        <f t="shared" si="59"/>
        <v>-322</v>
      </c>
      <c r="M116" s="164">
        <f t="shared" si="60"/>
        <v>3.6030639657300514E-4</v>
      </c>
    </row>
    <row r="117" spans="2:13" x14ac:dyDescent="0.25">
      <c r="B117" s="162" t="s">
        <v>128</v>
      </c>
      <c r="C117" s="163">
        <v>222</v>
      </c>
      <c r="D117" s="163">
        <v>331</v>
      </c>
      <c r="E117" s="163">
        <v>180</v>
      </c>
      <c r="F117" s="163">
        <v>101</v>
      </c>
      <c r="G117" s="163">
        <v>131</v>
      </c>
      <c r="H117" s="163">
        <v>98</v>
      </c>
      <c r="I117" s="165">
        <f t="shared" si="61"/>
        <v>-0.25190839694656486</v>
      </c>
      <c r="J117" s="164">
        <f t="shared" si="57"/>
        <v>-0.70392749244712993</v>
      </c>
      <c r="K117" s="179">
        <f t="shared" si="58"/>
        <v>-33</v>
      </c>
      <c r="L117" s="163">
        <f t="shared" si="59"/>
        <v>-233</v>
      </c>
      <c r="M117" s="164">
        <f t="shared" si="60"/>
        <v>8.8942133159079361E-5</v>
      </c>
    </row>
    <row r="118" spans="2:13" x14ac:dyDescent="0.25">
      <c r="B118" s="162" t="s">
        <v>131</v>
      </c>
      <c r="C118" s="163">
        <v>360</v>
      </c>
      <c r="D118" s="163">
        <v>409</v>
      </c>
      <c r="E118" s="163">
        <v>383</v>
      </c>
      <c r="F118" s="163">
        <v>97</v>
      </c>
      <c r="G118" s="163">
        <v>107</v>
      </c>
      <c r="H118" s="163">
        <v>110</v>
      </c>
      <c r="I118" s="165">
        <f t="shared" si="61"/>
        <v>2.8037383177569986E-2</v>
      </c>
      <c r="J118" s="164">
        <f t="shared" si="57"/>
        <v>-0.73105134474327627</v>
      </c>
      <c r="K118" s="179">
        <f t="shared" si="58"/>
        <v>3</v>
      </c>
      <c r="L118" s="163">
        <f t="shared" si="59"/>
        <v>-299</v>
      </c>
      <c r="M118" s="164">
        <f t="shared" si="60"/>
        <v>9.9833006607129887E-5</v>
      </c>
    </row>
    <row r="119" spans="2:13" x14ac:dyDescent="0.25">
      <c r="B119" s="168" t="s">
        <v>145</v>
      </c>
      <c r="C119" s="169">
        <f>IFERROR(C111-SUM(C112:C118),"nd")</f>
        <v>7319</v>
      </c>
      <c r="D119" s="169">
        <f t="shared" ref="D119:H119" si="62">IFERROR(D111-SUM(D112:D118),"nd")</f>
        <v>9605</v>
      </c>
      <c r="E119" s="169">
        <f t="shared" si="62"/>
        <v>3514</v>
      </c>
      <c r="F119" s="169">
        <f t="shared" si="62"/>
        <v>4549</v>
      </c>
      <c r="G119" s="169">
        <f t="shared" si="62"/>
        <v>5145</v>
      </c>
      <c r="H119" s="169">
        <f t="shared" si="62"/>
        <v>6179</v>
      </c>
      <c r="I119" s="171">
        <f t="shared" si="61"/>
        <v>0.2009718172983479</v>
      </c>
      <c r="J119" s="170">
        <f t="shared" si="57"/>
        <v>-0.35668922436231132</v>
      </c>
      <c r="K119" s="180">
        <f t="shared" si="58"/>
        <v>1034</v>
      </c>
      <c r="L119" s="169">
        <f t="shared" si="59"/>
        <v>-3426</v>
      </c>
      <c r="M119" s="170">
        <f t="shared" si="60"/>
        <v>5.6078922529586876E-3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91566</v>
      </c>
      <c r="D135" s="176">
        <f t="shared" ref="D135:H135" si="70">IFERROR(D136+D139,"nd")</f>
        <v>64553</v>
      </c>
      <c r="E135" s="176">
        <f t="shared" si="70"/>
        <v>17306</v>
      </c>
      <c r="F135" s="176">
        <f t="shared" si="70"/>
        <v>41281</v>
      </c>
      <c r="G135" s="176">
        <f t="shared" si="70"/>
        <v>44935</v>
      </c>
      <c r="H135" s="176">
        <f t="shared" si="70"/>
        <v>47073</v>
      </c>
      <c r="I135" s="177">
        <f>IFERROR(H135/G135-1,"-")</f>
        <v>4.7579837543117787E-2</v>
      </c>
      <c r="J135" s="177">
        <f>IFERROR(H135/D135-1,"-")</f>
        <v>-0.27078524623177858</v>
      </c>
      <c r="K135" s="176">
        <f>IFERROR(H135-G135,"-")</f>
        <v>2138</v>
      </c>
      <c r="L135" s="176">
        <f>IFERROR(H135-D135,"-")</f>
        <v>-17480</v>
      </c>
      <c r="M135" s="177">
        <f>IFERROR(H135/H$9,"-")</f>
        <v>4.2722173818340231E-2</v>
      </c>
    </row>
    <row r="136" spans="2:13" x14ac:dyDescent="0.25">
      <c r="B136" s="157" t="s">
        <v>97</v>
      </c>
      <c r="C136" s="158">
        <v>18431</v>
      </c>
      <c r="D136" s="158">
        <v>9843</v>
      </c>
      <c r="E136" s="158">
        <v>3361</v>
      </c>
      <c r="F136" s="158">
        <v>7300</v>
      </c>
      <c r="G136" s="158">
        <v>8471</v>
      </c>
      <c r="H136" s="158">
        <v>7405</v>
      </c>
      <c r="I136" s="160">
        <f>IFERROR(H136/G136-1,"-")</f>
        <v>-0.12584110494628731</v>
      </c>
      <c r="J136" s="159">
        <f t="shared" ref="J136:J147" si="71">IFERROR(H136/D136-1,"-")</f>
        <v>-0.24768871279081583</v>
      </c>
      <c r="K136" s="178">
        <f t="shared" ref="K136:K147" si="72">IFERROR(H136-G136,"-")</f>
        <v>-1066</v>
      </c>
      <c r="L136" s="158">
        <f t="shared" ref="L136:L147" si="73">IFERROR(H136-D136,"-")</f>
        <v>-2438</v>
      </c>
      <c r="M136" s="159">
        <f t="shared" ref="M136:M147" si="74">IFERROR(H136/H$9,"-")</f>
        <v>6.7205764902345169E-3</v>
      </c>
    </row>
    <row r="137" spans="2:13" x14ac:dyDescent="0.25">
      <c r="B137" s="162" t="s">
        <v>103</v>
      </c>
      <c r="C137" s="163">
        <v>15307</v>
      </c>
      <c r="D137" s="163">
        <v>7338</v>
      </c>
      <c r="E137" s="163">
        <v>2782</v>
      </c>
      <c r="F137" s="163">
        <v>5090</v>
      </c>
      <c r="G137" s="163">
        <v>5907</v>
      </c>
      <c r="H137" s="163">
        <v>5194</v>
      </c>
      <c r="I137" s="165">
        <f>IFERROR(H137/G137-1,"-")</f>
        <v>-0.12070424919586931</v>
      </c>
      <c r="J137" s="164">
        <f t="shared" si="71"/>
        <v>-0.29217770509675656</v>
      </c>
      <c r="K137" s="179">
        <f t="shared" si="72"/>
        <v>-713</v>
      </c>
      <c r="L137" s="163">
        <f t="shared" si="73"/>
        <v>-2144</v>
      </c>
      <c r="M137" s="164">
        <f t="shared" si="74"/>
        <v>4.7139330574312056E-3</v>
      </c>
    </row>
    <row r="138" spans="2:13" x14ac:dyDescent="0.25">
      <c r="B138" s="162" t="s">
        <v>100</v>
      </c>
      <c r="C138" s="163">
        <v>3124</v>
      </c>
      <c r="D138" s="163">
        <v>2505</v>
      </c>
      <c r="E138" s="163">
        <v>579</v>
      </c>
      <c r="F138" s="163">
        <v>2210</v>
      </c>
      <c r="G138" s="163">
        <v>2564</v>
      </c>
      <c r="H138" s="163">
        <v>2211</v>
      </c>
      <c r="I138" s="165">
        <f>IFERROR(H138/G138-1,"-")</f>
        <v>-0.13767550702028086</v>
      </c>
      <c r="J138" s="164">
        <f t="shared" si="71"/>
        <v>-0.11736526946107784</v>
      </c>
      <c r="K138" s="179">
        <f t="shared" si="72"/>
        <v>-353</v>
      </c>
      <c r="L138" s="163">
        <f t="shared" si="73"/>
        <v>-294</v>
      </c>
      <c r="M138" s="164">
        <f t="shared" si="74"/>
        <v>2.0066434328033108E-3</v>
      </c>
    </row>
    <row r="139" spans="2:13" x14ac:dyDescent="0.25">
      <c r="B139" s="157" t="s">
        <v>107</v>
      </c>
      <c r="C139" s="158">
        <v>73135</v>
      </c>
      <c r="D139" s="158">
        <v>54710</v>
      </c>
      <c r="E139" s="158">
        <v>13945</v>
      </c>
      <c r="F139" s="158">
        <v>33981</v>
      </c>
      <c r="G139" s="158">
        <v>36464</v>
      </c>
      <c r="H139" s="158">
        <v>39668</v>
      </c>
      <c r="I139" s="160">
        <f>IFERROR(H139/G139-1,"-")</f>
        <v>8.7867485739359319E-2</v>
      </c>
      <c r="J139" s="159">
        <f t="shared" si="71"/>
        <v>-0.27494059586912811</v>
      </c>
      <c r="K139" s="178">
        <f t="shared" si="72"/>
        <v>3204</v>
      </c>
      <c r="L139" s="158">
        <f t="shared" si="73"/>
        <v>-15042</v>
      </c>
      <c r="M139" s="159">
        <f t="shared" si="74"/>
        <v>3.6001597328105713E-2</v>
      </c>
    </row>
    <row r="140" spans="2:13" x14ac:dyDescent="0.25">
      <c r="B140" s="162" t="s">
        <v>110</v>
      </c>
      <c r="C140" s="163">
        <v>41216</v>
      </c>
      <c r="D140" s="163">
        <v>28061</v>
      </c>
      <c r="E140" s="163">
        <v>6771</v>
      </c>
      <c r="F140" s="163">
        <v>13052</v>
      </c>
      <c r="G140" s="163">
        <v>14726</v>
      </c>
      <c r="H140" s="163">
        <v>17267</v>
      </c>
      <c r="I140" s="165">
        <f t="shared" ref="I140:I147" si="75">IFERROR(H140/G140-1,"-")</f>
        <v>0.1725519489338585</v>
      </c>
      <c r="J140" s="164">
        <f t="shared" si="71"/>
        <v>-0.38466198638680016</v>
      </c>
      <c r="K140" s="179">
        <f t="shared" si="72"/>
        <v>2541</v>
      </c>
      <c r="L140" s="163">
        <f t="shared" si="73"/>
        <v>-10794</v>
      </c>
      <c r="M140" s="164">
        <f t="shared" si="74"/>
        <v>1.5671059318957379E-2</v>
      </c>
    </row>
    <row r="141" spans="2:13" x14ac:dyDescent="0.25">
      <c r="B141" s="162" t="s">
        <v>113</v>
      </c>
      <c r="C141" s="163">
        <v>3069</v>
      </c>
      <c r="D141" s="163">
        <v>2259</v>
      </c>
      <c r="E141" s="163">
        <v>769</v>
      </c>
      <c r="F141" s="163">
        <v>2732</v>
      </c>
      <c r="G141" s="163">
        <v>2398</v>
      </c>
      <c r="H141" s="163">
        <v>2510</v>
      </c>
      <c r="I141" s="165">
        <f t="shared" si="75"/>
        <v>4.6705587989991582E-2</v>
      </c>
      <c r="J141" s="164">
        <f t="shared" si="71"/>
        <v>0.11111111111111116</v>
      </c>
      <c r="K141" s="179">
        <f t="shared" si="72"/>
        <v>112</v>
      </c>
      <c r="L141" s="163">
        <f t="shared" si="73"/>
        <v>251</v>
      </c>
      <c r="M141" s="164">
        <f t="shared" si="74"/>
        <v>2.2780076962172365E-3</v>
      </c>
    </row>
    <row r="142" spans="2:13" x14ac:dyDescent="0.25">
      <c r="B142" s="162" t="s">
        <v>116</v>
      </c>
      <c r="C142" s="163">
        <v>7256</v>
      </c>
      <c r="D142" s="163">
        <v>3199</v>
      </c>
      <c r="E142" s="163">
        <v>658</v>
      </c>
      <c r="F142" s="163">
        <v>3637</v>
      </c>
      <c r="G142" s="163">
        <v>3832</v>
      </c>
      <c r="H142" s="163">
        <v>3808</v>
      </c>
      <c r="I142" s="165">
        <f t="shared" si="75"/>
        <v>-6.2630480167014113E-3</v>
      </c>
      <c r="J142" s="164">
        <f t="shared" si="71"/>
        <v>0.19037199124726478</v>
      </c>
      <c r="K142" s="179">
        <f t="shared" si="72"/>
        <v>-24</v>
      </c>
      <c r="L142" s="163">
        <f t="shared" si="73"/>
        <v>609</v>
      </c>
      <c r="M142" s="164">
        <f t="shared" si="74"/>
        <v>3.4560371741813693E-3</v>
      </c>
    </row>
    <row r="143" spans="2:13" x14ac:dyDescent="0.25">
      <c r="B143" s="162" t="s">
        <v>123</v>
      </c>
      <c r="C143" s="163">
        <v>1482</v>
      </c>
      <c r="D143" s="163">
        <v>1294</v>
      </c>
      <c r="E143" s="163">
        <v>420</v>
      </c>
      <c r="F143" s="163">
        <v>1612</v>
      </c>
      <c r="G143" s="163">
        <v>1415</v>
      </c>
      <c r="H143" s="163">
        <v>1261</v>
      </c>
      <c r="I143" s="165">
        <f t="shared" si="75"/>
        <v>-0.10883392226148414</v>
      </c>
      <c r="J143" s="164">
        <f t="shared" si="71"/>
        <v>-2.5502318392581103E-2</v>
      </c>
      <c r="K143" s="179">
        <f t="shared" si="72"/>
        <v>-154</v>
      </c>
      <c r="L143" s="163">
        <f t="shared" si="73"/>
        <v>-33</v>
      </c>
      <c r="M143" s="164">
        <f t="shared" si="74"/>
        <v>1.1444492848326437E-3</v>
      </c>
    </row>
    <row r="144" spans="2:13" x14ac:dyDescent="0.25">
      <c r="B144" s="162" t="s">
        <v>119</v>
      </c>
      <c r="C144" s="163">
        <v>666</v>
      </c>
      <c r="D144" s="163">
        <v>615</v>
      </c>
      <c r="E144" s="163">
        <v>225</v>
      </c>
      <c r="F144" s="163">
        <v>807</v>
      </c>
      <c r="G144" s="163">
        <v>697</v>
      </c>
      <c r="H144" s="163">
        <v>688</v>
      </c>
      <c r="I144" s="165">
        <f t="shared" si="75"/>
        <v>-1.2912482065997155E-2</v>
      </c>
      <c r="J144" s="164">
        <f t="shared" si="71"/>
        <v>0.11869918699186988</v>
      </c>
      <c r="K144" s="179">
        <f t="shared" si="72"/>
        <v>-9</v>
      </c>
      <c r="L144" s="163">
        <f t="shared" si="73"/>
        <v>73</v>
      </c>
      <c r="M144" s="164">
        <f t="shared" si="74"/>
        <v>6.2441007768823057E-4</v>
      </c>
    </row>
    <row r="145" spans="2:13" x14ac:dyDescent="0.25">
      <c r="B145" s="162" t="s">
        <v>128</v>
      </c>
      <c r="C145" s="163">
        <v>777</v>
      </c>
      <c r="D145" s="163">
        <v>807</v>
      </c>
      <c r="E145" s="163">
        <v>382</v>
      </c>
      <c r="F145" s="163">
        <v>341</v>
      </c>
      <c r="G145" s="163">
        <v>382</v>
      </c>
      <c r="H145" s="163">
        <v>271</v>
      </c>
      <c r="I145" s="165">
        <f t="shared" si="75"/>
        <v>-0.29057591623036649</v>
      </c>
      <c r="J145" s="164">
        <f t="shared" si="71"/>
        <v>-0.66418835192069392</v>
      </c>
      <c r="K145" s="179">
        <f t="shared" si="72"/>
        <v>-111</v>
      </c>
      <c r="L145" s="163">
        <f t="shared" si="73"/>
        <v>-536</v>
      </c>
      <c r="M145" s="164">
        <f t="shared" si="74"/>
        <v>2.4595222536847455E-4</v>
      </c>
    </row>
    <row r="146" spans="2:13" x14ac:dyDescent="0.25">
      <c r="B146" s="162" t="s">
        <v>131</v>
      </c>
      <c r="C146" s="163">
        <v>3150</v>
      </c>
      <c r="D146" s="163">
        <v>1548</v>
      </c>
      <c r="E146" s="163">
        <v>662</v>
      </c>
      <c r="F146" s="163">
        <v>297</v>
      </c>
      <c r="G146" s="163">
        <v>433</v>
      </c>
      <c r="H146" s="163">
        <v>514</v>
      </c>
      <c r="I146" s="165">
        <f t="shared" si="75"/>
        <v>0.18706697459584287</v>
      </c>
      <c r="J146" s="164">
        <f t="shared" si="71"/>
        <v>-0.66795865633074936</v>
      </c>
      <c r="K146" s="179">
        <f t="shared" si="72"/>
        <v>81</v>
      </c>
      <c r="L146" s="163">
        <f t="shared" si="73"/>
        <v>-1034</v>
      </c>
      <c r="M146" s="164">
        <f t="shared" si="74"/>
        <v>4.6649241269149788E-4</v>
      </c>
    </row>
    <row r="147" spans="2:13" x14ac:dyDescent="0.25">
      <c r="B147" s="168" t="s">
        <v>145</v>
      </c>
      <c r="C147" s="169">
        <f>IFERROR(C139-SUM(C140:C146),"nd")</f>
        <v>15519</v>
      </c>
      <c r="D147" s="169">
        <f t="shared" ref="D147:H147" si="76">IFERROR(D139-SUM(D140:D146),"nd")</f>
        <v>16927</v>
      </c>
      <c r="E147" s="169">
        <f t="shared" si="76"/>
        <v>4058</v>
      </c>
      <c r="F147" s="169">
        <f t="shared" si="76"/>
        <v>11503</v>
      </c>
      <c r="G147" s="169">
        <f t="shared" si="76"/>
        <v>12581</v>
      </c>
      <c r="H147" s="169">
        <f t="shared" si="76"/>
        <v>13349</v>
      </c>
      <c r="I147" s="171">
        <f t="shared" si="75"/>
        <v>6.1044432080120892E-2</v>
      </c>
      <c r="J147" s="170">
        <f t="shared" si="71"/>
        <v>-0.21137827140072074</v>
      </c>
      <c r="K147" s="180">
        <f t="shared" si="72"/>
        <v>768</v>
      </c>
      <c r="L147" s="169">
        <f t="shared" si="73"/>
        <v>-3578</v>
      </c>
      <c r="M147" s="170">
        <f t="shared" si="74"/>
        <v>1.2115189138168881E-2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6828</v>
      </c>
      <c r="D149" s="176">
        <f t="shared" ref="D149:H149" si="77">IFERROR(D150+D153,"nd")</f>
        <v>5811</v>
      </c>
      <c r="E149" s="176">
        <f t="shared" si="77"/>
        <v>2200</v>
      </c>
      <c r="F149" s="176">
        <f t="shared" si="77"/>
        <v>11900</v>
      </c>
      <c r="G149" s="176">
        <f t="shared" si="77"/>
        <v>16437</v>
      </c>
      <c r="H149" s="176">
        <f t="shared" si="77"/>
        <v>47141</v>
      </c>
      <c r="I149" s="177">
        <f>IFERROR(H149/G149-1,"-")</f>
        <v>1.867980775080611</v>
      </c>
      <c r="J149" s="177">
        <f>IFERROR(H149/D149-1,"-")</f>
        <v>7.1123730855274481</v>
      </c>
      <c r="K149" s="176">
        <f>IFERROR(H149-G149,"-")</f>
        <v>30704</v>
      </c>
      <c r="L149" s="176">
        <f>IFERROR(H149-D149,"-")</f>
        <v>41330</v>
      </c>
      <c r="M149" s="177">
        <f>IFERROR(H149/H$9,"-")</f>
        <v>4.2783888767879183E-2</v>
      </c>
    </row>
    <row r="150" spans="2:13" x14ac:dyDescent="0.25">
      <c r="B150" s="157" t="s">
        <v>97</v>
      </c>
      <c r="C150" s="158">
        <v>1592</v>
      </c>
      <c r="D150" s="158">
        <v>1265</v>
      </c>
      <c r="E150" s="158">
        <v>436</v>
      </c>
      <c r="F150" s="158">
        <v>2346</v>
      </c>
      <c r="G150" s="158">
        <v>4201</v>
      </c>
      <c r="H150" s="158">
        <v>5399</v>
      </c>
      <c r="I150" s="160">
        <f>IFERROR(H150/G150-1,"-")</f>
        <v>0.28517019757200668</v>
      </c>
      <c r="J150" s="159">
        <f t="shared" ref="J150:J161" si="78">IFERROR(H150/D150-1,"-")</f>
        <v>3.2679841897233199</v>
      </c>
      <c r="K150" s="178">
        <f t="shared" ref="K150:K161" si="79">IFERROR(H150-G150,"-")</f>
        <v>1198</v>
      </c>
      <c r="L150" s="158">
        <f t="shared" ref="L150:L161" si="80">IFERROR(H150-D150,"-")</f>
        <v>4134</v>
      </c>
      <c r="M150" s="159">
        <f t="shared" ref="M150:M161" si="81">IFERROR(H150/H$9,"-")</f>
        <v>4.8999854788354027E-3</v>
      </c>
    </row>
    <row r="151" spans="2:13" x14ac:dyDescent="0.25">
      <c r="B151" s="162" t="s">
        <v>103</v>
      </c>
      <c r="C151" s="163">
        <v>1063</v>
      </c>
      <c r="D151" s="163">
        <v>846</v>
      </c>
      <c r="E151" s="163">
        <v>307</v>
      </c>
      <c r="F151" s="163">
        <v>744</v>
      </c>
      <c r="G151" s="163">
        <v>2062</v>
      </c>
      <c r="H151" s="163">
        <v>3511</v>
      </c>
      <c r="I151" s="165">
        <f>IFERROR(H151/G151-1,"-")</f>
        <v>0.70271580989330751</v>
      </c>
      <c r="J151" s="164">
        <f t="shared" si="78"/>
        <v>3.1501182033096926</v>
      </c>
      <c r="K151" s="179">
        <f t="shared" si="79"/>
        <v>1449</v>
      </c>
      <c r="L151" s="163">
        <f t="shared" si="80"/>
        <v>2665</v>
      </c>
      <c r="M151" s="164">
        <f t="shared" si="81"/>
        <v>3.1864880563421188E-3</v>
      </c>
    </row>
    <row r="152" spans="2:13" x14ac:dyDescent="0.25">
      <c r="B152" s="162" t="s">
        <v>100</v>
      </c>
      <c r="C152" s="163">
        <v>529</v>
      </c>
      <c r="D152" s="163">
        <v>419</v>
      </c>
      <c r="E152" s="163">
        <v>129</v>
      </c>
      <c r="F152" s="163">
        <v>1602</v>
      </c>
      <c r="G152" s="163">
        <v>2139</v>
      </c>
      <c r="H152" s="163">
        <v>1888</v>
      </c>
      <c r="I152" s="165">
        <f>IFERROR(H152/G152-1,"-")</f>
        <v>-0.11734455352968676</v>
      </c>
      <c r="J152" s="164">
        <f t="shared" si="78"/>
        <v>3.5059665871121721</v>
      </c>
      <c r="K152" s="179">
        <f t="shared" si="79"/>
        <v>-251</v>
      </c>
      <c r="L152" s="163">
        <f t="shared" si="80"/>
        <v>1469</v>
      </c>
      <c r="M152" s="164">
        <f t="shared" si="81"/>
        <v>1.7134974224932839E-3</v>
      </c>
    </row>
    <row r="153" spans="2:13" x14ac:dyDescent="0.25">
      <c r="B153" s="157" t="s">
        <v>107</v>
      </c>
      <c r="C153" s="158">
        <v>5236</v>
      </c>
      <c r="D153" s="158">
        <v>4546</v>
      </c>
      <c r="E153" s="158">
        <v>1764</v>
      </c>
      <c r="F153" s="158">
        <v>9554</v>
      </c>
      <c r="G153" s="158">
        <v>12236</v>
      </c>
      <c r="H153" s="158">
        <v>41742</v>
      </c>
      <c r="I153" s="160">
        <f>IFERROR(H153/G153-1,"-")</f>
        <v>2.4114089571755475</v>
      </c>
      <c r="J153" s="159">
        <f t="shared" si="78"/>
        <v>8.1821381434227884</v>
      </c>
      <c r="K153" s="178">
        <f t="shared" si="79"/>
        <v>29506</v>
      </c>
      <c r="L153" s="158">
        <f t="shared" si="80"/>
        <v>37196</v>
      </c>
      <c r="M153" s="159">
        <f t="shared" si="81"/>
        <v>3.7883903289043779E-2</v>
      </c>
    </row>
    <row r="154" spans="2:13" x14ac:dyDescent="0.25">
      <c r="B154" s="162" t="s">
        <v>110</v>
      </c>
      <c r="C154" s="163">
        <v>539</v>
      </c>
      <c r="D154" s="163">
        <v>447</v>
      </c>
      <c r="E154" s="163">
        <v>309</v>
      </c>
      <c r="F154" s="163">
        <v>3113</v>
      </c>
      <c r="G154" s="163">
        <v>2348</v>
      </c>
      <c r="H154" s="163">
        <v>26417</v>
      </c>
      <c r="I154" s="165">
        <f t="shared" ref="I154:I161" si="82">IFERROR(H154/G154-1,"-")</f>
        <v>10.250851788756389</v>
      </c>
      <c r="J154" s="164">
        <f t="shared" si="78"/>
        <v>58.098434004474271</v>
      </c>
      <c r="K154" s="179">
        <f t="shared" si="79"/>
        <v>24069</v>
      </c>
      <c r="L154" s="163">
        <f t="shared" si="80"/>
        <v>25970</v>
      </c>
      <c r="M154" s="164">
        <f t="shared" si="81"/>
        <v>2.3975350323095911E-2</v>
      </c>
    </row>
    <row r="155" spans="2:13" x14ac:dyDescent="0.25">
      <c r="B155" s="162" t="s">
        <v>113</v>
      </c>
      <c r="C155" s="163">
        <v>2911</v>
      </c>
      <c r="D155" s="163">
        <v>2245</v>
      </c>
      <c r="E155" s="163">
        <v>456</v>
      </c>
      <c r="F155" s="163">
        <v>1942</v>
      </c>
      <c r="G155" s="163">
        <v>2849</v>
      </c>
      <c r="H155" s="163">
        <v>3334</v>
      </c>
      <c r="I155" s="165">
        <f t="shared" si="82"/>
        <v>0.17023517023517032</v>
      </c>
      <c r="J155" s="164">
        <f t="shared" si="78"/>
        <v>0.48507795100222717</v>
      </c>
      <c r="K155" s="179">
        <f t="shared" si="79"/>
        <v>485</v>
      </c>
      <c r="L155" s="163">
        <f t="shared" si="80"/>
        <v>1089</v>
      </c>
      <c r="M155" s="164">
        <f t="shared" si="81"/>
        <v>3.0258476729833734E-3</v>
      </c>
    </row>
    <row r="156" spans="2:13" x14ac:dyDescent="0.25">
      <c r="B156" s="162" t="s">
        <v>116</v>
      </c>
      <c r="C156" s="163">
        <v>189</v>
      </c>
      <c r="D156" s="163">
        <v>266</v>
      </c>
      <c r="E156" s="163">
        <v>62</v>
      </c>
      <c r="F156" s="163">
        <v>505</v>
      </c>
      <c r="G156" s="163">
        <v>1287</v>
      </c>
      <c r="H156" s="163">
        <v>1128</v>
      </c>
      <c r="I156" s="165">
        <f t="shared" si="82"/>
        <v>-0.12354312354312358</v>
      </c>
      <c r="J156" s="164">
        <f t="shared" si="78"/>
        <v>3.2406015037593985</v>
      </c>
      <c r="K156" s="179">
        <f t="shared" si="79"/>
        <v>-159</v>
      </c>
      <c r="L156" s="163">
        <f t="shared" si="80"/>
        <v>862</v>
      </c>
      <c r="M156" s="164">
        <f t="shared" si="81"/>
        <v>1.0237421041167502E-3</v>
      </c>
    </row>
    <row r="157" spans="2:13" x14ac:dyDescent="0.25">
      <c r="B157" s="162" t="s">
        <v>123</v>
      </c>
      <c r="C157" s="163">
        <v>198</v>
      </c>
      <c r="D157" s="163">
        <v>172</v>
      </c>
      <c r="E157" s="163">
        <v>30</v>
      </c>
      <c r="F157" s="163">
        <v>963</v>
      </c>
      <c r="G157" s="163">
        <v>912</v>
      </c>
      <c r="H157" s="163">
        <v>2898</v>
      </c>
      <c r="I157" s="165">
        <f t="shared" si="82"/>
        <v>2.1776315789473686</v>
      </c>
      <c r="J157" s="164">
        <f t="shared" si="78"/>
        <v>15.848837209302324</v>
      </c>
      <c r="K157" s="179">
        <f t="shared" si="79"/>
        <v>1986</v>
      </c>
      <c r="L157" s="163">
        <f t="shared" si="80"/>
        <v>2726</v>
      </c>
      <c r="M157" s="164">
        <f t="shared" si="81"/>
        <v>2.6301459377042037E-3</v>
      </c>
    </row>
    <row r="158" spans="2:13" x14ac:dyDescent="0.25">
      <c r="B158" s="162" t="s">
        <v>119</v>
      </c>
      <c r="C158" s="163">
        <v>48</v>
      </c>
      <c r="D158" s="163">
        <v>32</v>
      </c>
      <c r="E158" s="163">
        <v>59</v>
      </c>
      <c r="F158" s="163">
        <v>359</v>
      </c>
      <c r="G158" s="163">
        <v>551</v>
      </c>
      <c r="H158" s="163">
        <v>534</v>
      </c>
      <c r="I158" s="165">
        <f t="shared" si="82"/>
        <v>-3.0852994555353952E-2</v>
      </c>
      <c r="J158" s="164">
        <f t="shared" si="78"/>
        <v>15.6875</v>
      </c>
      <c r="K158" s="179">
        <f t="shared" si="79"/>
        <v>-17</v>
      </c>
      <c r="L158" s="163">
        <f t="shared" si="80"/>
        <v>502</v>
      </c>
      <c r="M158" s="164">
        <f t="shared" si="81"/>
        <v>4.8464386843824876E-4</v>
      </c>
    </row>
    <row r="159" spans="2:13" x14ac:dyDescent="0.25">
      <c r="B159" s="162" t="s">
        <v>128</v>
      </c>
      <c r="C159" s="163">
        <v>48</v>
      </c>
      <c r="D159" s="163">
        <v>71</v>
      </c>
      <c r="E159" s="163">
        <v>153</v>
      </c>
      <c r="F159" s="163">
        <v>211</v>
      </c>
      <c r="G159" s="163">
        <v>215</v>
      </c>
      <c r="H159" s="163">
        <v>817</v>
      </c>
      <c r="I159" s="165">
        <f t="shared" si="82"/>
        <v>2.8</v>
      </c>
      <c r="J159" s="164">
        <f t="shared" si="78"/>
        <v>10.507042253521126</v>
      </c>
      <c r="K159" s="179">
        <f t="shared" si="79"/>
        <v>602</v>
      </c>
      <c r="L159" s="163">
        <f t="shared" si="80"/>
        <v>746</v>
      </c>
      <c r="M159" s="164">
        <f t="shared" si="81"/>
        <v>7.4148696725477386E-4</v>
      </c>
    </row>
    <row r="160" spans="2:13" x14ac:dyDescent="0.25">
      <c r="B160" s="162" t="s">
        <v>131</v>
      </c>
      <c r="C160" s="163">
        <v>30</v>
      </c>
      <c r="D160" s="163">
        <v>68</v>
      </c>
      <c r="E160" s="163">
        <v>160</v>
      </c>
      <c r="F160" s="163">
        <v>159</v>
      </c>
      <c r="G160" s="163">
        <v>89</v>
      </c>
      <c r="H160" s="163">
        <v>2080</v>
      </c>
      <c r="I160" s="165">
        <f t="shared" si="82"/>
        <v>22.370786516853933</v>
      </c>
      <c r="J160" s="164">
        <f t="shared" si="78"/>
        <v>29.588235294117649</v>
      </c>
      <c r="K160" s="179">
        <f t="shared" si="79"/>
        <v>1991</v>
      </c>
      <c r="L160" s="163">
        <f t="shared" si="80"/>
        <v>2012</v>
      </c>
      <c r="M160" s="164">
        <f t="shared" si="81"/>
        <v>1.8877513976620925E-3</v>
      </c>
    </row>
    <row r="161" spans="2:13" x14ac:dyDescent="0.25">
      <c r="B161" s="168" t="s">
        <v>145</v>
      </c>
      <c r="C161" s="169">
        <f>IFERROR(C153-SUM(C154:C160),"nd")</f>
        <v>1273</v>
      </c>
      <c r="D161" s="169">
        <f t="shared" ref="D161:H161" si="83">IFERROR(D153-SUM(D154:D160),"nd")</f>
        <v>1245</v>
      </c>
      <c r="E161" s="169">
        <f t="shared" si="83"/>
        <v>535</v>
      </c>
      <c r="F161" s="169">
        <f t="shared" si="83"/>
        <v>2302</v>
      </c>
      <c r="G161" s="169">
        <f t="shared" si="83"/>
        <v>3985</v>
      </c>
      <c r="H161" s="169">
        <f t="shared" si="83"/>
        <v>4534</v>
      </c>
      <c r="I161" s="171">
        <f t="shared" si="82"/>
        <v>0.13776662484316193</v>
      </c>
      <c r="J161" s="170">
        <f t="shared" si="78"/>
        <v>2.6417670682730923</v>
      </c>
      <c r="K161" s="180">
        <f t="shared" si="79"/>
        <v>549</v>
      </c>
      <c r="L161" s="169">
        <f t="shared" si="80"/>
        <v>3289</v>
      </c>
      <c r="M161" s="170">
        <f t="shared" si="81"/>
        <v>4.1149350177884262E-3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D6EBA-CC37-4BA0-B4B5-32A525330930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678988</v>
      </c>
      <c r="D8" s="176">
        <f t="shared" si="0"/>
        <v>230721</v>
      </c>
      <c r="E8" s="176">
        <f t="shared" si="0"/>
        <v>287662</v>
      </c>
      <c r="F8" s="176">
        <f t="shared" si="0"/>
        <v>610524</v>
      </c>
      <c r="G8" s="176">
        <f t="shared" si="0"/>
        <v>675162</v>
      </c>
      <c r="H8" s="176">
        <f t="shared" si="0"/>
        <v>693797</v>
      </c>
      <c r="I8" s="177">
        <f>IFERROR(H8/G8-1,"-")</f>
        <v>2.760078321943471E-2</v>
      </c>
      <c r="J8" s="177">
        <f>IFERROR(H8/C8-1,"-")</f>
        <v>2.1810400183802869E-2</v>
      </c>
      <c r="K8" s="177">
        <f>H8/H$8</f>
        <v>1</v>
      </c>
      <c r="L8" s="176">
        <f t="shared" ref="L8:Q8" si="1">L9+L12</f>
        <v>2591150</v>
      </c>
      <c r="M8" s="176">
        <f t="shared" si="1"/>
        <v>897684</v>
      </c>
      <c r="N8" s="176">
        <f t="shared" si="1"/>
        <v>1322963</v>
      </c>
      <c r="O8" s="176">
        <f t="shared" si="1"/>
        <v>2830089</v>
      </c>
      <c r="P8" s="176">
        <f t="shared" si="1"/>
        <v>3075812</v>
      </c>
      <c r="Q8" s="176">
        <f t="shared" si="1"/>
        <v>3239982</v>
      </c>
      <c r="R8" s="177">
        <f>IFERROR(Q8/P8-1,"-")</f>
        <v>5.3374523540450358E-2</v>
      </c>
      <c r="S8" s="177">
        <f>IFERROR(Q8/L8-1,"-")</f>
        <v>0.25040310286938228</v>
      </c>
      <c r="T8" s="177">
        <f>Q8/Q$8</f>
        <v>1</v>
      </c>
      <c r="U8" s="176">
        <f>U9+U12</f>
        <v>3270138</v>
      </c>
      <c r="V8" s="176">
        <f>V9+V12</f>
        <v>1610625</v>
      </c>
      <c r="W8" s="176">
        <f>W9+W12</f>
        <v>3440613</v>
      </c>
      <c r="X8" s="176">
        <f>X9+X12</f>
        <v>3750974</v>
      </c>
      <c r="Y8" s="176">
        <f>Y9+Y12</f>
        <v>3933779</v>
      </c>
      <c r="Z8" s="177">
        <f>IFERROR(Y8/X8-1,"-")</f>
        <v>4.8735341807221166E-2</v>
      </c>
      <c r="AA8" s="177">
        <f t="shared" ref="AA8:AA20" si="2">IFERROR(Y8/U8-1,"-")</f>
        <v>0.20293975361284455</v>
      </c>
      <c r="AB8" s="177">
        <f>Y8/Y$8</f>
        <v>1</v>
      </c>
    </row>
    <row r="9" spans="1:28" x14ac:dyDescent="0.25">
      <c r="A9" s="1"/>
      <c r="B9" s="157" t="s">
        <v>97</v>
      </c>
      <c r="C9" s="158">
        <v>173478</v>
      </c>
      <c r="D9" s="158">
        <v>73688</v>
      </c>
      <c r="E9" s="158">
        <v>109521</v>
      </c>
      <c r="F9" s="158">
        <v>160928</v>
      </c>
      <c r="G9" s="158">
        <v>192278</v>
      </c>
      <c r="H9" s="158">
        <v>198262</v>
      </c>
      <c r="I9" s="159">
        <f>IFERROR(H9/G9-1,"-")</f>
        <v>3.1121605175839173E-2</v>
      </c>
      <c r="J9" s="160">
        <f>IFERROR(H9/C9-1,"-")</f>
        <v>0.14286537774242269</v>
      </c>
      <c r="K9" s="159">
        <f>H9/H$8</f>
        <v>0.28576370321578215</v>
      </c>
      <c r="L9" s="158">
        <v>627587</v>
      </c>
      <c r="M9" s="158">
        <v>279487</v>
      </c>
      <c r="N9" s="158">
        <v>505929</v>
      </c>
      <c r="O9" s="158">
        <v>640399</v>
      </c>
      <c r="P9" s="158">
        <v>630851</v>
      </c>
      <c r="Q9" s="158">
        <v>630608</v>
      </c>
      <c r="R9" s="159">
        <f>IFERROR(Q9/P9-1,"-")</f>
        <v>-3.8519396814773454E-4</v>
      </c>
      <c r="S9" s="160">
        <f>IFERROR(Q9/L9-1,"-")</f>
        <v>4.8136752354652756E-3</v>
      </c>
      <c r="T9" s="159">
        <f>Q9/Q$8</f>
        <v>0.19463318006087688</v>
      </c>
      <c r="U9" s="158">
        <v>801065</v>
      </c>
      <c r="V9" s="158">
        <v>615450</v>
      </c>
      <c r="W9" s="158">
        <v>801327</v>
      </c>
      <c r="X9" s="158">
        <v>823129</v>
      </c>
      <c r="Y9" s="158">
        <v>828870</v>
      </c>
      <c r="Z9" s="159">
        <f>IFERROR(Y9/X9-1,"-")</f>
        <v>6.9746054385158018E-3</v>
      </c>
      <c r="AA9" s="160">
        <f t="shared" si="2"/>
        <v>3.4710042256246298E-2</v>
      </c>
      <c r="AB9" s="159">
        <f>Y9/Y$8</f>
        <v>0.21070578697989897</v>
      </c>
    </row>
    <row r="10" spans="1:28" x14ac:dyDescent="0.25">
      <c r="A10" s="161"/>
      <c r="B10" s="162" t="s">
        <v>103</v>
      </c>
      <c r="C10" s="163">
        <v>84416</v>
      </c>
      <c r="D10" s="163">
        <v>34280</v>
      </c>
      <c r="E10" s="163">
        <v>70781</v>
      </c>
      <c r="F10" s="163">
        <v>90778</v>
      </c>
      <c r="G10" s="163">
        <v>108346</v>
      </c>
      <c r="H10" s="163">
        <v>110381</v>
      </c>
      <c r="I10" s="164">
        <f>IFERROR(H10/G10-1,"-")</f>
        <v>1.8782419286360374E-2</v>
      </c>
      <c r="J10" s="165">
        <f>IFERROR(H10/C10-1,"-")</f>
        <v>0.3075838703563305</v>
      </c>
      <c r="K10" s="164">
        <f>H10/H$8</f>
        <v>0.1590969692864051</v>
      </c>
      <c r="L10" s="163">
        <v>205174</v>
      </c>
      <c r="M10" s="163">
        <v>103442</v>
      </c>
      <c r="N10" s="163">
        <v>231556</v>
      </c>
      <c r="O10" s="163">
        <v>220534</v>
      </c>
      <c r="P10" s="163">
        <v>210153</v>
      </c>
      <c r="Q10" s="163">
        <v>207160</v>
      </c>
      <c r="R10" s="164">
        <f>IFERROR(Q10/P10-1,"-")</f>
        <v>-1.4242004634718475E-2</v>
      </c>
      <c r="S10" s="165">
        <f>IFERROR(Q10/L10-1,"-")</f>
        <v>9.6795890317487032E-3</v>
      </c>
      <c r="T10" s="164">
        <f>Q10/Q$8</f>
        <v>6.3938626819531719E-2</v>
      </c>
      <c r="U10" s="163">
        <v>289590</v>
      </c>
      <c r="V10" s="163">
        <v>302337</v>
      </c>
      <c r="W10" s="163">
        <v>311312</v>
      </c>
      <c r="X10" s="163">
        <v>318499</v>
      </c>
      <c r="Y10" s="163">
        <v>317541</v>
      </c>
      <c r="Z10" s="164">
        <f>IFERROR(Y10/X10-1,"-")</f>
        <v>-3.0078587373900678E-3</v>
      </c>
      <c r="AA10" s="165">
        <f t="shared" si="2"/>
        <v>9.6519216823785392E-2</v>
      </c>
      <c r="AB10" s="164">
        <f>Y10/Y$8</f>
        <v>8.0721616542261274E-2</v>
      </c>
    </row>
    <row r="11" spans="1:28" x14ac:dyDescent="0.25">
      <c r="A11" s="161"/>
      <c r="B11" s="162" t="s">
        <v>100</v>
      </c>
      <c r="C11" s="163">
        <v>89062</v>
      </c>
      <c r="D11" s="163">
        <v>39408</v>
      </c>
      <c r="E11" s="163">
        <v>38740</v>
      </c>
      <c r="F11" s="163">
        <v>70150</v>
      </c>
      <c r="G11" s="163">
        <v>83932</v>
      </c>
      <c r="H11" s="163">
        <v>87881</v>
      </c>
      <c r="I11" s="164">
        <f>IFERROR(H11/G11-1,"-")</f>
        <v>4.7049992851355915E-2</v>
      </c>
      <c r="J11" s="165">
        <f>IFERROR(H11/C11-1,"-")</f>
        <v>-1.3260425321686031E-2</v>
      </c>
      <c r="K11" s="164">
        <f>H11/H$8</f>
        <v>0.12666673392937702</v>
      </c>
      <c r="L11" s="163">
        <v>422413</v>
      </c>
      <c r="M11" s="163">
        <v>176045</v>
      </c>
      <c r="N11" s="163">
        <v>274373</v>
      </c>
      <c r="O11" s="163">
        <v>419865</v>
      </c>
      <c r="P11" s="163">
        <v>420698</v>
      </c>
      <c r="Q11" s="163">
        <v>423448</v>
      </c>
      <c r="R11" s="164">
        <f>IFERROR(Q11/P11-1,"-")</f>
        <v>6.5367555823891976E-3</v>
      </c>
      <c r="S11" s="165">
        <f>IFERROR(Q11/L11-1,"-")</f>
        <v>2.4502086820243907E-3</v>
      </c>
      <c r="T11" s="164">
        <f>Q11/Q$8</f>
        <v>0.13069455324134516</v>
      </c>
      <c r="U11" s="163">
        <v>511475</v>
      </c>
      <c r="V11" s="163">
        <v>313113</v>
      </c>
      <c r="W11" s="163">
        <v>490015</v>
      </c>
      <c r="X11" s="163">
        <v>504630</v>
      </c>
      <c r="Y11" s="163">
        <v>511329</v>
      </c>
      <c r="Z11" s="164">
        <f>IFERROR(Y11/X11-1,"-")</f>
        <v>1.327507282563456E-2</v>
      </c>
      <c r="AA11" s="165">
        <f t="shared" si="2"/>
        <v>-2.8544894667381637E-4</v>
      </c>
      <c r="AB11" s="164">
        <f>Y11/Y$8</f>
        <v>0.12998417043763771</v>
      </c>
    </row>
    <row r="12" spans="1:28" x14ac:dyDescent="0.25">
      <c r="A12" s="1"/>
      <c r="B12" s="157" t="s">
        <v>107</v>
      </c>
      <c r="C12" s="158">
        <v>505510</v>
      </c>
      <c r="D12" s="158">
        <v>157033</v>
      </c>
      <c r="E12" s="158">
        <v>178141</v>
      </c>
      <c r="F12" s="158">
        <v>449596</v>
      </c>
      <c r="G12" s="158">
        <v>482884</v>
      </c>
      <c r="H12" s="158">
        <v>495535</v>
      </c>
      <c r="I12" s="159">
        <f>IFERROR(H12/G12-1,"-")</f>
        <v>2.6198838644477807E-2</v>
      </c>
      <c r="J12" s="160">
        <f>IFERROR(H12/C12-1,"-")</f>
        <v>-1.9732547328440542E-2</v>
      </c>
      <c r="K12" s="159">
        <f>H12/H$8</f>
        <v>0.71423629678421785</v>
      </c>
      <c r="L12" s="158">
        <v>1963563</v>
      </c>
      <c r="M12" s="158">
        <v>618197</v>
      </c>
      <c r="N12" s="158">
        <v>817034</v>
      </c>
      <c r="O12" s="158">
        <v>2189690</v>
      </c>
      <c r="P12" s="158">
        <v>2444961</v>
      </c>
      <c r="Q12" s="158">
        <v>2609374</v>
      </c>
      <c r="R12" s="159">
        <f>IFERROR(Q12/P12-1,"-")</f>
        <v>6.7245653407150385E-2</v>
      </c>
      <c r="S12" s="160">
        <f>IFERROR(Q12/L12-1,"-")</f>
        <v>0.32889751945825019</v>
      </c>
      <c r="T12" s="159">
        <f>Q12/Q$8</f>
        <v>0.80536681993912307</v>
      </c>
      <c r="U12" s="158">
        <v>2469073</v>
      </c>
      <c r="V12" s="158">
        <v>995175</v>
      </c>
      <c r="W12" s="158">
        <v>2639286</v>
      </c>
      <c r="X12" s="158">
        <v>2927845</v>
      </c>
      <c r="Y12" s="158">
        <v>3104909</v>
      </c>
      <c r="Z12" s="159">
        <f>IFERROR(Y12/X12-1,"-")</f>
        <v>6.0475879016819611E-2</v>
      </c>
      <c r="AA12" s="160">
        <f t="shared" si="2"/>
        <v>0.25752013002450713</v>
      </c>
      <c r="AB12" s="159">
        <f>Y12/Y$8</f>
        <v>0.78929421302010105</v>
      </c>
    </row>
    <row r="13" spans="1:28" s="56" customFormat="1" x14ac:dyDescent="0.25">
      <c r="B13" s="162" t="s">
        <v>110</v>
      </c>
      <c r="C13" s="163">
        <v>180115</v>
      </c>
      <c r="D13" s="163">
        <v>52387</v>
      </c>
      <c r="E13" s="163">
        <v>42548</v>
      </c>
      <c r="F13" s="163">
        <v>168258</v>
      </c>
      <c r="G13" s="163">
        <v>188850</v>
      </c>
      <c r="H13" s="163">
        <v>187397</v>
      </c>
      <c r="I13" s="164">
        <f t="shared" ref="I13:I20" si="3">IFERROR(H13/G13-1,"-")</f>
        <v>-7.6939369870266949E-3</v>
      </c>
      <c r="J13" s="165">
        <f t="shared" ref="J13:J20" si="4">IFERROR(H13/C13-1,"-")</f>
        <v>4.0429725453182686E-2</v>
      </c>
      <c r="K13" s="164">
        <f t="shared" ref="K13:K20" si="5">H13/H$8</f>
        <v>0.2701035028978217</v>
      </c>
      <c r="L13" s="163">
        <v>877739</v>
      </c>
      <c r="M13" s="163">
        <v>241190</v>
      </c>
      <c r="N13" s="163">
        <v>234137</v>
      </c>
      <c r="O13" s="163">
        <v>1035310</v>
      </c>
      <c r="P13" s="163">
        <v>1153295</v>
      </c>
      <c r="Q13" s="163">
        <v>1224480</v>
      </c>
      <c r="R13" s="164">
        <f t="shared" ref="R13:R20" si="6">IFERROR(Q13/P13-1,"-")</f>
        <v>6.1723149757867635E-2</v>
      </c>
      <c r="S13" s="165">
        <f t="shared" ref="S13:S20" si="7">IFERROR(Q13/L13-1,"-")</f>
        <v>0.39503884412108836</v>
      </c>
      <c r="T13" s="164">
        <f t="shared" ref="T13:T20" si="8">Q13/Q$8</f>
        <v>0.37792802552606775</v>
      </c>
      <c r="U13" s="163">
        <v>1057854</v>
      </c>
      <c r="V13" s="163">
        <v>276685</v>
      </c>
      <c r="W13" s="163">
        <v>1203568</v>
      </c>
      <c r="X13" s="163">
        <v>1342145</v>
      </c>
      <c r="Y13" s="163">
        <v>1411877</v>
      </c>
      <c r="Z13" s="164">
        <f t="shared" ref="Z13:Z20" si="9">IFERROR(Y13/X13-1,"-")</f>
        <v>5.1955638176202967E-2</v>
      </c>
      <c r="AA13" s="165">
        <f t="shared" si="2"/>
        <v>0.3346614939301642</v>
      </c>
      <c r="AB13" s="164">
        <f t="shared" ref="AB13:AB20" si="10">Y13/Y$8</f>
        <v>0.35891111320691882</v>
      </c>
    </row>
    <row r="14" spans="1:28" s="56" customFormat="1" x14ac:dyDescent="0.25">
      <c r="B14" s="162" t="s">
        <v>113</v>
      </c>
      <c r="C14" s="163">
        <v>75018</v>
      </c>
      <c r="D14" s="163">
        <v>23057</v>
      </c>
      <c r="E14" s="163">
        <v>31807</v>
      </c>
      <c r="F14" s="163">
        <v>57586</v>
      </c>
      <c r="G14" s="163">
        <v>64971</v>
      </c>
      <c r="H14" s="163">
        <v>66072</v>
      </c>
      <c r="I14" s="164">
        <f t="shared" si="3"/>
        <v>1.6946022071385736E-2</v>
      </c>
      <c r="J14" s="165">
        <f t="shared" si="4"/>
        <v>-0.11925137966887944</v>
      </c>
      <c r="K14" s="164">
        <f t="shared" si="5"/>
        <v>9.5232467133758145E-2</v>
      </c>
      <c r="L14" s="163">
        <v>308063</v>
      </c>
      <c r="M14" s="163">
        <v>88171</v>
      </c>
      <c r="N14" s="163">
        <v>132166</v>
      </c>
      <c r="O14" s="163">
        <v>247242</v>
      </c>
      <c r="P14" s="163">
        <v>280066</v>
      </c>
      <c r="Q14" s="163">
        <v>288640</v>
      </c>
      <c r="R14" s="164">
        <f t="shared" si="6"/>
        <v>3.0614212364228344E-2</v>
      </c>
      <c r="S14" s="165">
        <f t="shared" si="7"/>
        <v>-6.3048791967876716E-2</v>
      </c>
      <c r="T14" s="164">
        <f t="shared" si="8"/>
        <v>8.9086914680390206E-2</v>
      </c>
      <c r="U14" s="163">
        <v>383081</v>
      </c>
      <c r="V14" s="163">
        <v>163973</v>
      </c>
      <c r="W14" s="163">
        <v>304828</v>
      </c>
      <c r="X14" s="163">
        <v>345037</v>
      </c>
      <c r="Y14" s="163">
        <v>354712</v>
      </c>
      <c r="Z14" s="164">
        <f t="shared" si="9"/>
        <v>2.8040471021948399E-2</v>
      </c>
      <c r="AA14" s="165">
        <f t="shared" si="2"/>
        <v>-7.4054834356180543E-2</v>
      </c>
      <c r="AB14" s="164">
        <f t="shared" si="10"/>
        <v>9.0170800139001195E-2</v>
      </c>
    </row>
    <row r="15" spans="1:28" x14ac:dyDescent="0.25">
      <c r="A15" s="1"/>
      <c r="B15" s="162" t="s">
        <v>116</v>
      </c>
      <c r="C15" s="163">
        <v>28822</v>
      </c>
      <c r="D15" s="163">
        <v>10399</v>
      </c>
      <c r="E15" s="163">
        <v>19398</v>
      </c>
      <c r="F15" s="163">
        <v>29185</v>
      </c>
      <c r="G15" s="163">
        <v>31987</v>
      </c>
      <c r="H15" s="163">
        <v>31292</v>
      </c>
      <c r="I15" s="164">
        <f t="shared" si="3"/>
        <v>-2.1727576828086459E-2</v>
      </c>
      <c r="J15" s="165">
        <f t="shared" si="4"/>
        <v>8.5698424814377949E-2</v>
      </c>
      <c r="K15" s="164">
        <f t="shared" si="5"/>
        <v>4.5102529990760989E-2</v>
      </c>
      <c r="L15" s="163">
        <v>100608</v>
      </c>
      <c r="M15" s="163">
        <v>34513</v>
      </c>
      <c r="N15" s="163">
        <v>73172</v>
      </c>
      <c r="O15" s="163">
        <v>121870</v>
      </c>
      <c r="P15" s="163">
        <v>132108</v>
      </c>
      <c r="Q15" s="163">
        <v>147946</v>
      </c>
      <c r="R15" s="164">
        <f t="shared" si="6"/>
        <v>0.11988675931813364</v>
      </c>
      <c r="S15" s="165">
        <f>IFERROR(Q15/L15-1,"-")</f>
        <v>0.47051924300254444</v>
      </c>
      <c r="T15" s="164">
        <f t="shared" si="8"/>
        <v>4.5662599360119904E-2</v>
      </c>
      <c r="U15" s="163">
        <v>129430</v>
      </c>
      <c r="V15" s="163">
        <v>92570</v>
      </c>
      <c r="W15" s="163">
        <v>151055</v>
      </c>
      <c r="X15" s="163">
        <v>164095</v>
      </c>
      <c r="Y15" s="163">
        <v>179238</v>
      </c>
      <c r="Z15" s="164">
        <f t="shared" si="9"/>
        <v>9.2281909869283085E-2</v>
      </c>
      <c r="AA15" s="165">
        <f t="shared" si="2"/>
        <v>0.38482577454994971</v>
      </c>
      <c r="AB15" s="164">
        <f t="shared" si="10"/>
        <v>4.5563820438311357E-2</v>
      </c>
    </row>
    <row r="16" spans="1:28" x14ac:dyDescent="0.25">
      <c r="A16" s="1"/>
      <c r="B16" s="162" t="s">
        <v>123</v>
      </c>
      <c r="C16" s="163">
        <v>14257</v>
      </c>
      <c r="D16" s="163">
        <v>4254</v>
      </c>
      <c r="E16" s="163">
        <v>8300</v>
      </c>
      <c r="F16" s="163">
        <v>17949</v>
      </c>
      <c r="G16" s="163">
        <v>13473</v>
      </c>
      <c r="H16" s="163">
        <v>12775</v>
      </c>
      <c r="I16" s="164">
        <f t="shared" si="3"/>
        <v>-5.1807318340384434E-2</v>
      </c>
      <c r="J16" s="165">
        <f t="shared" si="4"/>
        <v>-0.10394893736410182</v>
      </c>
      <c r="K16" s="164">
        <f t="shared" si="5"/>
        <v>1.8413166963823713E-2</v>
      </c>
      <c r="L16" s="163">
        <v>70146</v>
      </c>
      <c r="M16" s="163">
        <v>22193</v>
      </c>
      <c r="N16" s="163">
        <v>48628</v>
      </c>
      <c r="O16" s="163">
        <v>96831</v>
      </c>
      <c r="P16" s="163">
        <v>94543</v>
      </c>
      <c r="Q16" s="163">
        <v>104931</v>
      </c>
      <c r="R16" s="164">
        <f t="shared" si="6"/>
        <v>0.10987592947124591</v>
      </c>
      <c r="S16" s="165">
        <f t="shared" si="7"/>
        <v>0.49589427764947391</v>
      </c>
      <c r="T16" s="164">
        <f t="shared" si="8"/>
        <v>3.2386291034950193E-2</v>
      </c>
      <c r="U16" s="163">
        <v>84403</v>
      </c>
      <c r="V16" s="163">
        <v>56928</v>
      </c>
      <c r="W16" s="163">
        <v>114780</v>
      </c>
      <c r="X16" s="163">
        <v>108016</v>
      </c>
      <c r="Y16" s="163">
        <v>117706</v>
      </c>
      <c r="Z16" s="164">
        <f t="shared" si="9"/>
        <v>8.9708932010072573E-2</v>
      </c>
      <c r="AA16" s="165">
        <f t="shared" si="2"/>
        <v>0.39457128301126732</v>
      </c>
      <c r="AB16" s="164">
        <f t="shared" si="10"/>
        <v>2.9921863937958895E-2</v>
      </c>
    </row>
    <row r="17" spans="1:28" x14ac:dyDescent="0.25">
      <c r="A17" s="56"/>
      <c r="B17" s="162" t="s">
        <v>119</v>
      </c>
      <c r="C17" s="163">
        <v>11302</v>
      </c>
      <c r="D17" s="163">
        <v>4907</v>
      </c>
      <c r="E17" s="163">
        <v>5233</v>
      </c>
      <c r="F17" s="163">
        <v>9402</v>
      </c>
      <c r="G17" s="163">
        <v>9469</v>
      </c>
      <c r="H17" s="163">
        <v>8804</v>
      </c>
      <c r="I17" s="164">
        <f t="shared" si="3"/>
        <v>-7.0229168866828617E-2</v>
      </c>
      <c r="J17" s="165">
        <f t="shared" si="4"/>
        <v>-0.22102282781808524</v>
      </c>
      <c r="K17" s="164">
        <f t="shared" si="5"/>
        <v>1.268959075925667E-2</v>
      </c>
      <c r="L17" s="163">
        <v>96491</v>
      </c>
      <c r="M17" s="163">
        <v>41614</v>
      </c>
      <c r="N17" s="163">
        <v>65010</v>
      </c>
      <c r="O17" s="163">
        <v>109120</v>
      </c>
      <c r="P17" s="163">
        <v>112532</v>
      </c>
      <c r="Q17" s="163">
        <v>118779</v>
      </c>
      <c r="R17" s="164">
        <f t="shared" si="6"/>
        <v>5.5513098496427604E-2</v>
      </c>
      <c r="S17" s="165">
        <f t="shared" si="7"/>
        <v>0.23098527323791851</v>
      </c>
      <c r="T17" s="164">
        <f t="shared" si="8"/>
        <v>3.6660388854012155E-2</v>
      </c>
      <c r="U17" s="163">
        <v>107793</v>
      </c>
      <c r="V17" s="163">
        <v>70243</v>
      </c>
      <c r="W17" s="163">
        <v>118522</v>
      </c>
      <c r="X17" s="163">
        <v>122001</v>
      </c>
      <c r="Y17" s="163">
        <v>127583</v>
      </c>
      <c r="Z17" s="164">
        <f t="shared" si="9"/>
        <v>4.5753723330136609E-2</v>
      </c>
      <c r="AA17" s="165">
        <f t="shared" si="2"/>
        <v>0.18359262660840692</v>
      </c>
      <c r="AB17" s="164">
        <f t="shared" si="10"/>
        <v>3.2432681144517778E-2</v>
      </c>
    </row>
    <row r="18" spans="1:28" x14ac:dyDescent="0.25">
      <c r="A18" s="56"/>
      <c r="B18" s="162" t="s">
        <v>128</v>
      </c>
      <c r="C18" s="163">
        <v>11406</v>
      </c>
      <c r="D18" s="163">
        <v>3311</v>
      </c>
      <c r="E18" s="163">
        <v>1467</v>
      </c>
      <c r="F18" s="163">
        <v>4980</v>
      </c>
      <c r="G18" s="163">
        <v>5343</v>
      </c>
      <c r="H18" s="163">
        <v>4560</v>
      </c>
      <c r="I18" s="164">
        <f t="shared" si="3"/>
        <v>-0.14654688377316116</v>
      </c>
      <c r="J18" s="165">
        <f t="shared" si="4"/>
        <v>-0.60021041557075216</v>
      </c>
      <c r="K18" s="164">
        <f t="shared" si="5"/>
        <v>6.5725276990243548E-3</v>
      </c>
      <c r="L18" s="163">
        <v>27959</v>
      </c>
      <c r="M18" s="163">
        <v>14885</v>
      </c>
      <c r="N18" s="163">
        <v>9402</v>
      </c>
      <c r="O18" s="163">
        <v>30731</v>
      </c>
      <c r="P18" s="163">
        <v>34471</v>
      </c>
      <c r="Q18" s="163">
        <v>32018</v>
      </c>
      <c r="R18" s="164">
        <f t="shared" si="6"/>
        <v>-7.1161265991703138E-2</v>
      </c>
      <c r="S18" s="165">
        <f t="shared" si="7"/>
        <v>0.14517686612539782</v>
      </c>
      <c r="T18" s="164">
        <f t="shared" si="8"/>
        <v>9.8821536662858003E-3</v>
      </c>
      <c r="U18" s="163">
        <v>39365</v>
      </c>
      <c r="V18" s="163">
        <v>10869</v>
      </c>
      <c r="W18" s="163">
        <v>35711</v>
      </c>
      <c r="X18" s="163">
        <v>39814</v>
      </c>
      <c r="Y18" s="163">
        <v>36578</v>
      </c>
      <c r="Z18" s="164">
        <f t="shared" si="9"/>
        <v>-8.1277942432310235E-2</v>
      </c>
      <c r="AA18" s="165">
        <f t="shared" si="2"/>
        <v>-7.0798933062365066E-2</v>
      </c>
      <c r="AB18" s="164">
        <f t="shared" si="10"/>
        <v>9.2984379651220878E-3</v>
      </c>
    </row>
    <row r="19" spans="1:28" x14ac:dyDescent="0.25">
      <c r="A19" s="56"/>
      <c r="B19" s="162" t="s">
        <v>131</v>
      </c>
      <c r="C19" s="163">
        <v>9549</v>
      </c>
      <c r="D19" s="163">
        <v>3393</v>
      </c>
      <c r="E19" s="163">
        <v>1145</v>
      </c>
      <c r="F19" s="163">
        <v>2908</v>
      </c>
      <c r="G19" s="163">
        <v>3724</v>
      </c>
      <c r="H19" s="163">
        <v>2867</v>
      </c>
      <c r="I19" s="164">
        <f t="shared" si="3"/>
        <v>-0.23012889366272826</v>
      </c>
      <c r="J19" s="165">
        <f t="shared" si="4"/>
        <v>-0.69975913708241699</v>
      </c>
      <c r="K19" s="164">
        <f t="shared" si="5"/>
        <v>4.1323326563821984E-3</v>
      </c>
      <c r="L19" s="163">
        <v>40396</v>
      </c>
      <c r="M19" s="163">
        <v>21863</v>
      </c>
      <c r="N19" s="163">
        <v>7375</v>
      </c>
      <c r="O19" s="163">
        <v>25453</v>
      </c>
      <c r="P19" s="163">
        <v>33746</v>
      </c>
      <c r="Q19" s="163">
        <v>31088</v>
      </c>
      <c r="R19" s="164">
        <f t="shared" si="6"/>
        <v>-7.8764890653707065E-2</v>
      </c>
      <c r="S19" s="165">
        <f t="shared" si="7"/>
        <v>-0.230418853351817</v>
      </c>
      <c r="T19" s="164">
        <f t="shared" si="8"/>
        <v>9.5951150345896987E-3</v>
      </c>
      <c r="U19" s="163">
        <v>49945</v>
      </c>
      <c r="V19" s="163">
        <v>8520</v>
      </c>
      <c r="W19" s="163">
        <v>28361</v>
      </c>
      <c r="X19" s="163">
        <v>37470</v>
      </c>
      <c r="Y19" s="163">
        <v>33955</v>
      </c>
      <c r="Z19" s="164">
        <f t="shared" si="9"/>
        <v>-9.3808380037363248E-2</v>
      </c>
      <c r="AA19" s="165">
        <f t="shared" si="2"/>
        <v>-0.32015216738412255</v>
      </c>
      <c r="AB19" s="164">
        <f t="shared" si="10"/>
        <v>8.631649108910287E-3</v>
      </c>
    </row>
    <row r="20" spans="1:28" x14ac:dyDescent="0.25">
      <c r="A20" s="56"/>
      <c r="B20" s="168" t="s">
        <v>145</v>
      </c>
      <c r="C20" s="169">
        <f t="shared" ref="C20:H20" si="11">C12-SUM(C13:C19)</f>
        <v>175041</v>
      </c>
      <c r="D20" s="169">
        <f t="shared" si="11"/>
        <v>55325</v>
      </c>
      <c r="E20" s="169">
        <f t="shared" si="11"/>
        <v>68243</v>
      </c>
      <c r="F20" s="169">
        <f t="shared" si="11"/>
        <v>159328</v>
      </c>
      <c r="G20" s="169">
        <f t="shared" si="11"/>
        <v>165067</v>
      </c>
      <c r="H20" s="169">
        <f t="shared" si="11"/>
        <v>181768</v>
      </c>
      <c r="I20" s="170">
        <f t="shared" si="3"/>
        <v>0.10117709778453587</v>
      </c>
      <c r="J20" s="171">
        <f t="shared" si="4"/>
        <v>3.8430996166612497E-2</v>
      </c>
      <c r="K20" s="170">
        <f t="shared" si="5"/>
        <v>0.26199017868339008</v>
      </c>
      <c r="L20" s="169">
        <f t="shared" ref="L20:Q20" si="12">L12-SUM(L13:L19)</f>
        <v>442161</v>
      </c>
      <c r="M20" s="169">
        <f t="shared" si="12"/>
        <v>153768</v>
      </c>
      <c r="N20" s="169">
        <f t="shared" si="12"/>
        <v>247144</v>
      </c>
      <c r="O20" s="169">
        <f t="shared" si="12"/>
        <v>523133</v>
      </c>
      <c r="P20" s="169">
        <f t="shared" si="12"/>
        <v>604200</v>
      </c>
      <c r="Q20" s="169">
        <f t="shared" si="12"/>
        <v>661492</v>
      </c>
      <c r="R20" s="170">
        <f t="shared" si="6"/>
        <v>9.482290632240975E-2</v>
      </c>
      <c r="S20" s="171">
        <f t="shared" si="7"/>
        <v>0.49604329644631706</v>
      </c>
      <c r="T20" s="170">
        <f t="shared" si="8"/>
        <v>0.20416533178270743</v>
      </c>
      <c r="U20" s="169">
        <f>U12-SUM(U13:U19)</f>
        <v>617202</v>
      </c>
      <c r="V20" s="169">
        <f>V12-SUM(V13:V19)</f>
        <v>315387</v>
      </c>
      <c r="W20" s="169">
        <f>W12-SUM(W13:W19)</f>
        <v>682461</v>
      </c>
      <c r="X20" s="169">
        <f>X12-SUM(X13:X19)</f>
        <v>769267</v>
      </c>
      <c r="Y20" s="169">
        <f>Y12-SUM(Y13:Y19)</f>
        <v>843260</v>
      </c>
      <c r="Z20" s="170">
        <f t="shared" si="9"/>
        <v>9.6186369621990897E-2</v>
      </c>
      <c r="AA20" s="171">
        <f t="shared" si="2"/>
        <v>0.36626258502078746</v>
      </c>
      <c r="AB20" s="170">
        <f t="shared" si="10"/>
        <v>0.2143638470793606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198962</v>
      </c>
      <c r="D22" s="176">
        <f t="shared" si="13"/>
        <v>40634</v>
      </c>
      <c r="E22" s="176">
        <f t="shared" si="13"/>
        <v>53819</v>
      </c>
      <c r="F22" s="176">
        <f t="shared" si="13"/>
        <v>149316</v>
      </c>
      <c r="G22" s="176">
        <f t="shared" si="13"/>
        <v>151939</v>
      </c>
      <c r="H22" s="176">
        <f t="shared" si="13"/>
        <v>140767</v>
      </c>
      <c r="I22" s="177">
        <f>IFERROR(H22/G22-1,"-")</f>
        <v>-7.3529508552774514E-2</v>
      </c>
      <c r="J22" s="177">
        <f>IFERROR(H22/C22-1,"-")</f>
        <v>-0.29249303887174438</v>
      </c>
      <c r="K22" s="177">
        <f>H22/H$8</f>
        <v>0.20289364180012309</v>
      </c>
      <c r="L22" s="176">
        <f t="shared" ref="L22:Q22" si="14">L23+L26</f>
        <v>1059635</v>
      </c>
      <c r="M22" s="176">
        <f t="shared" si="14"/>
        <v>351474</v>
      </c>
      <c r="N22" s="176">
        <f t="shared" si="14"/>
        <v>600383</v>
      </c>
      <c r="O22" s="176">
        <f t="shared" si="14"/>
        <v>1214732</v>
      </c>
      <c r="P22" s="176">
        <f t="shared" si="14"/>
        <v>1261328</v>
      </c>
      <c r="Q22" s="176">
        <f t="shared" si="14"/>
        <v>1305331</v>
      </c>
      <c r="R22" s="177">
        <f>IFERROR(Q22/P22-1,"-")</f>
        <v>3.4886246876308036E-2</v>
      </c>
      <c r="S22" s="177">
        <f>IFERROR(Q22/L22-1,"-")</f>
        <v>0.23186852076422548</v>
      </c>
      <c r="T22" s="177">
        <f>Q22/Q$8</f>
        <v>0.40288217650591884</v>
      </c>
      <c r="U22" s="176">
        <f>U23+U26</f>
        <v>1258597</v>
      </c>
      <c r="V22" s="176">
        <f>V23+V26</f>
        <v>654202</v>
      </c>
      <c r="W22" s="176">
        <f>W23+W26</f>
        <v>1364048</v>
      </c>
      <c r="X22" s="176">
        <f>X23+X26</f>
        <v>1413267</v>
      </c>
      <c r="Y22" s="176">
        <f>Y23+Y26</f>
        <v>1446098</v>
      </c>
      <c r="Z22" s="177">
        <f>IFERROR(Y22/X22-1,"-")</f>
        <v>2.3230571434838643E-2</v>
      </c>
      <c r="AA22" s="177">
        <f t="shared" ref="AA22:AA34" si="15">IFERROR(Y22/U22-1,"-")</f>
        <v>0.14897620127808975</v>
      </c>
      <c r="AB22" s="177">
        <f>Y22/Y$8</f>
        <v>0.36761038177284489</v>
      </c>
    </row>
    <row r="23" spans="1:28" x14ac:dyDescent="0.25">
      <c r="A23" s="56"/>
      <c r="B23" s="157" t="s">
        <v>97</v>
      </c>
      <c r="C23" s="158">
        <v>18516</v>
      </c>
      <c r="D23" s="158">
        <v>2639</v>
      </c>
      <c r="E23" s="158">
        <v>8189</v>
      </c>
      <c r="F23" s="158">
        <v>11686</v>
      </c>
      <c r="G23" s="158">
        <v>11087</v>
      </c>
      <c r="H23" s="158">
        <v>7216</v>
      </c>
      <c r="I23" s="159">
        <f>IFERROR(H23/G23-1,"-")</f>
        <v>-0.34914765040137097</v>
      </c>
      <c r="J23" s="160">
        <f>IFERROR(H23/C23-1,"-")</f>
        <v>-0.61028299848779433</v>
      </c>
      <c r="K23" s="159">
        <f>H23/H$8</f>
        <v>1.0400736814947312E-2</v>
      </c>
      <c r="L23" s="158">
        <v>153393</v>
      </c>
      <c r="M23" s="158">
        <v>74356</v>
      </c>
      <c r="N23" s="158">
        <v>186126</v>
      </c>
      <c r="O23" s="158">
        <v>151334</v>
      </c>
      <c r="P23" s="158">
        <v>122375</v>
      </c>
      <c r="Q23" s="158">
        <v>111965</v>
      </c>
      <c r="R23" s="159">
        <f>IFERROR(Q23/P23-1,"-")</f>
        <v>-8.5066394279877389E-2</v>
      </c>
      <c r="S23" s="160">
        <f>IFERROR(Q23/L23-1,"-")</f>
        <v>-0.2700775133154707</v>
      </c>
      <c r="T23" s="159">
        <f>Q23/Q$8</f>
        <v>3.4557290750380713E-2</v>
      </c>
      <c r="U23" s="158">
        <v>171909</v>
      </c>
      <c r="V23" s="158">
        <v>194315</v>
      </c>
      <c r="W23" s="158">
        <v>163020</v>
      </c>
      <c r="X23" s="158">
        <v>133462</v>
      </c>
      <c r="Y23" s="158">
        <v>119181</v>
      </c>
      <c r="Z23" s="159">
        <f>IFERROR(Y23/X23-1,"-")</f>
        <v>-0.10700424090752425</v>
      </c>
      <c r="AA23" s="160">
        <f t="shared" si="15"/>
        <v>-0.30672041603406452</v>
      </c>
      <c r="AB23" s="159">
        <f>Y23/Y$8</f>
        <v>3.0296821453365836E-2</v>
      </c>
    </row>
    <row r="24" spans="1:28" x14ac:dyDescent="0.25">
      <c r="A24" s="56"/>
      <c r="B24" s="162" t="s">
        <v>103</v>
      </c>
      <c r="C24" s="163">
        <v>9184</v>
      </c>
      <c r="D24" s="163">
        <v>1649</v>
      </c>
      <c r="E24" s="163">
        <v>4067</v>
      </c>
      <c r="F24" s="163">
        <v>5637</v>
      </c>
      <c r="G24" s="163">
        <v>5291</v>
      </c>
      <c r="H24" s="163">
        <v>2301</v>
      </c>
      <c r="I24" s="164">
        <f>IFERROR(H24/G24-1,"-")</f>
        <v>-0.56511056511056512</v>
      </c>
      <c r="J24" s="165">
        <f>IFERROR(H24/C24-1,"-")</f>
        <v>-0.74945557491289194</v>
      </c>
      <c r="K24" s="164">
        <f>H24/H$8</f>
        <v>3.3165320691787366E-3</v>
      </c>
      <c r="L24" s="163">
        <v>70248</v>
      </c>
      <c r="M24" s="163">
        <v>37476</v>
      </c>
      <c r="N24" s="163">
        <v>88262</v>
      </c>
      <c r="O24" s="163">
        <v>59312</v>
      </c>
      <c r="P24" s="163">
        <v>46944</v>
      </c>
      <c r="Q24" s="163">
        <v>39058</v>
      </c>
      <c r="R24" s="164">
        <f>IFERROR(Q24/P24-1,"-")</f>
        <v>-0.16798738922972056</v>
      </c>
      <c r="S24" s="165">
        <f>IFERROR(Q24/L24-1,"-")</f>
        <v>-0.44399840564855941</v>
      </c>
      <c r="T24" s="164">
        <f>Q24/Q$8</f>
        <v>1.2055005243856293E-2</v>
      </c>
      <c r="U24" s="163">
        <v>79432</v>
      </c>
      <c r="V24" s="163">
        <v>92329</v>
      </c>
      <c r="W24" s="163">
        <v>64949</v>
      </c>
      <c r="X24" s="163">
        <v>52235</v>
      </c>
      <c r="Y24" s="163">
        <v>41359</v>
      </c>
      <c r="Z24" s="164">
        <f>IFERROR(Y24/X24-1,"-")</f>
        <v>-0.20821288408155447</v>
      </c>
      <c r="AA24" s="165">
        <f t="shared" si="15"/>
        <v>-0.4793156410514654</v>
      </c>
      <c r="AB24" s="164">
        <f>Y24/Y$8</f>
        <v>1.0513808732010618E-2</v>
      </c>
    </row>
    <row r="25" spans="1:28" x14ac:dyDescent="0.25">
      <c r="A25" s="56"/>
      <c r="B25" s="162" t="s">
        <v>100</v>
      </c>
      <c r="C25" s="163">
        <v>9332</v>
      </c>
      <c r="D25" s="163">
        <v>990</v>
      </c>
      <c r="E25" s="163">
        <v>4122</v>
      </c>
      <c r="F25" s="163">
        <v>6049</v>
      </c>
      <c r="G25" s="163">
        <v>5796</v>
      </c>
      <c r="H25" s="163">
        <v>4915</v>
      </c>
      <c r="I25" s="164">
        <f>IFERROR(H25/G25-1,"-")</f>
        <v>-0.15200138026224985</v>
      </c>
      <c r="J25" s="165">
        <f>IFERROR(H25/C25-1,"-")</f>
        <v>-0.47331761680240036</v>
      </c>
      <c r="K25" s="164">
        <f>H25/H$8</f>
        <v>7.0842047457685747E-3</v>
      </c>
      <c r="L25" s="163">
        <v>83145</v>
      </c>
      <c r="M25" s="163">
        <v>36880</v>
      </c>
      <c r="N25" s="163">
        <v>97864</v>
      </c>
      <c r="O25" s="163">
        <v>92022</v>
      </c>
      <c r="P25" s="163">
        <v>75431</v>
      </c>
      <c r="Q25" s="163">
        <v>72907</v>
      </c>
      <c r="R25" s="164">
        <f>IFERROR(Q25/P25-1,"-")</f>
        <v>-3.3461043867905715E-2</v>
      </c>
      <c r="S25" s="165">
        <f>IFERROR(Q25/L25-1,"-")</f>
        <v>-0.12313428348066635</v>
      </c>
      <c r="T25" s="164">
        <f>Q25/Q$8</f>
        <v>2.250228550652442E-2</v>
      </c>
      <c r="U25" s="163">
        <v>92477</v>
      </c>
      <c r="V25" s="163">
        <v>101986</v>
      </c>
      <c r="W25" s="163">
        <v>98071</v>
      </c>
      <c r="X25" s="163">
        <v>81227</v>
      </c>
      <c r="Y25" s="163">
        <v>77822</v>
      </c>
      <c r="Z25" s="164">
        <f>IFERROR(Y25/X25-1,"-")</f>
        <v>-4.1919558767404941E-2</v>
      </c>
      <c r="AA25" s="165">
        <f t="shared" si="15"/>
        <v>-0.15847183624036243</v>
      </c>
      <c r="AB25" s="164">
        <f>Y25/Y$8</f>
        <v>1.9783012721355214E-2</v>
      </c>
    </row>
    <row r="26" spans="1:28" x14ac:dyDescent="0.25">
      <c r="A26" s="56"/>
      <c r="B26" s="157" t="s">
        <v>107</v>
      </c>
      <c r="C26" s="158">
        <v>180446</v>
      </c>
      <c r="D26" s="158">
        <v>37995</v>
      </c>
      <c r="E26" s="158">
        <v>45630</v>
      </c>
      <c r="F26" s="158">
        <v>137630</v>
      </c>
      <c r="G26" s="158">
        <v>140852</v>
      </c>
      <c r="H26" s="158">
        <v>133551</v>
      </c>
      <c r="I26" s="159">
        <f>IFERROR(H26/G26-1,"-")</f>
        <v>-5.183454974015278E-2</v>
      </c>
      <c r="J26" s="160">
        <f>IFERROR(H26/C26-1,"-")</f>
        <v>-0.25988384336588233</v>
      </c>
      <c r="K26" s="159">
        <f>H26/H$8</f>
        <v>0.19249290498517577</v>
      </c>
      <c r="L26" s="158">
        <v>906242</v>
      </c>
      <c r="M26" s="158">
        <v>277118</v>
      </c>
      <c r="N26" s="158">
        <v>414257</v>
      </c>
      <c r="O26" s="158">
        <v>1063398</v>
      </c>
      <c r="P26" s="158">
        <v>1138953</v>
      </c>
      <c r="Q26" s="158">
        <v>1193366</v>
      </c>
      <c r="R26" s="159">
        <f>IFERROR(Q26/P26-1,"-")</f>
        <v>4.7774578933459155E-2</v>
      </c>
      <c r="S26" s="160">
        <f>IFERROR(Q26/L26-1,"-")</f>
        <v>0.31682927959639917</v>
      </c>
      <c r="T26" s="159">
        <f>Q26/Q$8</f>
        <v>0.36832488575553812</v>
      </c>
      <c r="U26" s="158">
        <v>1086688</v>
      </c>
      <c r="V26" s="158">
        <v>459887</v>
      </c>
      <c r="W26" s="158">
        <v>1201028</v>
      </c>
      <c r="X26" s="158">
        <v>1279805</v>
      </c>
      <c r="Y26" s="158">
        <v>1326917</v>
      </c>
      <c r="Z26" s="159">
        <f>IFERROR(Y26/X26-1,"-")</f>
        <v>3.681185805650089E-2</v>
      </c>
      <c r="AA26" s="160">
        <f t="shared" si="15"/>
        <v>0.22106529196972824</v>
      </c>
      <c r="AB26" s="159">
        <f>Y26/Y$8</f>
        <v>0.33731356031947907</v>
      </c>
    </row>
    <row r="27" spans="1:28" s="56" customFormat="1" x14ac:dyDescent="0.25">
      <c r="B27" s="162" t="s">
        <v>110</v>
      </c>
      <c r="C27" s="163">
        <v>73853</v>
      </c>
      <c r="D27" s="163">
        <v>14391</v>
      </c>
      <c r="E27" s="163">
        <v>12958</v>
      </c>
      <c r="F27" s="163">
        <v>60339</v>
      </c>
      <c r="G27" s="163">
        <v>63668</v>
      </c>
      <c r="H27" s="163">
        <v>58951</v>
      </c>
      <c r="I27" s="164">
        <f t="shared" ref="I27:I34" si="16">IFERROR(H27/G27-1,"-")</f>
        <v>-7.4087453665891867E-2</v>
      </c>
      <c r="J27" s="165">
        <f t="shared" ref="J27:J34" si="17">IFERROR(H27/C27-1,"-")</f>
        <v>-0.2017792100524014</v>
      </c>
      <c r="K27" s="164">
        <f t="shared" ref="K27:K34" si="18">H27/H$8</f>
        <v>8.4968657979207177E-2</v>
      </c>
      <c r="L27" s="163">
        <v>431773</v>
      </c>
      <c r="M27" s="163">
        <v>115658</v>
      </c>
      <c r="N27" s="163">
        <v>131652</v>
      </c>
      <c r="O27" s="163">
        <v>541691</v>
      </c>
      <c r="P27" s="163">
        <v>589310</v>
      </c>
      <c r="Q27" s="163">
        <v>616855</v>
      </c>
      <c r="R27" s="164">
        <f t="shared" ref="R27:R34" si="19">IFERROR(Q27/P27-1,"-")</f>
        <v>4.6741104002986589E-2</v>
      </c>
      <c r="S27" s="165">
        <f t="shared" ref="S27:S34" si="20">IFERROR(Q27/L27-1,"-")</f>
        <v>0.42865579830142231</v>
      </c>
      <c r="T27" s="164">
        <f t="shared" ref="T27:T34" si="21">Q27/Q$8</f>
        <v>0.19038840339236451</v>
      </c>
      <c r="U27" s="163">
        <v>505626</v>
      </c>
      <c r="V27" s="163">
        <v>144610</v>
      </c>
      <c r="W27" s="163">
        <v>602030</v>
      </c>
      <c r="X27" s="163">
        <v>652978</v>
      </c>
      <c r="Y27" s="163">
        <v>675806</v>
      </c>
      <c r="Z27" s="164">
        <f t="shared" ref="Z27:Z34" si="22">IFERROR(Y27/X27-1,"-")</f>
        <v>3.4959830193360242E-2</v>
      </c>
      <c r="AA27" s="165">
        <f t="shared" si="15"/>
        <v>0.33657288193249557</v>
      </c>
      <c r="AB27" s="164">
        <f t="shared" ref="AB27:AB34" si="23">Y27/Y$8</f>
        <v>0.1717956194285444</v>
      </c>
    </row>
    <row r="28" spans="1:28" s="56" customFormat="1" x14ac:dyDescent="0.25">
      <c r="B28" s="162" t="s">
        <v>113</v>
      </c>
      <c r="C28" s="163">
        <v>29777</v>
      </c>
      <c r="D28" s="163">
        <v>7008</v>
      </c>
      <c r="E28" s="163">
        <v>12108</v>
      </c>
      <c r="F28" s="163">
        <v>24852</v>
      </c>
      <c r="G28" s="163">
        <v>27690</v>
      </c>
      <c r="H28" s="163">
        <v>26999</v>
      </c>
      <c r="I28" s="164">
        <f t="shared" si="16"/>
        <v>-2.4954857349223536E-2</v>
      </c>
      <c r="J28" s="165">
        <f t="shared" si="17"/>
        <v>-9.3293481546159795E-2</v>
      </c>
      <c r="K28" s="164">
        <f t="shared" si="18"/>
        <v>3.891484108464003E-2</v>
      </c>
      <c r="L28" s="163">
        <v>129921</v>
      </c>
      <c r="M28" s="163">
        <v>35804</v>
      </c>
      <c r="N28" s="163">
        <v>70307</v>
      </c>
      <c r="O28" s="163">
        <v>117737</v>
      </c>
      <c r="P28" s="163">
        <v>125204</v>
      </c>
      <c r="Q28" s="163">
        <v>126252</v>
      </c>
      <c r="R28" s="164">
        <f t="shared" si="19"/>
        <v>8.3703396057634993E-3</v>
      </c>
      <c r="S28" s="165">
        <f t="shared" si="20"/>
        <v>-2.8240238298658404E-2</v>
      </c>
      <c r="T28" s="164">
        <f t="shared" si="21"/>
        <v>3.8966883149350831E-2</v>
      </c>
      <c r="U28" s="163">
        <v>159698</v>
      </c>
      <c r="V28" s="163">
        <v>82415</v>
      </c>
      <c r="W28" s="163">
        <v>142589</v>
      </c>
      <c r="X28" s="163">
        <v>152894</v>
      </c>
      <c r="Y28" s="163">
        <v>153251</v>
      </c>
      <c r="Z28" s="164">
        <f t="shared" si="22"/>
        <v>2.3349510118120254E-3</v>
      </c>
      <c r="AA28" s="165">
        <f t="shared" si="15"/>
        <v>-4.0369948277373502E-2</v>
      </c>
      <c r="AB28" s="164">
        <f t="shared" si="23"/>
        <v>3.8957704538053611E-2</v>
      </c>
    </row>
    <row r="29" spans="1:28" x14ac:dyDescent="0.25">
      <c r="A29" s="56"/>
      <c r="B29" s="162" t="s">
        <v>116</v>
      </c>
      <c r="C29" s="163">
        <v>8206</v>
      </c>
      <c r="D29" s="163">
        <v>2856</v>
      </c>
      <c r="E29" s="163">
        <v>4680</v>
      </c>
      <c r="F29" s="163">
        <v>3704</v>
      </c>
      <c r="G29" s="163">
        <v>2794</v>
      </c>
      <c r="H29" s="163">
        <v>2835</v>
      </c>
      <c r="I29" s="164">
        <f t="shared" si="16"/>
        <v>1.4674302075876833E-2</v>
      </c>
      <c r="J29" s="165">
        <f t="shared" si="17"/>
        <v>-0.65452108213502314</v>
      </c>
      <c r="K29" s="164">
        <f t="shared" si="18"/>
        <v>4.0862096549855358E-3</v>
      </c>
      <c r="L29" s="163">
        <v>31900</v>
      </c>
      <c r="M29" s="163">
        <v>12495</v>
      </c>
      <c r="N29" s="163">
        <v>26710</v>
      </c>
      <c r="O29" s="163">
        <v>44360</v>
      </c>
      <c r="P29" s="163">
        <v>40291</v>
      </c>
      <c r="Q29" s="163">
        <v>36295</v>
      </c>
      <c r="R29" s="164">
        <f t="shared" si="19"/>
        <v>-9.917847658285972E-2</v>
      </c>
      <c r="S29" s="165">
        <f t="shared" si="20"/>
        <v>0.13777429467084645</v>
      </c>
      <c r="T29" s="164">
        <f t="shared" si="21"/>
        <v>1.1202222728397875E-2</v>
      </c>
      <c r="U29" s="163">
        <v>40106</v>
      </c>
      <c r="V29" s="163">
        <v>31390</v>
      </c>
      <c r="W29" s="163">
        <v>48064</v>
      </c>
      <c r="X29" s="163">
        <v>43085</v>
      </c>
      <c r="Y29" s="163">
        <v>39130</v>
      </c>
      <c r="Z29" s="164">
        <f t="shared" si="22"/>
        <v>-9.1795288383428097E-2</v>
      </c>
      <c r="AA29" s="165">
        <f t="shared" si="15"/>
        <v>-2.433551089612529E-2</v>
      </c>
      <c r="AB29" s="164">
        <f t="shared" si="23"/>
        <v>9.9471780188973499E-3</v>
      </c>
    </row>
    <row r="30" spans="1:28" x14ac:dyDescent="0.25">
      <c r="A30" s="56"/>
      <c r="B30" s="162" t="s">
        <v>123</v>
      </c>
      <c r="C30" s="163">
        <v>7552</v>
      </c>
      <c r="D30" s="163">
        <v>1713</v>
      </c>
      <c r="E30" s="163">
        <v>3184</v>
      </c>
      <c r="F30" s="163">
        <v>7426</v>
      </c>
      <c r="G30" s="163">
        <v>3650</v>
      </c>
      <c r="H30" s="163">
        <v>2980</v>
      </c>
      <c r="I30" s="164">
        <f t="shared" si="16"/>
        <v>-0.18356164383561646</v>
      </c>
      <c r="J30" s="165">
        <f t="shared" si="17"/>
        <v>-0.60540254237288138</v>
      </c>
      <c r="K30" s="164">
        <f t="shared" si="18"/>
        <v>4.295204505064161E-3</v>
      </c>
      <c r="L30" s="163">
        <v>36824</v>
      </c>
      <c r="M30" s="163">
        <v>11356</v>
      </c>
      <c r="N30" s="163">
        <v>27969</v>
      </c>
      <c r="O30" s="163">
        <v>53131</v>
      </c>
      <c r="P30" s="163">
        <v>49875</v>
      </c>
      <c r="Q30" s="163">
        <v>53776</v>
      </c>
      <c r="R30" s="164">
        <f t="shared" si="19"/>
        <v>7.8215538847117738E-2</v>
      </c>
      <c r="S30" s="165">
        <f t="shared" si="20"/>
        <v>0.46035194438409732</v>
      </c>
      <c r="T30" s="164">
        <f t="shared" si="21"/>
        <v>1.6597623073214603E-2</v>
      </c>
      <c r="U30" s="163">
        <v>44376</v>
      </c>
      <c r="V30" s="163">
        <v>31153</v>
      </c>
      <c r="W30" s="163">
        <v>60557</v>
      </c>
      <c r="X30" s="163">
        <v>53525</v>
      </c>
      <c r="Y30" s="163">
        <v>56756</v>
      </c>
      <c r="Z30" s="164">
        <f t="shared" si="22"/>
        <v>6.0364315740308205E-2</v>
      </c>
      <c r="AA30" s="165">
        <f t="shared" si="15"/>
        <v>0.27897962862808723</v>
      </c>
      <c r="AB30" s="164">
        <f t="shared" si="23"/>
        <v>1.4427856775889036E-2</v>
      </c>
    </row>
    <row r="31" spans="1:28" x14ac:dyDescent="0.25">
      <c r="A31" s="56"/>
      <c r="B31" s="162" t="s">
        <v>119</v>
      </c>
      <c r="C31" s="163">
        <v>6422</v>
      </c>
      <c r="D31" s="163">
        <v>1328</v>
      </c>
      <c r="E31" s="163">
        <v>1702</v>
      </c>
      <c r="F31" s="163">
        <v>4039</v>
      </c>
      <c r="G31" s="163">
        <v>2859</v>
      </c>
      <c r="H31" s="163">
        <v>2297</v>
      </c>
      <c r="I31" s="164">
        <f t="shared" si="16"/>
        <v>-0.19657222805176633</v>
      </c>
      <c r="J31" s="165">
        <f t="shared" si="17"/>
        <v>-0.64232326378075366</v>
      </c>
      <c r="K31" s="164">
        <f t="shared" si="18"/>
        <v>3.3107666940041538E-3</v>
      </c>
      <c r="L31" s="163">
        <v>52795</v>
      </c>
      <c r="M31" s="163">
        <v>21856</v>
      </c>
      <c r="N31" s="163">
        <v>38936</v>
      </c>
      <c r="O31" s="163">
        <v>66950</v>
      </c>
      <c r="P31" s="163">
        <v>64706</v>
      </c>
      <c r="Q31" s="163">
        <v>67141</v>
      </c>
      <c r="R31" s="164">
        <f t="shared" si="19"/>
        <v>3.7631749760455024E-2</v>
      </c>
      <c r="S31" s="165">
        <f t="shared" si="20"/>
        <v>0.27173027748839851</v>
      </c>
      <c r="T31" s="164">
        <f t="shared" si="21"/>
        <v>2.0722645990008587E-2</v>
      </c>
      <c r="U31" s="163">
        <v>59217</v>
      </c>
      <c r="V31" s="163">
        <v>40638</v>
      </c>
      <c r="W31" s="163">
        <v>70989</v>
      </c>
      <c r="X31" s="163">
        <v>67565</v>
      </c>
      <c r="Y31" s="163">
        <v>69438</v>
      </c>
      <c r="Z31" s="164">
        <f t="shared" si="22"/>
        <v>2.7721453415229691E-2</v>
      </c>
      <c r="AA31" s="165">
        <f t="shared" si="15"/>
        <v>0.1726024621308071</v>
      </c>
      <c r="AB31" s="164">
        <f t="shared" si="23"/>
        <v>1.7651728782933661E-2</v>
      </c>
    </row>
    <row r="32" spans="1:28" x14ac:dyDescent="0.25">
      <c r="A32" s="56"/>
      <c r="B32" s="162" t="s">
        <v>128</v>
      </c>
      <c r="C32" s="163">
        <v>6303</v>
      </c>
      <c r="D32" s="163">
        <v>1374</v>
      </c>
      <c r="E32" s="163">
        <v>406</v>
      </c>
      <c r="F32" s="163">
        <v>1532</v>
      </c>
      <c r="G32" s="163">
        <v>1878</v>
      </c>
      <c r="H32" s="163">
        <v>2139</v>
      </c>
      <c r="I32" s="164">
        <f t="shared" si="16"/>
        <v>0.13897763578274769</v>
      </c>
      <c r="J32" s="165">
        <f t="shared" si="17"/>
        <v>-0.66063779152784385</v>
      </c>
      <c r="K32" s="164">
        <f t="shared" si="18"/>
        <v>3.0830343746081346E-3</v>
      </c>
      <c r="L32" s="163">
        <v>17058</v>
      </c>
      <c r="M32" s="163">
        <v>8179</v>
      </c>
      <c r="N32" s="163">
        <v>4116</v>
      </c>
      <c r="O32" s="163">
        <v>16554</v>
      </c>
      <c r="P32" s="163">
        <v>17051</v>
      </c>
      <c r="Q32" s="163">
        <v>16578</v>
      </c>
      <c r="R32" s="164">
        <f t="shared" si="19"/>
        <v>-2.774030848630582E-2</v>
      </c>
      <c r="S32" s="165">
        <f t="shared" si="20"/>
        <v>-2.8139289482940533E-2</v>
      </c>
      <c r="T32" s="164">
        <f t="shared" si="21"/>
        <v>5.1166950927505157E-3</v>
      </c>
      <c r="U32" s="163">
        <v>23361</v>
      </c>
      <c r="V32" s="163">
        <v>4522</v>
      </c>
      <c r="W32" s="163">
        <v>18086</v>
      </c>
      <c r="X32" s="163">
        <v>18929</v>
      </c>
      <c r="Y32" s="163">
        <v>18717</v>
      </c>
      <c r="Z32" s="164">
        <f t="shared" si="22"/>
        <v>-1.1199746420835766E-2</v>
      </c>
      <c r="AA32" s="165">
        <f t="shared" si="15"/>
        <v>-0.19879285989469631</v>
      </c>
      <c r="AB32" s="164">
        <f t="shared" si="23"/>
        <v>4.758020214150312E-3</v>
      </c>
    </row>
    <row r="33" spans="1:28" x14ac:dyDescent="0.25">
      <c r="A33" s="56"/>
      <c r="B33" s="162" t="s">
        <v>131</v>
      </c>
      <c r="C33" s="163">
        <v>2730</v>
      </c>
      <c r="D33" s="163">
        <v>667</v>
      </c>
      <c r="E33" s="163">
        <v>98</v>
      </c>
      <c r="F33" s="163">
        <v>649</v>
      </c>
      <c r="G33" s="163">
        <v>712</v>
      </c>
      <c r="H33" s="163">
        <v>463</v>
      </c>
      <c r="I33" s="164">
        <f t="shared" si="16"/>
        <v>-0.3497191011235955</v>
      </c>
      <c r="J33" s="165">
        <f t="shared" si="17"/>
        <v>-0.83040293040293034</v>
      </c>
      <c r="K33" s="164">
        <f t="shared" si="18"/>
        <v>6.6734217645795526E-4</v>
      </c>
      <c r="L33" s="163">
        <v>21368</v>
      </c>
      <c r="M33" s="163">
        <v>10845</v>
      </c>
      <c r="N33" s="163">
        <v>3026</v>
      </c>
      <c r="O33" s="163">
        <v>13418</v>
      </c>
      <c r="P33" s="163">
        <v>17638</v>
      </c>
      <c r="Q33" s="163">
        <v>16317</v>
      </c>
      <c r="R33" s="164">
        <f t="shared" si="19"/>
        <v>-7.4895112824583276E-2</v>
      </c>
      <c r="S33" s="165">
        <f t="shared" si="20"/>
        <v>-0.23638150505428679</v>
      </c>
      <c r="T33" s="164">
        <f t="shared" si="21"/>
        <v>5.0361390896616091E-3</v>
      </c>
      <c r="U33" s="163">
        <v>24098</v>
      </c>
      <c r="V33" s="163">
        <v>3124</v>
      </c>
      <c r="W33" s="163">
        <v>14067</v>
      </c>
      <c r="X33" s="163">
        <v>18350</v>
      </c>
      <c r="Y33" s="163">
        <v>16780</v>
      </c>
      <c r="Z33" s="164">
        <f t="shared" si="22"/>
        <v>-8.5558583106267072E-2</v>
      </c>
      <c r="AA33" s="165">
        <f t="shared" si="15"/>
        <v>-0.30367665366420449</v>
      </c>
      <c r="AB33" s="164">
        <f t="shared" si="23"/>
        <v>4.2656183786633668E-3</v>
      </c>
    </row>
    <row r="34" spans="1:28" x14ac:dyDescent="0.25">
      <c r="A34" s="56"/>
      <c r="B34" s="168" t="s">
        <v>145</v>
      </c>
      <c r="C34" s="169">
        <f t="shared" ref="C34:H34" si="24">C26-SUM(C27:C33)</f>
        <v>45603</v>
      </c>
      <c r="D34" s="169">
        <f t="shared" si="24"/>
        <v>8658</v>
      </c>
      <c r="E34" s="169">
        <f t="shared" si="24"/>
        <v>10494</v>
      </c>
      <c r="F34" s="169">
        <f t="shared" si="24"/>
        <v>35089</v>
      </c>
      <c r="G34" s="169">
        <f t="shared" si="24"/>
        <v>37601</v>
      </c>
      <c r="H34" s="169">
        <f t="shared" si="24"/>
        <v>36887</v>
      </c>
      <c r="I34" s="170">
        <f t="shared" si="16"/>
        <v>-1.898885667934358E-2</v>
      </c>
      <c r="J34" s="171">
        <f t="shared" si="17"/>
        <v>-0.19112777668135872</v>
      </c>
      <c r="K34" s="170">
        <f t="shared" si="18"/>
        <v>5.3166848516208634E-2</v>
      </c>
      <c r="L34" s="169">
        <f t="shared" ref="L34:Q34" si="25">L26-SUM(L27:L33)</f>
        <v>184603</v>
      </c>
      <c r="M34" s="169">
        <f t="shared" si="25"/>
        <v>60925</v>
      </c>
      <c r="N34" s="169">
        <f t="shared" si="25"/>
        <v>111541</v>
      </c>
      <c r="O34" s="169">
        <f t="shared" si="25"/>
        <v>209557</v>
      </c>
      <c r="P34" s="169">
        <f t="shared" si="25"/>
        <v>234878</v>
      </c>
      <c r="Q34" s="169">
        <f t="shared" si="25"/>
        <v>260152</v>
      </c>
      <c r="R34" s="170">
        <f t="shared" si="19"/>
        <v>0.10760479908718579</v>
      </c>
      <c r="S34" s="171">
        <f t="shared" si="20"/>
        <v>0.40925120393493053</v>
      </c>
      <c r="T34" s="170">
        <f t="shared" si="21"/>
        <v>8.0294273239789604E-2</v>
      </c>
      <c r="U34" s="169">
        <f>U26-SUM(U27:U33)</f>
        <v>230206</v>
      </c>
      <c r="V34" s="169">
        <f>V26-SUM(V27:V33)</f>
        <v>122035</v>
      </c>
      <c r="W34" s="169">
        <f>W26-SUM(W27:W33)</f>
        <v>244646</v>
      </c>
      <c r="X34" s="169">
        <f>X26-SUM(X27:X33)</f>
        <v>272479</v>
      </c>
      <c r="Y34" s="169">
        <f>Y26-SUM(Y27:Y33)</f>
        <v>297039</v>
      </c>
      <c r="Z34" s="170">
        <f t="shared" si="22"/>
        <v>9.0135386580250332E-2</v>
      </c>
      <c r="AA34" s="171">
        <f t="shared" si="15"/>
        <v>0.29031823670972945</v>
      </c>
      <c r="AB34" s="170">
        <f t="shared" si="23"/>
        <v>7.5509834182347302E-2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160945</v>
      </c>
      <c r="D36" s="176">
        <f t="shared" si="26"/>
        <v>49320</v>
      </c>
      <c r="E36" s="176">
        <f t="shared" si="26"/>
        <v>41074</v>
      </c>
      <c r="F36" s="176">
        <f t="shared" si="26"/>
        <v>163251</v>
      </c>
      <c r="G36" s="176">
        <f t="shared" si="26"/>
        <v>184640</v>
      </c>
      <c r="H36" s="176">
        <f t="shared" si="26"/>
        <v>191961</v>
      </c>
      <c r="I36" s="177">
        <f>IFERROR(H36/G36-1,"-")</f>
        <v>3.9650129982669036E-2</v>
      </c>
      <c r="J36" s="177">
        <f>IFERROR(H36/C36-1,"-")</f>
        <v>0.19271179595513988</v>
      </c>
      <c r="K36" s="177">
        <f>H36/H$8</f>
        <v>0.27668179597202064</v>
      </c>
      <c r="L36" s="176">
        <f t="shared" ref="L36:Q36" si="27">L37+L40</f>
        <v>505376</v>
      </c>
      <c r="M36" s="176">
        <f t="shared" si="27"/>
        <v>137960</v>
      </c>
      <c r="N36" s="176">
        <f t="shared" si="27"/>
        <v>170304</v>
      </c>
      <c r="O36" s="176">
        <f t="shared" si="27"/>
        <v>520752</v>
      </c>
      <c r="P36" s="176">
        <f t="shared" si="27"/>
        <v>558199</v>
      </c>
      <c r="Q36" s="176">
        <f t="shared" si="27"/>
        <v>597619</v>
      </c>
      <c r="R36" s="177">
        <f>IFERROR(Q36/P36-1,"-")</f>
        <v>7.0619976030053877E-2</v>
      </c>
      <c r="S36" s="177">
        <f>IFERROR(Q36/L36-1,"-")</f>
        <v>0.18252350725004751</v>
      </c>
      <c r="T36" s="177">
        <f>Q36/Q$8</f>
        <v>0.18445133337160516</v>
      </c>
      <c r="U36" s="176">
        <f>U37+U40</f>
        <v>666321</v>
      </c>
      <c r="V36" s="176">
        <f>V37+V40</f>
        <v>211378</v>
      </c>
      <c r="W36" s="176">
        <f>W37+W40</f>
        <v>684003</v>
      </c>
      <c r="X36" s="176">
        <f>X37+X40</f>
        <v>742839</v>
      </c>
      <c r="Y36" s="176">
        <f>Y37+Y40</f>
        <v>789580</v>
      </c>
      <c r="Z36" s="177">
        <f>IFERROR(Y36/X36-1,"-")</f>
        <v>6.2922113674699354E-2</v>
      </c>
      <c r="AA36" s="177">
        <f t="shared" ref="AA36:AA48" si="28">IFERROR(Y36/U36-1,"-")</f>
        <v>0.18498441441887614</v>
      </c>
      <c r="AB36" s="177">
        <f>Y36/Y$8</f>
        <v>0.20071793560339815</v>
      </c>
    </row>
    <row r="37" spans="1:28" x14ac:dyDescent="0.25">
      <c r="A37" s="56"/>
      <c r="B37" s="157" t="s">
        <v>97</v>
      </c>
      <c r="C37" s="158">
        <v>14750</v>
      </c>
      <c r="D37" s="158">
        <v>4808</v>
      </c>
      <c r="E37" s="158">
        <v>5116</v>
      </c>
      <c r="F37" s="158">
        <v>20930</v>
      </c>
      <c r="G37" s="158">
        <v>26613</v>
      </c>
      <c r="H37" s="158">
        <v>29494</v>
      </c>
      <c r="I37" s="159">
        <f>IFERROR(H37/G37-1,"-")</f>
        <v>0.10825536391988888</v>
      </c>
      <c r="J37" s="160">
        <f>IFERROR(H37/C37-1,"-")</f>
        <v>0.99959322033898301</v>
      </c>
      <c r="K37" s="159">
        <f>H37/H$8</f>
        <v>4.251099384978603E-2</v>
      </c>
      <c r="L37" s="158">
        <v>59958</v>
      </c>
      <c r="M37" s="158">
        <v>16433</v>
      </c>
      <c r="N37" s="158">
        <v>29287</v>
      </c>
      <c r="O37" s="158">
        <v>56189</v>
      </c>
      <c r="P37" s="158">
        <v>49077</v>
      </c>
      <c r="Q37" s="158">
        <v>46018</v>
      </c>
      <c r="R37" s="159">
        <f>IFERROR(Q37/P37-1,"-")</f>
        <v>-6.2330623306233068E-2</v>
      </c>
      <c r="S37" s="160">
        <f>IFERROR(Q37/L37-1,"-")</f>
        <v>-0.23249608058974613</v>
      </c>
      <c r="T37" s="159">
        <f>Q37/Q$8</f>
        <v>1.420316532622712E-2</v>
      </c>
      <c r="U37" s="158">
        <v>74708</v>
      </c>
      <c r="V37" s="158">
        <v>34403</v>
      </c>
      <c r="W37" s="158">
        <v>77119</v>
      </c>
      <c r="X37" s="158">
        <v>75690</v>
      </c>
      <c r="Y37" s="158">
        <v>75512</v>
      </c>
      <c r="Z37" s="159">
        <f>IFERROR(Y37/X37-1,"-")</f>
        <v>-2.3516977143611673E-3</v>
      </c>
      <c r="AA37" s="160">
        <f t="shared" si="28"/>
        <v>1.0761899662686814E-2</v>
      </c>
      <c r="AB37" s="159">
        <f>Y37/Y$8</f>
        <v>1.9195791120955194E-2</v>
      </c>
    </row>
    <row r="38" spans="1:28" x14ac:dyDescent="0.25">
      <c r="A38" s="56"/>
      <c r="B38" s="162" t="s">
        <v>103</v>
      </c>
      <c r="C38" s="163">
        <v>9120</v>
      </c>
      <c r="D38" s="163">
        <v>1956</v>
      </c>
      <c r="E38" s="163">
        <v>3744</v>
      </c>
      <c r="F38" s="163">
        <v>9051</v>
      </c>
      <c r="G38" s="163">
        <v>14791</v>
      </c>
      <c r="H38" s="163">
        <v>20075</v>
      </c>
      <c r="I38" s="164">
        <f>IFERROR(H38/G38-1,"-")</f>
        <v>0.35724427016428906</v>
      </c>
      <c r="J38" s="165">
        <f>IFERROR(H38/C38-1,"-")</f>
        <v>1.2012061403508771</v>
      </c>
      <c r="K38" s="164">
        <f>H38/H$8</f>
        <v>2.8934976657437262E-2</v>
      </c>
      <c r="L38" s="163">
        <v>7679</v>
      </c>
      <c r="M38" s="163">
        <v>1593</v>
      </c>
      <c r="N38" s="163">
        <v>4215</v>
      </c>
      <c r="O38" s="163">
        <v>8616</v>
      </c>
      <c r="P38" s="163">
        <v>12478</v>
      </c>
      <c r="Q38" s="163">
        <v>9666</v>
      </c>
      <c r="R38" s="164">
        <f>IFERROR(Q38/P38-1,"-")</f>
        <v>-0.22535662766468989</v>
      </c>
      <c r="S38" s="165">
        <f>IFERROR(Q38/L38-1,"-")</f>
        <v>0.25875765073577295</v>
      </c>
      <c r="T38" s="164">
        <f>Q38/Q$8</f>
        <v>2.9833499074994863E-3</v>
      </c>
      <c r="U38" s="163">
        <v>16799</v>
      </c>
      <c r="V38" s="163">
        <v>7959</v>
      </c>
      <c r="W38" s="163">
        <v>17667</v>
      </c>
      <c r="X38" s="163">
        <v>27269</v>
      </c>
      <c r="Y38" s="163">
        <v>29741</v>
      </c>
      <c r="Z38" s="164">
        <f>IFERROR(Y38/X38-1,"-")</f>
        <v>9.0652389159851854E-2</v>
      </c>
      <c r="AA38" s="165">
        <f t="shared" si="28"/>
        <v>0.77040300017858199</v>
      </c>
      <c r="AB38" s="164">
        <f>Y38/Y$8</f>
        <v>7.5604145530290337E-3</v>
      </c>
    </row>
    <row r="39" spans="1:28" x14ac:dyDescent="0.25">
      <c r="A39" s="56"/>
      <c r="B39" s="162" t="s">
        <v>100</v>
      </c>
      <c r="C39" s="163">
        <v>5630</v>
      </c>
      <c r="D39" s="163">
        <v>2852</v>
      </c>
      <c r="E39" s="163">
        <v>1372</v>
      </c>
      <c r="F39" s="163">
        <v>11879</v>
      </c>
      <c r="G39" s="163">
        <v>11822</v>
      </c>
      <c r="H39" s="163">
        <v>9419</v>
      </c>
      <c r="I39" s="164">
        <f>IFERROR(H39/G39-1,"-")</f>
        <v>-0.20326509896802569</v>
      </c>
      <c r="J39" s="165">
        <f>IFERROR(H39/C39-1,"-")</f>
        <v>0.6730017761989342</v>
      </c>
      <c r="K39" s="164">
        <f>H39/H$8</f>
        <v>1.357601719234877E-2</v>
      </c>
      <c r="L39" s="163">
        <v>52279</v>
      </c>
      <c r="M39" s="163">
        <v>14840</v>
      </c>
      <c r="N39" s="163">
        <v>25072</v>
      </c>
      <c r="O39" s="163">
        <v>47573</v>
      </c>
      <c r="P39" s="163">
        <v>36599</v>
      </c>
      <c r="Q39" s="163">
        <v>36352</v>
      </c>
      <c r="R39" s="164">
        <f>IFERROR(Q39/P39-1,"-")</f>
        <v>-6.7488182737233116E-3</v>
      </c>
      <c r="S39" s="165">
        <f>IFERROR(Q39/L39-1,"-")</f>
        <v>-0.30465387631745056</v>
      </c>
      <c r="T39" s="164">
        <f>Q39/Q$8</f>
        <v>1.1219815418727635E-2</v>
      </c>
      <c r="U39" s="163">
        <v>57909</v>
      </c>
      <c r="V39" s="163">
        <v>26444</v>
      </c>
      <c r="W39" s="163">
        <v>59452</v>
      </c>
      <c r="X39" s="163">
        <v>48421</v>
      </c>
      <c r="Y39" s="163">
        <v>45771</v>
      </c>
      <c r="Z39" s="164">
        <f>IFERROR(Y39/X39-1,"-")</f>
        <v>-5.4728320356869919E-2</v>
      </c>
      <c r="AA39" s="165">
        <f t="shared" si="28"/>
        <v>-0.20960472465419888</v>
      </c>
      <c r="AB39" s="164">
        <f>Y39/Y$8</f>
        <v>1.163537656792616E-2</v>
      </c>
    </row>
    <row r="40" spans="1:28" x14ac:dyDescent="0.25">
      <c r="A40" s="56"/>
      <c r="B40" s="157" t="s">
        <v>107</v>
      </c>
      <c r="C40" s="158">
        <v>146195</v>
      </c>
      <c r="D40" s="158">
        <v>44512</v>
      </c>
      <c r="E40" s="158">
        <v>35958</v>
      </c>
      <c r="F40" s="158">
        <v>142321</v>
      </c>
      <c r="G40" s="158">
        <v>158027</v>
      </c>
      <c r="H40" s="158">
        <v>162467</v>
      </c>
      <c r="I40" s="159">
        <f>IFERROR(H40/G40-1,"-")</f>
        <v>2.8096464528213572E-2</v>
      </c>
      <c r="J40" s="160">
        <f>IFERROR(H40/C40-1,"-")</f>
        <v>0.11130339614897911</v>
      </c>
      <c r="K40" s="159">
        <f>H40/H$8</f>
        <v>0.23417080212223459</v>
      </c>
      <c r="L40" s="158">
        <v>445418</v>
      </c>
      <c r="M40" s="158">
        <v>121527</v>
      </c>
      <c r="N40" s="158">
        <v>141017</v>
      </c>
      <c r="O40" s="158">
        <v>464563</v>
      </c>
      <c r="P40" s="158">
        <v>509122</v>
      </c>
      <c r="Q40" s="158">
        <v>551601</v>
      </c>
      <c r="R40" s="159">
        <f>IFERROR(Q40/P40-1,"-")</f>
        <v>8.3435797313806903E-2</v>
      </c>
      <c r="S40" s="160">
        <f>IFERROR(Q40/L40-1,"-")</f>
        <v>0.23838955767391523</v>
      </c>
      <c r="T40" s="159">
        <f>Q40/Q$8</f>
        <v>0.17024816804537804</v>
      </c>
      <c r="U40" s="158">
        <v>591613</v>
      </c>
      <c r="V40" s="158">
        <v>176975</v>
      </c>
      <c r="W40" s="158">
        <v>606884</v>
      </c>
      <c r="X40" s="158">
        <v>667149</v>
      </c>
      <c r="Y40" s="158">
        <v>714068</v>
      </c>
      <c r="Z40" s="159">
        <f>IFERROR(Y40/X40-1,"-")</f>
        <v>7.0327617968399814E-2</v>
      </c>
      <c r="AA40" s="160">
        <f t="shared" si="28"/>
        <v>0.2069849715946066</v>
      </c>
      <c r="AB40" s="159">
        <f>Y40/Y$8</f>
        <v>0.18152214448244297</v>
      </c>
    </row>
    <row r="41" spans="1:28" s="56" customFormat="1" x14ac:dyDescent="0.25">
      <c r="B41" s="162" t="s">
        <v>110</v>
      </c>
      <c r="C41" s="163">
        <v>80069</v>
      </c>
      <c r="D41" s="163">
        <v>22162</v>
      </c>
      <c r="E41" s="163">
        <v>14389</v>
      </c>
      <c r="F41" s="163">
        <v>68705</v>
      </c>
      <c r="G41" s="163">
        <v>68719</v>
      </c>
      <c r="H41" s="163">
        <v>69421</v>
      </c>
      <c r="I41" s="164">
        <f t="shared" ref="I41:I48" si="29">IFERROR(H41/G41-1,"-")</f>
        <v>1.0215515359653038E-2</v>
      </c>
      <c r="J41" s="165">
        <f t="shared" ref="J41:J48" si="30">IFERROR(H41/C41-1,"-")</f>
        <v>-0.132985300178596</v>
      </c>
      <c r="K41" s="164">
        <f t="shared" ref="K41:K48" si="31">H41/H$8</f>
        <v>0.10005952749867757</v>
      </c>
      <c r="L41" s="163">
        <v>241043</v>
      </c>
      <c r="M41" s="163">
        <v>57590</v>
      </c>
      <c r="N41" s="163">
        <v>52001</v>
      </c>
      <c r="O41" s="163">
        <v>245730</v>
      </c>
      <c r="P41" s="163">
        <v>276355</v>
      </c>
      <c r="Q41" s="163">
        <v>311927</v>
      </c>
      <c r="R41" s="164">
        <f t="shared" ref="R41:R48" si="32">IFERROR(Q41/P41-1,"-")</f>
        <v>0.12871849613721476</v>
      </c>
      <c r="S41" s="165">
        <f t="shared" ref="S41:S48" si="33">IFERROR(Q41/L41-1,"-")</f>
        <v>0.29407201204764299</v>
      </c>
      <c r="T41" s="164">
        <f t="shared" ref="T41:T48" si="34">Q41/Q$8</f>
        <v>9.6274300289322601E-2</v>
      </c>
      <c r="U41" s="163">
        <v>321112</v>
      </c>
      <c r="V41" s="163">
        <v>66390</v>
      </c>
      <c r="W41" s="163">
        <v>314435</v>
      </c>
      <c r="X41" s="163">
        <v>345074</v>
      </c>
      <c r="Y41" s="163">
        <v>381348</v>
      </c>
      <c r="Z41" s="164">
        <f t="shared" ref="Z41:Z48" si="35">IFERROR(Y41/X41-1,"-")</f>
        <v>0.10511948161843554</v>
      </c>
      <c r="AA41" s="165">
        <f t="shared" si="28"/>
        <v>0.18758563990134292</v>
      </c>
      <c r="AB41" s="164">
        <f t="shared" ref="AB41:AB48" si="36">Y41/Y$8</f>
        <v>9.6941897346037989E-2</v>
      </c>
    </row>
    <row r="42" spans="1:28" s="56" customFormat="1" x14ac:dyDescent="0.25">
      <c r="B42" s="162" t="s">
        <v>113</v>
      </c>
      <c r="C42" s="163">
        <v>10523</v>
      </c>
      <c r="D42" s="163">
        <v>3067</v>
      </c>
      <c r="E42" s="163">
        <v>1933</v>
      </c>
      <c r="F42" s="163">
        <v>6947</v>
      </c>
      <c r="G42" s="163">
        <v>9794</v>
      </c>
      <c r="H42" s="163">
        <v>9940</v>
      </c>
      <c r="I42" s="164">
        <f t="shared" si="29"/>
        <v>1.4907085971002765E-2</v>
      </c>
      <c r="J42" s="165">
        <f t="shared" si="30"/>
        <v>-5.5402451772308292E-2</v>
      </c>
      <c r="K42" s="164">
        <f t="shared" si="31"/>
        <v>1.4326957308838177E-2</v>
      </c>
      <c r="L42" s="163">
        <v>24748</v>
      </c>
      <c r="M42" s="163">
        <v>6841</v>
      </c>
      <c r="N42" s="163">
        <v>8933</v>
      </c>
      <c r="O42" s="163">
        <v>17332</v>
      </c>
      <c r="P42" s="163">
        <v>20145</v>
      </c>
      <c r="Q42" s="163">
        <v>17980</v>
      </c>
      <c r="R42" s="164">
        <f t="shared" si="32"/>
        <v>-0.10747083643584021</v>
      </c>
      <c r="S42" s="165">
        <f t="shared" si="33"/>
        <v>-0.27347664457733956</v>
      </c>
      <c r="T42" s="164">
        <f t="shared" si="34"/>
        <v>5.549413546124639E-3</v>
      </c>
      <c r="U42" s="163">
        <v>35271</v>
      </c>
      <c r="V42" s="163">
        <v>10866</v>
      </c>
      <c r="W42" s="163">
        <v>24279</v>
      </c>
      <c r="X42" s="163">
        <v>29939</v>
      </c>
      <c r="Y42" s="163">
        <v>27920</v>
      </c>
      <c r="Z42" s="164">
        <f t="shared" si="35"/>
        <v>-6.7437122148368389E-2</v>
      </c>
      <c r="AA42" s="165">
        <f t="shared" si="28"/>
        <v>-0.2084148450568456</v>
      </c>
      <c r="AB42" s="164">
        <f t="shared" si="36"/>
        <v>7.0975009018046003E-3</v>
      </c>
    </row>
    <row r="43" spans="1:28" x14ac:dyDescent="0.25">
      <c r="A43" s="56"/>
      <c r="B43" s="162" t="s">
        <v>116</v>
      </c>
      <c r="C43" s="163">
        <v>6154</v>
      </c>
      <c r="D43" s="163">
        <v>1938</v>
      </c>
      <c r="E43" s="163">
        <v>1420</v>
      </c>
      <c r="F43" s="163">
        <v>5140</v>
      </c>
      <c r="G43" s="163">
        <v>7344</v>
      </c>
      <c r="H43" s="163">
        <v>7709</v>
      </c>
      <c r="I43" s="164">
        <f t="shared" si="29"/>
        <v>4.9700435729847392E-2</v>
      </c>
      <c r="J43" s="165">
        <f t="shared" si="30"/>
        <v>0.25268118297042563</v>
      </c>
      <c r="K43" s="164">
        <f t="shared" si="31"/>
        <v>1.1111319305214638E-2</v>
      </c>
      <c r="L43" s="163">
        <v>9206</v>
      </c>
      <c r="M43" s="163">
        <v>3582</v>
      </c>
      <c r="N43" s="163">
        <v>7152</v>
      </c>
      <c r="O43" s="163">
        <v>10878</v>
      </c>
      <c r="P43" s="163">
        <v>11024</v>
      </c>
      <c r="Q43" s="163">
        <v>10381</v>
      </c>
      <c r="R43" s="164">
        <f t="shared" si="32"/>
        <v>-5.8327285921625505E-2</v>
      </c>
      <c r="S43" s="165">
        <f t="shared" si="33"/>
        <v>0.12763415164023462</v>
      </c>
      <c r="T43" s="164">
        <f t="shared" si="34"/>
        <v>3.2040301458464895E-3</v>
      </c>
      <c r="U43" s="163">
        <v>15360</v>
      </c>
      <c r="V43" s="163">
        <v>8572</v>
      </c>
      <c r="W43" s="163">
        <v>16018</v>
      </c>
      <c r="X43" s="163">
        <v>18368</v>
      </c>
      <c r="Y43" s="163">
        <v>18090</v>
      </c>
      <c r="Z43" s="164">
        <f t="shared" si="35"/>
        <v>-1.5135017421602837E-2</v>
      </c>
      <c r="AA43" s="165">
        <f t="shared" si="28"/>
        <v>0.177734375</v>
      </c>
      <c r="AB43" s="164">
        <f t="shared" si="36"/>
        <v>4.5986314940417343E-3</v>
      </c>
    </row>
    <row r="44" spans="1:28" x14ac:dyDescent="0.25">
      <c r="A44" s="56"/>
      <c r="B44" s="162" t="s">
        <v>123</v>
      </c>
      <c r="C44" s="163">
        <v>2760</v>
      </c>
      <c r="D44" s="163">
        <v>779</v>
      </c>
      <c r="E44" s="163">
        <v>1170</v>
      </c>
      <c r="F44" s="163">
        <v>2957</v>
      </c>
      <c r="G44" s="163">
        <v>3144</v>
      </c>
      <c r="H44" s="163">
        <v>3492</v>
      </c>
      <c r="I44" s="164">
        <f t="shared" si="29"/>
        <v>0.11068702290076327</v>
      </c>
      <c r="J44" s="165">
        <f t="shared" si="30"/>
        <v>0.26521739130434785</v>
      </c>
      <c r="K44" s="164">
        <f t="shared" si="31"/>
        <v>5.0331725274107555E-3</v>
      </c>
      <c r="L44" s="163">
        <v>22593</v>
      </c>
      <c r="M44" s="163">
        <v>5572</v>
      </c>
      <c r="N44" s="163">
        <v>11399</v>
      </c>
      <c r="O44" s="163">
        <v>25421</v>
      </c>
      <c r="P44" s="163">
        <v>23936</v>
      </c>
      <c r="Q44" s="163">
        <v>26000</v>
      </c>
      <c r="R44" s="164">
        <f t="shared" si="32"/>
        <v>8.6229946524064127E-2</v>
      </c>
      <c r="S44" s="165">
        <f t="shared" si="33"/>
        <v>0.15079892001947504</v>
      </c>
      <c r="T44" s="164">
        <f t="shared" si="34"/>
        <v>8.0247359398910242E-3</v>
      </c>
      <c r="U44" s="163">
        <v>25353</v>
      </c>
      <c r="V44" s="163">
        <v>12569</v>
      </c>
      <c r="W44" s="163">
        <v>28378</v>
      </c>
      <c r="X44" s="163">
        <v>27080</v>
      </c>
      <c r="Y44" s="163">
        <v>29492</v>
      </c>
      <c r="Z44" s="164">
        <f t="shared" si="35"/>
        <v>8.9069423929099001E-2</v>
      </c>
      <c r="AA44" s="165">
        <f t="shared" si="28"/>
        <v>0.16325484163609838</v>
      </c>
      <c r="AB44" s="164">
        <f t="shared" si="36"/>
        <v>7.497116640258642E-3</v>
      </c>
    </row>
    <row r="45" spans="1:28" x14ac:dyDescent="0.25">
      <c r="A45" s="56"/>
      <c r="B45" s="162" t="s">
        <v>119</v>
      </c>
      <c r="C45" s="163">
        <v>2244</v>
      </c>
      <c r="D45" s="163">
        <v>1031</v>
      </c>
      <c r="E45" s="163">
        <v>606</v>
      </c>
      <c r="F45" s="163">
        <v>1588</v>
      </c>
      <c r="G45" s="163">
        <v>2044</v>
      </c>
      <c r="H45" s="163">
        <v>2156</v>
      </c>
      <c r="I45" s="164">
        <f t="shared" si="29"/>
        <v>5.4794520547945202E-2</v>
      </c>
      <c r="J45" s="165">
        <f t="shared" si="30"/>
        <v>-3.9215686274509776E-2</v>
      </c>
      <c r="K45" s="164">
        <f t="shared" si="31"/>
        <v>3.1075372191001114E-3</v>
      </c>
      <c r="L45" s="163">
        <v>28011</v>
      </c>
      <c r="M45" s="163">
        <v>10156</v>
      </c>
      <c r="N45" s="163">
        <v>13966</v>
      </c>
      <c r="O45" s="163">
        <v>25926</v>
      </c>
      <c r="P45" s="163">
        <v>30144</v>
      </c>
      <c r="Q45" s="163">
        <v>30141</v>
      </c>
      <c r="R45" s="164">
        <f t="shared" si="32"/>
        <v>-9.9522292993592387E-5</v>
      </c>
      <c r="S45" s="165">
        <f t="shared" si="33"/>
        <v>7.6041555103352199E-2</v>
      </c>
      <c r="T45" s="164">
        <f t="shared" si="34"/>
        <v>9.3028294601636679E-3</v>
      </c>
      <c r="U45" s="163">
        <v>30255</v>
      </c>
      <c r="V45" s="163">
        <v>14572</v>
      </c>
      <c r="W45" s="163">
        <v>27514</v>
      </c>
      <c r="X45" s="163">
        <v>32188</v>
      </c>
      <c r="Y45" s="163">
        <v>32297</v>
      </c>
      <c r="Z45" s="164">
        <f t="shared" si="35"/>
        <v>3.3863551634150113E-3</v>
      </c>
      <c r="AA45" s="165">
        <f t="shared" si="28"/>
        <v>6.7492976367542479E-2</v>
      </c>
      <c r="AB45" s="164">
        <f t="shared" si="36"/>
        <v>8.2101714407443842E-3</v>
      </c>
    </row>
    <row r="46" spans="1:28" x14ac:dyDescent="0.25">
      <c r="A46" s="56"/>
      <c r="B46" s="162" t="s">
        <v>128</v>
      </c>
      <c r="C46" s="163">
        <v>3179</v>
      </c>
      <c r="D46" s="163">
        <v>1099</v>
      </c>
      <c r="E46" s="163">
        <v>510</v>
      </c>
      <c r="F46" s="163">
        <v>1964</v>
      </c>
      <c r="G46" s="163">
        <v>2019</v>
      </c>
      <c r="H46" s="163">
        <v>1339</v>
      </c>
      <c r="I46" s="164">
        <f t="shared" si="29"/>
        <v>-0.3368003962357603</v>
      </c>
      <c r="J46" s="165">
        <f t="shared" si="30"/>
        <v>-0.57879836426549236</v>
      </c>
      <c r="K46" s="164">
        <f t="shared" si="31"/>
        <v>1.9299593396915813E-3</v>
      </c>
      <c r="L46" s="163">
        <v>3879</v>
      </c>
      <c r="M46" s="163">
        <v>2260</v>
      </c>
      <c r="N46" s="163">
        <v>2075</v>
      </c>
      <c r="O46" s="163">
        <v>5708</v>
      </c>
      <c r="P46" s="163">
        <v>6085</v>
      </c>
      <c r="Q46" s="163">
        <v>6045</v>
      </c>
      <c r="R46" s="164">
        <f t="shared" si="32"/>
        <v>-6.5735414954807281E-3</v>
      </c>
      <c r="S46" s="165">
        <f t="shared" si="33"/>
        <v>0.55839133797370466</v>
      </c>
      <c r="T46" s="164">
        <f t="shared" si="34"/>
        <v>1.8657511060246631E-3</v>
      </c>
      <c r="U46" s="163">
        <v>7058</v>
      </c>
      <c r="V46" s="163">
        <v>2585</v>
      </c>
      <c r="W46" s="163">
        <v>7672</v>
      </c>
      <c r="X46" s="163">
        <v>8104</v>
      </c>
      <c r="Y46" s="163">
        <v>7384</v>
      </c>
      <c r="Z46" s="164">
        <f t="shared" si="35"/>
        <v>-8.8845014807502509E-2</v>
      </c>
      <c r="AA46" s="165">
        <f t="shared" si="28"/>
        <v>4.618872201756874E-2</v>
      </c>
      <c r="AB46" s="164">
        <f t="shared" si="36"/>
        <v>1.8770754533998988E-3</v>
      </c>
    </row>
    <row r="47" spans="1:28" x14ac:dyDescent="0.25">
      <c r="A47" s="56"/>
      <c r="B47" s="162" t="s">
        <v>131</v>
      </c>
      <c r="C47" s="163">
        <v>3536</v>
      </c>
      <c r="D47" s="163">
        <v>1071</v>
      </c>
      <c r="E47" s="163">
        <v>456</v>
      </c>
      <c r="F47" s="163">
        <v>1102</v>
      </c>
      <c r="G47" s="163">
        <v>1691</v>
      </c>
      <c r="H47" s="163">
        <v>1141</v>
      </c>
      <c r="I47" s="164">
        <f t="shared" si="29"/>
        <v>-0.3252513305736251</v>
      </c>
      <c r="J47" s="165">
        <f t="shared" si="30"/>
        <v>-0.67731900452488691</v>
      </c>
      <c r="K47" s="164">
        <f t="shared" si="31"/>
        <v>1.6445732685497342E-3</v>
      </c>
      <c r="L47" s="163">
        <v>6203</v>
      </c>
      <c r="M47" s="163">
        <v>3973</v>
      </c>
      <c r="N47" s="163">
        <v>2040</v>
      </c>
      <c r="O47" s="163">
        <v>5478</v>
      </c>
      <c r="P47" s="163">
        <v>7026</v>
      </c>
      <c r="Q47" s="163">
        <v>5860</v>
      </c>
      <c r="R47" s="164">
        <f t="shared" si="32"/>
        <v>-0.16595502419584396</v>
      </c>
      <c r="S47" s="165">
        <f t="shared" si="33"/>
        <v>-5.5295824600999466E-2</v>
      </c>
      <c r="T47" s="164">
        <f t="shared" si="34"/>
        <v>1.8086520233754385E-3</v>
      </c>
      <c r="U47" s="163">
        <v>9739</v>
      </c>
      <c r="V47" s="163">
        <v>2496</v>
      </c>
      <c r="W47" s="163">
        <v>6580</v>
      </c>
      <c r="X47" s="163">
        <v>8717</v>
      </c>
      <c r="Y47" s="163">
        <v>7001</v>
      </c>
      <c r="Z47" s="164">
        <f t="shared" si="35"/>
        <v>-0.19685671676035332</v>
      </c>
      <c r="AA47" s="165">
        <f t="shared" si="28"/>
        <v>-0.28113769380839926</v>
      </c>
      <c r="AB47" s="164">
        <f t="shared" si="36"/>
        <v>1.7797136036366049E-3</v>
      </c>
    </row>
    <row r="48" spans="1:28" x14ac:dyDescent="0.25">
      <c r="A48" s="56"/>
      <c r="B48" s="168" t="s">
        <v>145</v>
      </c>
      <c r="C48" s="169">
        <f t="shared" ref="C48:H48" si="37">C40-SUM(C41:C47)</f>
        <v>37730</v>
      </c>
      <c r="D48" s="169">
        <f t="shared" si="37"/>
        <v>13365</v>
      </c>
      <c r="E48" s="169">
        <f t="shared" si="37"/>
        <v>15474</v>
      </c>
      <c r="F48" s="169">
        <f t="shared" si="37"/>
        <v>53918</v>
      </c>
      <c r="G48" s="169">
        <f t="shared" si="37"/>
        <v>63272</v>
      </c>
      <c r="H48" s="169">
        <f t="shared" si="37"/>
        <v>67269</v>
      </c>
      <c r="I48" s="170">
        <f t="shared" si="29"/>
        <v>6.3171703123024336E-2</v>
      </c>
      <c r="J48" s="171">
        <f t="shared" si="30"/>
        <v>0.78290485025178902</v>
      </c>
      <c r="K48" s="170">
        <f t="shared" si="31"/>
        <v>9.6957755654752037E-2</v>
      </c>
      <c r="L48" s="169">
        <f t="shared" ref="L48:Q48" si="38">L40-SUM(L41:L47)</f>
        <v>109735</v>
      </c>
      <c r="M48" s="169">
        <f t="shared" si="38"/>
        <v>31553</v>
      </c>
      <c r="N48" s="169">
        <f t="shared" si="38"/>
        <v>43451</v>
      </c>
      <c r="O48" s="169">
        <f t="shared" si="38"/>
        <v>128090</v>
      </c>
      <c r="P48" s="169">
        <f t="shared" si="38"/>
        <v>134407</v>
      </c>
      <c r="Q48" s="169">
        <f t="shared" si="38"/>
        <v>143267</v>
      </c>
      <c r="R48" s="170">
        <f t="shared" si="32"/>
        <v>6.591918575669431E-2</v>
      </c>
      <c r="S48" s="171">
        <f t="shared" si="33"/>
        <v>0.30557251560577758</v>
      </c>
      <c r="T48" s="170">
        <f t="shared" si="34"/>
        <v>4.4218455534629511E-2</v>
      </c>
      <c r="U48" s="169">
        <f>U40-SUM(U41:U47)</f>
        <v>147465</v>
      </c>
      <c r="V48" s="169">
        <f>V40-SUM(V41:V47)</f>
        <v>58925</v>
      </c>
      <c r="W48" s="169">
        <f>W40-SUM(W41:W47)</f>
        <v>182008</v>
      </c>
      <c r="X48" s="169">
        <f>X40-SUM(X41:X47)</f>
        <v>197679</v>
      </c>
      <c r="Y48" s="169">
        <f>Y40-SUM(Y41:Y47)</f>
        <v>210536</v>
      </c>
      <c r="Z48" s="170">
        <f t="shared" si="35"/>
        <v>6.5039786724943038E-2</v>
      </c>
      <c r="AA48" s="171">
        <f t="shared" si="28"/>
        <v>0.42770148848879397</v>
      </c>
      <c r="AB48" s="170">
        <f t="shared" si="36"/>
        <v>5.3520037602519104E-2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2010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35706</v>
      </c>
      <c r="V50" s="176">
        <f>V51+V54</f>
        <v>17682</v>
      </c>
      <c r="W50" s="176">
        <f>W51+W54</f>
        <v>33031</v>
      </c>
      <c r="X50" s="176">
        <f>X51+X54</f>
        <v>45093</v>
      </c>
      <c r="Y50" s="176">
        <f>Y51+Y54</f>
        <v>38656</v>
      </c>
      <c r="Z50" s="177">
        <f>IFERROR(Y50/X50-1,"-")</f>
        <v>-0.14274942895793141</v>
      </c>
      <c r="AA50" s="177">
        <f t="shared" ref="AA50:AA62" si="41">IFERROR(Y50/U50-1,"-")</f>
        <v>8.2619167646894143E-2</v>
      </c>
      <c r="AB50" s="177">
        <f>Y50/Y$8</f>
        <v>9.8266831969970863E-3</v>
      </c>
    </row>
    <row r="51" spans="1:28" x14ac:dyDescent="0.25">
      <c r="A51" s="56"/>
      <c r="B51" s="157" t="s">
        <v>97</v>
      </c>
      <c r="C51" s="158">
        <v>0</v>
      </c>
      <c r="D51" s="158">
        <v>1209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8208</v>
      </c>
      <c r="V51" s="158">
        <v>4741</v>
      </c>
      <c r="W51" s="158">
        <v>5534</v>
      </c>
      <c r="X51" s="158">
        <v>18094</v>
      </c>
      <c r="Y51" s="158">
        <v>9908</v>
      </c>
      <c r="Z51" s="159">
        <f>IFERROR(Y51/X51-1,"-")</f>
        <v>-0.45241516524814851</v>
      </c>
      <c r="AA51" s="160">
        <f t="shared" si="41"/>
        <v>0.20711500974658859</v>
      </c>
      <c r="AB51" s="159">
        <f>Y51/Y$8</f>
        <v>2.5186976695945554E-3</v>
      </c>
    </row>
    <row r="52" spans="1:28" x14ac:dyDescent="0.25">
      <c r="A52" s="56"/>
      <c r="B52" s="162" t="s">
        <v>103</v>
      </c>
      <c r="C52" s="163">
        <v>0</v>
      </c>
      <c r="D52" s="163">
        <v>1116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4545</v>
      </c>
      <c r="V52" s="163">
        <v>2350</v>
      </c>
      <c r="W52" s="163">
        <v>2742</v>
      </c>
      <c r="X52" s="163">
        <v>13197</v>
      </c>
      <c r="Y52" s="163">
        <v>6601</v>
      </c>
      <c r="Z52" s="164">
        <f>IFERROR(Y52/X52-1,"-")</f>
        <v>-0.49981056300674398</v>
      </c>
      <c r="AA52" s="165">
        <f t="shared" si="41"/>
        <v>0.45236523652365235</v>
      </c>
      <c r="AB52" s="164">
        <f>Y52/Y$8</f>
        <v>1.6780302096279431E-3</v>
      </c>
    </row>
    <row r="53" spans="1:28" x14ac:dyDescent="0.25">
      <c r="A53" s="56"/>
      <c r="B53" s="162" t="s">
        <v>100</v>
      </c>
      <c r="C53" s="163">
        <v>0</v>
      </c>
      <c r="D53" s="163">
        <v>93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3663</v>
      </c>
      <c r="V53" s="163">
        <v>2391</v>
      </c>
      <c r="W53" s="163">
        <v>2792</v>
      </c>
      <c r="X53" s="163">
        <v>4897</v>
      </c>
      <c r="Y53" s="163">
        <v>3307</v>
      </c>
      <c r="Z53" s="164">
        <f>IFERROR(Y53/X53-1,"-")</f>
        <v>-0.324688584847866</v>
      </c>
      <c r="AA53" s="165">
        <f t="shared" si="41"/>
        <v>-9.7188097188097178E-2</v>
      </c>
      <c r="AB53" s="164">
        <f>Y53/Y$8</f>
        <v>8.4066745996661224E-4</v>
      </c>
    </row>
    <row r="54" spans="1:28" x14ac:dyDescent="0.25">
      <c r="A54" s="56"/>
      <c r="B54" s="157" t="s">
        <v>107</v>
      </c>
      <c r="C54" s="158">
        <v>0</v>
      </c>
      <c r="D54" s="158">
        <v>801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27498</v>
      </c>
      <c r="V54" s="158">
        <v>12941</v>
      </c>
      <c r="W54" s="158">
        <v>27497</v>
      </c>
      <c r="X54" s="158">
        <v>26999</v>
      </c>
      <c r="Y54" s="158">
        <v>28748</v>
      </c>
      <c r="Z54" s="159">
        <f>IFERROR(Y54/X54-1,"-")</f>
        <v>6.4780177043594289E-2</v>
      </c>
      <c r="AA54" s="160">
        <f t="shared" si="41"/>
        <v>4.5457851480107614E-2</v>
      </c>
      <c r="AB54" s="159">
        <f>Y54/Y$8</f>
        <v>7.3079855274025309E-3</v>
      </c>
    </row>
    <row r="55" spans="1:28" s="56" customFormat="1" x14ac:dyDescent="0.25">
      <c r="B55" s="162" t="s">
        <v>110</v>
      </c>
      <c r="C55" s="163">
        <v>0</v>
      </c>
      <c r="D55" s="163">
        <v>91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7935</v>
      </c>
      <c r="V55" s="163">
        <v>2536</v>
      </c>
      <c r="W55" s="163">
        <v>9425</v>
      </c>
      <c r="X55" s="163">
        <v>8384</v>
      </c>
      <c r="Y55" s="163">
        <v>10019</v>
      </c>
      <c r="Z55" s="164">
        <f t="shared" ref="Z55:Z62" si="48">IFERROR(Y55/X55-1,"-")</f>
        <v>0.19501431297709915</v>
      </c>
      <c r="AA55" s="165">
        <f t="shared" si="41"/>
        <v>0.26263390044108381</v>
      </c>
      <c r="AB55" s="164">
        <f t="shared" ref="AB55:AB62" si="49">Y55/Y$8</f>
        <v>2.5469148114319589E-3</v>
      </c>
    </row>
    <row r="56" spans="1:28" s="56" customFormat="1" x14ac:dyDescent="0.25">
      <c r="B56" s="162" t="s">
        <v>113</v>
      </c>
      <c r="C56" s="163">
        <v>0</v>
      </c>
      <c r="D56" s="163">
        <v>343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8150</v>
      </c>
      <c r="V56" s="163">
        <v>4223</v>
      </c>
      <c r="W56" s="163">
        <v>6022</v>
      </c>
      <c r="X56" s="163">
        <v>5228</v>
      </c>
      <c r="Y56" s="163">
        <v>5680</v>
      </c>
      <c r="Z56" s="164">
        <f t="shared" si="48"/>
        <v>8.6457536342769759E-2</v>
      </c>
      <c r="AA56" s="165">
        <f t="shared" si="41"/>
        <v>-0.30306748466257671</v>
      </c>
      <c r="AB56" s="164">
        <f t="shared" si="49"/>
        <v>1.4439041949229989E-3</v>
      </c>
    </row>
    <row r="57" spans="1:28" x14ac:dyDescent="0.25">
      <c r="A57" s="56"/>
      <c r="B57" s="162" t="s">
        <v>116</v>
      </c>
      <c r="C57" s="163">
        <v>0</v>
      </c>
      <c r="D57" s="163">
        <v>67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1834</v>
      </c>
      <c r="V57" s="163">
        <v>1537</v>
      </c>
      <c r="W57" s="163">
        <v>2376</v>
      </c>
      <c r="X57" s="163">
        <v>2600</v>
      </c>
      <c r="Y57" s="163">
        <v>2129</v>
      </c>
      <c r="Z57" s="164">
        <f t="shared" si="48"/>
        <v>-0.18115384615384611</v>
      </c>
      <c r="AA57" s="165">
        <f t="shared" si="41"/>
        <v>0.16085059978189742</v>
      </c>
      <c r="AB57" s="164">
        <f t="shared" si="49"/>
        <v>5.4120986461110294E-4</v>
      </c>
    </row>
    <row r="58" spans="1:28" x14ac:dyDescent="0.25">
      <c r="A58" s="56"/>
      <c r="B58" s="162" t="s">
        <v>123</v>
      </c>
      <c r="C58" s="163">
        <v>0</v>
      </c>
      <c r="D58" s="163">
        <v>31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500</v>
      </c>
      <c r="V58" s="163">
        <v>313</v>
      </c>
      <c r="W58" s="163">
        <v>804</v>
      </c>
      <c r="X58" s="163">
        <v>715</v>
      </c>
      <c r="Y58" s="163">
        <v>965</v>
      </c>
      <c r="Z58" s="164">
        <f t="shared" si="48"/>
        <v>0.34965034965034958</v>
      </c>
      <c r="AA58" s="165">
        <f t="shared" si="41"/>
        <v>0.92999999999999994</v>
      </c>
      <c r="AB58" s="164">
        <f t="shared" si="49"/>
        <v>2.4531118804589684E-4</v>
      </c>
    </row>
    <row r="59" spans="1:28" x14ac:dyDescent="0.25">
      <c r="A59" s="56"/>
      <c r="B59" s="162" t="s">
        <v>119</v>
      </c>
      <c r="C59" s="163">
        <v>0</v>
      </c>
      <c r="D59" s="163">
        <v>34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611</v>
      </c>
      <c r="V59" s="163">
        <v>423</v>
      </c>
      <c r="W59" s="163">
        <v>589</v>
      </c>
      <c r="X59" s="163">
        <v>591</v>
      </c>
      <c r="Y59" s="163">
        <v>687</v>
      </c>
      <c r="Z59" s="164">
        <f t="shared" si="48"/>
        <v>0.1624365482233503</v>
      </c>
      <c r="AA59" s="165">
        <f t="shared" si="41"/>
        <v>0.12438625204582654</v>
      </c>
      <c r="AB59" s="164">
        <f t="shared" si="49"/>
        <v>1.7464122920987681E-4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150</v>
      </c>
      <c r="V60" s="163">
        <v>77</v>
      </c>
      <c r="W60" s="163">
        <v>91</v>
      </c>
      <c r="X60" s="163">
        <v>197</v>
      </c>
      <c r="Y60" s="163">
        <v>107</v>
      </c>
      <c r="Z60" s="164">
        <f t="shared" si="48"/>
        <v>-0.45685279187817263</v>
      </c>
      <c r="AA60" s="165">
        <f t="shared" si="41"/>
        <v>-0.28666666666666663</v>
      </c>
      <c r="AB60" s="164">
        <f t="shared" si="49"/>
        <v>2.7200307897317058E-5</v>
      </c>
    </row>
    <row r="61" spans="1:28" x14ac:dyDescent="0.25">
      <c r="A61" s="56"/>
      <c r="B61" s="162" t="s">
        <v>131</v>
      </c>
      <c r="C61" s="163">
        <v>0</v>
      </c>
      <c r="D61" s="163">
        <v>8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300</v>
      </c>
      <c r="V61" s="163">
        <v>69</v>
      </c>
      <c r="W61" s="163">
        <v>120</v>
      </c>
      <c r="X61" s="163">
        <v>168</v>
      </c>
      <c r="Y61" s="163">
        <v>109</v>
      </c>
      <c r="Z61" s="164">
        <f t="shared" si="48"/>
        <v>-0.35119047619047616</v>
      </c>
      <c r="AA61" s="165">
        <f t="shared" si="41"/>
        <v>-0.63666666666666671</v>
      </c>
      <c r="AB61" s="164">
        <f t="shared" si="49"/>
        <v>2.7708724867360369E-5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227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8018</v>
      </c>
      <c r="V62" s="169">
        <f>V54-SUM(V55:V61)</f>
        <v>3763</v>
      </c>
      <c r="W62" s="169">
        <f>W54-SUM(W55:W61)</f>
        <v>8070</v>
      </c>
      <c r="X62" s="169">
        <f>X54-SUM(X55:X61)</f>
        <v>9116</v>
      </c>
      <c r="Y62" s="169">
        <f>Y54-SUM(Y55:Y61)</f>
        <v>9052</v>
      </c>
      <c r="Z62" s="170">
        <f t="shared" si="48"/>
        <v>-7.0206230802983827E-3</v>
      </c>
      <c r="AA62" s="171">
        <f t="shared" si="41"/>
        <v>0.12895984035919184</v>
      </c>
      <c r="AB62" s="170">
        <f t="shared" si="49"/>
        <v>2.3010952064160188E-3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11996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112688</v>
      </c>
      <c r="M64" s="176">
        <f t="shared" si="53"/>
        <v>30883</v>
      </c>
      <c r="N64" s="176">
        <f t="shared" si="53"/>
        <v>44291</v>
      </c>
      <c r="O64" s="176">
        <f t="shared" si="53"/>
        <v>0</v>
      </c>
      <c r="P64" s="176">
        <f t="shared" si="53"/>
        <v>98149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124684</v>
      </c>
      <c r="V64" s="176">
        <f>V65+V68</f>
        <v>54485</v>
      </c>
      <c r="W64" s="176">
        <f>W65+W68</f>
        <v>138119</v>
      </c>
      <c r="X64" s="176">
        <f>X65+X68</f>
        <v>159302</v>
      </c>
      <c r="Y64" s="176">
        <f>Y65+Y68</f>
        <v>179445</v>
      </c>
      <c r="Z64" s="177">
        <f>IFERROR(Y64/X64-1,"-")</f>
        <v>0.12644536791754035</v>
      </c>
      <c r="AA64" s="177">
        <f t="shared" ref="AA64:AA76" si="54">IFERROR(Y64/U64-1,"-")</f>
        <v>0.43919829328542548</v>
      </c>
      <c r="AB64" s="177">
        <f>Y64/Y$8</f>
        <v>4.5616441594710837E-2</v>
      </c>
    </row>
    <row r="65" spans="1:28" x14ac:dyDescent="0.25">
      <c r="A65" s="56"/>
      <c r="B65" s="157" t="s">
        <v>97</v>
      </c>
      <c r="C65" s="158">
        <v>1930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37118</v>
      </c>
      <c r="M65" s="158">
        <v>12691</v>
      </c>
      <c r="N65" s="158">
        <v>23633</v>
      </c>
      <c r="O65" s="158">
        <v>0</v>
      </c>
      <c r="P65" s="158">
        <v>36190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39048</v>
      </c>
      <c r="V65" s="158">
        <v>25120</v>
      </c>
      <c r="W65" s="158">
        <v>30198</v>
      </c>
      <c r="X65" s="158">
        <v>41999</v>
      </c>
      <c r="Y65" s="158">
        <v>54803</v>
      </c>
      <c r="Z65" s="159">
        <f>IFERROR(Y65/X65-1,"-")</f>
        <v>0.30486440153336991</v>
      </c>
      <c r="AA65" s="160">
        <f t="shared" si="54"/>
        <v>0.40347777094857618</v>
      </c>
      <c r="AB65" s="159">
        <f>Y65/Y$8</f>
        <v>1.3931387604641745E-2</v>
      </c>
    </row>
    <row r="66" spans="1:28" x14ac:dyDescent="0.25">
      <c r="A66" s="56"/>
      <c r="B66" s="162" t="s">
        <v>103</v>
      </c>
      <c r="C66" s="163">
        <v>1468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19903</v>
      </c>
      <c r="M66" s="163">
        <v>4435</v>
      </c>
      <c r="N66" s="163">
        <v>20260</v>
      </c>
      <c r="O66" s="163">
        <v>0</v>
      </c>
      <c r="P66" s="163">
        <v>25396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21371</v>
      </c>
      <c r="V66" s="163">
        <v>21207</v>
      </c>
      <c r="W66" s="163">
        <v>22806</v>
      </c>
      <c r="X66" s="163">
        <v>29747</v>
      </c>
      <c r="Y66" s="163">
        <v>33601</v>
      </c>
      <c r="Z66" s="164">
        <f>IFERROR(Y66/X66-1,"-")</f>
        <v>0.12955928328907107</v>
      </c>
      <c r="AA66" s="165">
        <f t="shared" si="54"/>
        <v>0.5722708343081746</v>
      </c>
      <c r="AB66" s="164">
        <f>Y66/Y$8</f>
        <v>8.5416593052126209E-3</v>
      </c>
    </row>
    <row r="67" spans="1:28" x14ac:dyDescent="0.25">
      <c r="A67" s="56"/>
      <c r="B67" s="162" t="s">
        <v>100</v>
      </c>
      <c r="C67" s="163">
        <v>462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17215</v>
      </c>
      <c r="M67" s="163">
        <v>8256</v>
      </c>
      <c r="N67" s="163">
        <v>3373</v>
      </c>
      <c r="O67" s="163">
        <v>0</v>
      </c>
      <c r="P67" s="163">
        <v>10794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17677</v>
      </c>
      <c r="V67" s="163">
        <v>3913</v>
      </c>
      <c r="W67" s="163">
        <v>7392</v>
      </c>
      <c r="X67" s="163">
        <v>12252</v>
      </c>
      <c r="Y67" s="163">
        <v>21202</v>
      </c>
      <c r="Z67" s="164">
        <f>IFERROR(Y67/X67-1,"-")</f>
        <v>0.73049298073783864</v>
      </c>
      <c r="AA67" s="165">
        <f t="shared" si="54"/>
        <v>0.19941166487526174</v>
      </c>
      <c r="AB67" s="164">
        <f>Y67/Y$8</f>
        <v>5.3897282994291237E-3</v>
      </c>
    </row>
    <row r="68" spans="1:28" x14ac:dyDescent="0.25">
      <c r="A68" s="56"/>
      <c r="B68" s="157" t="s">
        <v>107</v>
      </c>
      <c r="C68" s="158">
        <v>10066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75570</v>
      </c>
      <c r="M68" s="158">
        <v>18192</v>
      </c>
      <c r="N68" s="158">
        <v>20658</v>
      </c>
      <c r="O68" s="158">
        <v>0</v>
      </c>
      <c r="P68" s="158">
        <v>61959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85636</v>
      </c>
      <c r="V68" s="158">
        <v>29365</v>
      </c>
      <c r="W68" s="158">
        <v>107921</v>
      </c>
      <c r="X68" s="158">
        <v>117303</v>
      </c>
      <c r="Y68" s="158">
        <v>124642</v>
      </c>
      <c r="Z68" s="159">
        <f>IFERROR(Y68/X68-1,"-")</f>
        <v>6.256446979190633E-2</v>
      </c>
      <c r="AA68" s="160">
        <f t="shared" si="54"/>
        <v>0.45548601055630811</v>
      </c>
      <c r="AB68" s="159">
        <f>Y68/Y$8</f>
        <v>3.1685053990069094E-2</v>
      </c>
    </row>
    <row r="69" spans="1:28" s="56" customFormat="1" x14ac:dyDescent="0.25">
      <c r="B69" s="162" t="s">
        <v>110</v>
      </c>
      <c r="C69" s="163">
        <v>1422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35504</v>
      </c>
      <c r="M69" s="163">
        <v>7503</v>
      </c>
      <c r="N69" s="163">
        <v>5486</v>
      </c>
      <c r="O69" s="163">
        <v>0</v>
      </c>
      <c r="P69" s="163">
        <v>24143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36926</v>
      </c>
      <c r="V69" s="163">
        <v>6760</v>
      </c>
      <c r="W69" s="163">
        <v>48443</v>
      </c>
      <c r="X69" s="163">
        <v>44229</v>
      </c>
      <c r="Y69" s="163">
        <v>42331</v>
      </c>
      <c r="Z69" s="164">
        <f t="shared" ref="Z69:Z76" si="61">IFERROR(Y69/X69-1,"-")</f>
        <v>-4.2913020868660778E-2</v>
      </c>
      <c r="AA69" s="165">
        <f t="shared" si="54"/>
        <v>0.14637382873855809</v>
      </c>
      <c r="AB69" s="164">
        <f t="shared" ref="AB69:AB76" si="62">Y69/Y$8</f>
        <v>1.0760899379451667E-2</v>
      </c>
    </row>
    <row r="70" spans="1:28" s="56" customFormat="1" x14ac:dyDescent="0.25">
      <c r="B70" s="162" t="s">
        <v>113</v>
      </c>
      <c r="C70" s="163">
        <v>1805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8670</v>
      </c>
      <c r="M70" s="163">
        <v>2395</v>
      </c>
      <c r="N70" s="163">
        <v>2729</v>
      </c>
      <c r="O70" s="163">
        <v>0</v>
      </c>
      <c r="P70" s="163">
        <v>5792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10475</v>
      </c>
      <c r="V70" s="163">
        <v>3150</v>
      </c>
      <c r="W70" s="163">
        <v>6597</v>
      </c>
      <c r="X70" s="163">
        <v>8921</v>
      </c>
      <c r="Y70" s="163">
        <v>8974</v>
      </c>
      <c r="Z70" s="164">
        <f t="shared" si="61"/>
        <v>5.9410380002242746E-3</v>
      </c>
      <c r="AA70" s="165">
        <f t="shared" si="54"/>
        <v>-0.14329355608591887</v>
      </c>
      <c r="AB70" s="164">
        <f t="shared" si="62"/>
        <v>2.2812669445843297E-3</v>
      </c>
    </row>
    <row r="71" spans="1:28" x14ac:dyDescent="0.25">
      <c r="A71" s="56"/>
      <c r="B71" s="162" t="s">
        <v>116</v>
      </c>
      <c r="C71" s="163">
        <v>2242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7796</v>
      </c>
      <c r="M71" s="163">
        <v>1950</v>
      </c>
      <c r="N71" s="163">
        <v>3553</v>
      </c>
      <c r="O71" s="163">
        <v>0</v>
      </c>
      <c r="P71" s="163">
        <v>7370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10038</v>
      </c>
      <c r="V71" s="163">
        <v>5169</v>
      </c>
      <c r="W71" s="163">
        <v>15657</v>
      </c>
      <c r="X71" s="163">
        <v>14855</v>
      </c>
      <c r="Y71" s="163">
        <v>18378</v>
      </c>
      <c r="Z71" s="164">
        <f t="shared" si="61"/>
        <v>0.23715920565466164</v>
      </c>
      <c r="AA71" s="165">
        <f t="shared" si="54"/>
        <v>0.83084279736999411</v>
      </c>
      <c r="AB71" s="164">
        <f t="shared" si="62"/>
        <v>4.6718435377279708E-3</v>
      </c>
    </row>
    <row r="72" spans="1:28" x14ac:dyDescent="0.25">
      <c r="A72" s="56"/>
      <c r="B72" s="162" t="s">
        <v>123</v>
      </c>
      <c r="C72" s="163">
        <v>100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1446</v>
      </c>
      <c r="M72" s="163">
        <v>260</v>
      </c>
      <c r="N72" s="163">
        <v>818</v>
      </c>
      <c r="O72" s="163">
        <v>0</v>
      </c>
      <c r="P72" s="163">
        <v>1851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1546</v>
      </c>
      <c r="V72" s="163">
        <v>1357</v>
      </c>
      <c r="W72" s="163">
        <v>2181</v>
      </c>
      <c r="X72" s="163">
        <v>3231</v>
      </c>
      <c r="Y72" s="163">
        <v>4006</v>
      </c>
      <c r="Z72" s="164">
        <f t="shared" si="61"/>
        <v>0.23986381925100586</v>
      </c>
      <c r="AA72" s="165">
        <f t="shared" si="54"/>
        <v>1.5912031047865458</v>
      </c>
      <c r="AB72" s="164">
        <f t="shared" si="62"/>
        <v>1.0183591909967489E-3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2070</v>
      </c>
      <c r="M73" s="163">
        <v>665</v>
      </c>
      <c r="N73" s="163">
        <v>1017</v>
      </c>
      <c r="O73" s="163">
        <v>0</v>
      </c>
      <c r="P73" s="163">
        <v>1286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2070</v>
      </c>
      <c r="V73" s="163">
        <v>1332</v>
      </c>
      <c r="W73" s="163">
        <v>2676</v>
      </c>
      <c r="X73" s="163">
        <v>2222</v>
      </c>
      <c r="Y73" s="163">
        <v>3575</v>
      </c>
      <c r="Z73" s="164">
        <f t="shared" si="61"/>
        <v>0.60891089108910901</v>
      </c>
      <c r="AA73" s="165">
        <f t="shared" si="54"/>
        <v>0.72705314009661826</v>
      </c>
      <c r="AB73" s="164">
        <f t="shared" si="62"/>
        <v>9.0879533395241574E-4</v>
      </c>
    </row>
    <row r="74" spans="1:28" x14ac:dyDescent="0.25">
      <c r="A74" s="56"/>
      <c r="B74" s="162" t="s">
        <v>128</v>
      </c>
      <c r="C74" s="163">
        <v>233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1602</v>
      </c>
      <c r="M74" s="163">
        <v>554</v>
      </c>
      <c r="N74" s="163">
        <v>128</v>
      </c>
      <c r="O74" s="163">
        <v>0</v>
      </c>
      <c r="P74" s="163">
        <v>442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1835</v>
      </c>
      <c r="V74" s="163">
        <v>1174</v>
      </c>
      <c r="W74" s="163">
        <v>1940</v>
      </c>
      <c r="X74" s="163">
        <v>3621</v>
      </c>
      <c r="Y74" s="163">
        <v>2076</v>
      </c>
      <c r="Z74" s="164">
        <f t="shared" si="61"/>
        <v>-0.42667771333885662</v>
      </c>
      <c r="AA74" s="165">
        <f t="shared" si="54"/>
        <v>0.13133514986376027</v>
      </c>
      <c r="AB74" s="164">
        <f t="shared" si="62"/>
        <v>5.2773681490495526E-4</v>
      </c>
    </row>
    <row r="75" spans="1:28" x14ac:dyDescent="0.25">
      <c r="A75" s="56"/>
      <c r="B75" s="162" t="s">
        <v>131</v>
      </c>
      <c r="C75" s="163">
        <v>180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1757</v>
      </c>
      <c r="M75" s="163">
        <v>734</v>
      </c>
      <c r="N75" s="163">
        <v>59</v>
      </c>
      <c r="O75" s="163">
        <v>0</v>
      </c>
      <c r="P75" s="163">
        <v>128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1937</v>
      </c>
      <c r="V75" s="163">
        <v>140</v>
      </c>
      <c r="W75" s="163">
        <v>547</v>
      </c>
      <c r="X75" s="163">
        <v>1016</v>
      </c>
      <c r="Y75" s="163">
        <v>449</v>
      </c>
      <c r="Z75" s="164">
        <f t="shared" si="61"/>
        <v>-0.55807086614173229</v>
      </c>
      <c r="AA75" s="165">
        <f t="shared" si="54"/>
        <v>-0.76819824470831177</v>
      </c>
      <c r="AB75" s="164">
        <f t="shared" si="62"/>
        <v>1.1413960977472298E-4</v>
      </c>
    </row>
    <row r="76" spans="1:28" x14ac:dyDescent="0.25">
      <c r="A76" s="56"/>
      <c r="B76" s="168" t="s">
        <v>145</v>
      </c>
      <c r="C76" s="169">
        <f t="shared" ref="C76:H76" si="63">C68-SUM(C69:C75)</f>
        <v>4084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16725</v>
      </c>
      <c r="M76" s="169">
        <f t="shared" si="64"/>
        <v>4131</v>
      </c>
      <c r="N76" s="169">
        <f t="shared" si="64"/>
        <v>6868</v>
      </c>
      <c r="O76" s="169">
        <f t="shared" si="64"/>
        <v>0</v>
      </c>
      <c r="P76" s="169">
        <f t="shared" si="64"/>
        <v>20947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20809</v>
      </c>
      <c r="V76" s="169">
        <f>V68-SUM(V69:V75)</f>
        <v>10283</v>
      </c>
      <c r="W76" s="169">
        <f>W68-SUM(W69:W75)</f>
        <v>29880</v>
      </c>
      <c r="X76" s="169">
        <f>X68-SUM(X69:X75)</f>
        <v>39208</v>
      </c>
      <c r="Y76" s="169">
        <f>Y68-SUM(Y69:Y75)</f>
        <v>44853</v>
      </c>
      <c r="Z76" s="170">
        <f t="shared" si="61"/>
        <v>0.14397571924097119</v>
      </c>
      <c r="AA76" s="171">
        <f t="shared" si="54"/>
        <v>1.1554615791244172</v>
      </c>
      <c r="AB76" s="170">
        <f t="shared" si="62"/>
        <v>1.1402013178676281E-2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121531</v>
      </c>
      <c r="D78" s="176">
        <f t="shared" si="65"/>
        <v>31053</v>
      </c>
      <c r="E78" s="176">
        <f t="shared" si="65"/>
        <v>62988</v>
      </c>
      <c r="F78" s="176">
        <f t="shared" si="65"/>
        <v>91106</v>
      </c>
      <c r="G78" s="176">
        <f t="shared" si="65"/>
        <v>94827</v>
      </c>
      <c r="H78" s="176">
        <f t="shared" si="65"/>
        <v>109606</v>
      </c>
      <c r="I78" s="177">
        <f>IFERROR(H78/G78-1,"-")</f>
        <v>0.15585223617745991</v>
      </c>
      <c r="J78" s="177">
        <f>IFERROR(H78/C78-1,"-")</f>
        <v>-9.8123112621471109E-2</v>
      </c>
      <c r="K78" s="177">
        <f>H78/H$8</f>
        <v>0.15797992784632969</v>
      </c>
      <c r="L78" s="176">
        <f t="shared" ref="L78:Q78" si="66">L79+L82</f>
        <v>461438</v>
      </c>
      <c r="M78" s="176">
        <f t="shared" si="66"/>
        <v>131431</v>
      </c>
      <c r="N78" s="176">
        <f t="shared" si="66"/>
        <v>187089</v>
      </c>
      <c r="O78" s="176">
        <f t="shared" si="66"/>
        <v>433586</v>
      </c>
      <c r="P78" s="176">
        <f t="shared" si="66"/>
        <v>506823</v>
      </c>
      <c r="Q78" s="176">
        <f t="shared" si="66"/>
        <v>575056</v>
      </c>
      <c r="R78" s="177">
        <f>IFERROR(Q78/P78-1,"-")</f>
        <v>0.13462885464945362</v>
      </c>
      <c r="S78" s="177">
        <f>IFERROR(Q78/L78-1,"-")</f>
        <v>0.24622592851043912</v>
      </c>
      <c r="T78" s="177">
        <f>Q78/Q$8</f>
        <v>0.17748740579422972</v>
      </c>
      <c r="U78" s="176">
        <f>U79+U82</f>
        <v>582969</v>
      </c>
      <c r="V78" s="176">
        <f>V79+V82</f>
        <v>250077</v>
      </c>
      <c r="W78" s="176">
        <f>W79+W82</f>
        <v>524692</v>
      </c>
      <c r="X78" s="176">
        <f>X79+X82</f>
        <v>601650</v>
      </c>
      <c r="Y78" s="176">
        <f>Y79+Y82</f>
        <v>684662</v>
      </c>
      <c r="Z78" s="177">
        <f>IFERROR(Y78/X78-1,"-")</f>
        <v>0.13797390509432383</v>
      </c>
      <c r="AA78" s="177">
        <f t="shared" ref="AA78:AA90" si="67">IFERROR(Y78/U78-1,"-")</f>
        <v>0.17443980726247887</v>
      </c>
      <c r="AB78" s="177">
        <f>Y78/Y$8</f>
        <v>0.1740468897718962</v>
      </c>
    </row>
    <row r="79" spans="1:28" x14ac:dyDescent="0.25">
      <c r="A79" s="56"/>
      <c r="B79" s="157" t="s">
        <v>97</v>
      </c>
      <c r="C79" s="158">
        <v>53980</v>
      </c>
      <c r="D79" s="158">
        <v>13270</v>
      </c>
      <c r="E79" s="158">
        <v>34823</v>
      </c>
      <c r="F79" s="158">
        <v>46322</v>
      </c>
      <c r="G79" s="158">
        <v>46244</v>
      </c>
      <c r="H79" s="158">
        <v>52894</v>
      </c>
      <c r="I79" s="159">
        <f>IFERROR(H79/G79-1,"-")</f>
        <v>0.14380243923536029</v>
      </c>
      <c r="J79" s="160">
        <f>IFERROR(H79/C79-1,"-")</f>
        <v>-2.0118562430529785E-2</v>
      </c>
      <c r="K79" s="159">
        <f>H79/H$8</f>
        <v>7.6238438621095223E-2</v>
      </c>
      <c r="L79" s="158">
        <v>211748</v>
      </c>
      <c r="M79" s="158">
        <v>60439</v>
      </c>
      <c r="N79" s="158">
        <v>99016</v>
      </c>
      <c r="O79" s="158">
        <v>213719</v>
      </c>
      <c r="P79" s="158">
        <v>216606</v>
      </c>
      <c r="Q79" s="158">
        <v>229566</v>
      </c>
      <c r="R79" s="159">
        <f>IFERROR(Q79/P79-1,"-")</f>
        <v>5.9832137613916592E-2</v>
      </c>
      <c r="S79" s="160">
        <f>IFERROR(Q79/L79-1,"-")</f>
        <v>8.4147193834180234E-2</v>
      </c>
      <c r="T79" s="159">
        <f>Q79/Q$8</f>
        <v>7.0854097337577804E-2</v>
      </c>
      <c r="U79" s="158">
        <v>265728</v>
      </c>
      <c r="V79" s="158">
        <v>133839</v>
      </c>
      <c r="W79" s="158">
        <v>260041</v>
      </c>
      <c r="X79" s="158">
        <v>262850</v>
      </c>
      <c r="Y79" s="158">
        <v>282460</v>
      </c>
      <c r="Z79" s="159">
        <f>IFERROR(Y79/X79-1,"-")</f>
        <v>7.4605288187179042E-2</v>
      </c>
      <c r="AA79" s="160">
        <f t="shared" si="67"/>
        <v>6.2966642581888221E-2</v>
      </c>
      <c r="AB79" s="159">
        <f>Y79/Y$8</f>
        <v>7.1803728679216597E-2</v>
      </c>
    </row>
    <row r="80" spans="1:28" x14ac:dyDescent="0.25">
      <c r="A80" s="56"/>
      <c r="B80" s="162" t="s">
        <v>103</v>
      </c>
      <c r="C80" s="163">
        <v>18930</v>
      </c>
      <c r="D80" s="163">
        <v>6251</v>
      </c>
      <c r="E80" s="163">
        <v>22162</v>
      </c>
      <c r="F80" s="163">
        <v>28401</v>
      </c>
      <c r="G80" s="163">
        <v>28275</v>
      </c>
      <c r="H80" s="163">
        <v>28546</v>
      </c>
      <c r="I80" s="164">
        <f>IFERROR(H80/G80-1,"-")</f>
        <v>9.5844385499557205E-3</v>
      </c>
      <c r="J80" s="165">
        <f>IFERROR(H80/C80-1,"-")</f>
        <v>0.50797675647120966</v>
      </c>
      <c r="K80" s="164">
        <f>H80/H$8</f>
        <v>4.1144599933409916E-2</v>
      </c>
      <c r="L80" s="163">
        <v>27777</v>
      </c>
      <c r="M80" s="163">
        <v>10563</v>
      </c>
      <c r="N80" s="163">
        <v>21774</v>
      </c>
      <c r="O80" s="163">
        <v>33682</v>
      </c>
      <c r="P80" s="163">
        <v>28337</v>
      </c>
      <c r="Q80" s="163">
        <v>39809</v>
      </c>
      <c r="R80" s="164">
        <f>IFERROR(Q80/P80-1,"-")</f>
        <v>0.40484172636482341</v>
      </c>
      <c r="S80" s="165">
        <f>IFERROR(Q80/L80-1,"-")</f>
        <v>0.43316412859560072</v>
      </c>
      <c r="T80" s="164">
        <f>Q80/Q$8</f>
        <v>1.2286796655043146E-2</v>
      </c>
      <c r="U80" s="163">
        <v>46707</v>
      </c>
      <c r="V80" s="163">
        <v>43936</v>
      </c>
      <c r="W80" s="163">
        <v>62083</v>
      </c>
      <c r="X80" s="163">
        <v>56612</v>
      </c>
      <c r="Y80" s="163">
        <v>68355</v>
      </c>
      <c r="Z80" s="164">
        <f>IFERROR(Y80/X80-1,"-")</f>
        <v>0.20742952024305805</v>
      </c>
      <c r="AA80" s="165">
        <f t="shared" si="67"/>
        <v>0.46348513070845909</v>
      </c>
      <c r="AB80" s="164">
        <f>Y80/Y$8</f>
        <v>1.737642099365521E-2</v>
      </c>
    </row>
    <row r="81" spans="1:28" x14ac:dyDescent="0.25">
      <c r="A81" s="56"/>
      <c r="B81" s="162" t="s">
        <v>100</v>
      </c>
      <c r="C81" s="163">
        <v>35050</v>
      </c>
      <c r="D81" s="163">
        <v>7019</v>
      </c>
      <c r="E81" s="163">
        <v>12661</v>
      </c>
      <c r="F81" s="163">
        <v>17921</v>
      </c>
      <c r="G81" s="163">
        <v>17969</v>
      </c>
      <c r="H81" s="163">
        <v>24348</v>
      </c>
      <c r="I81" s="164">
        <f>IFERROR(H81/G81-1,"-")</f>
        <v>0.35500027825699809</v>
      </c>
      <c r="J81" s="165">
        <f>IFERROR(H81/C81-1,"-")</f>
        <v>-0.30533523537803142</v>
      </c>
      <c r="K81" s="164">
        <f>H81/H$8</f>
        <v>3.50938386876853E-2</v>
      </c>
      <c r="L81" s="163">
        <v>183971</v>
      </c>
      <c r="M81" s="163">
        <v>49876</v>
      </c>
      <c r="N81" s="163">
        <v>77242</v>
      </c>
      <c r="O81" s="163">
        <v>180037</v>
      </c>
      <c r="P81" s="163">
        <v>188269</v>
      </c>
      <c r="Q81" s="163">
        <v>189757</v>
      </c>
      <c r="R81" s="164">
        <f>IFERROR(Q81/P81-1,"-")</f>
        <v>7.9035847643531554E-3</v>
      </c>
      <c r="S81" s="165">
        <f>IFERROR(Q81/L81-1,"-")</f>
        <v>3.1450609063385038E-2</v>
      </c>
      <c r="T81" s="164">
        <f>Q81/Q$8</f>
        <v>5.8567300682534656E-2</v>
      </c>
      <c r="U81" s="163">
        <v>219021</v>
      </c>
      <c r="V81" s="163">
        <v>89903</v>
      </c>
      <c r="W81" s="163">
        <v>197958</v>
      </c>
      <c r="X81" s="163">
        <v>206238</v>
      </c>
      <c r="Y81" s="163">
        <v>214105</v>
      </c>
      <c r="Z81" s="164">
        <f>IFERROR(Y81/X81-1,"-")</f>
        <v>3.8145249663010805E-2</v>
      </c>
      <c r="AA81" s="165">
        <f t="shared" si="67"/>
        <v>-2.2445336291953777E-2</v>
      </c>
      <c r="AB81" s="164">
        <f>Y81/Y$8</f>
        <v>5.4427307685561394E-2</v>
      </c>
    </row>
    <row r="82" spans="1:28" x14ac:dyDescent="0.25">
      <c r="A82" s="56"/>
      <c r="B82" s="157" t="s">
        <v>107</v>
      </c>
      <c r="C82" s="158">
        <v>67551</v>
      </c>
      <c r="D82" s="158">
        <v>17783</v>
      </c>
      <c r="E82" s="158">
        <v>28165</v>
      </c>
      <c r="F82" s="158">
        <v>44784</v>
      </c>
      <c r="G82" s="158">
        <v>48583</v>
      </c>
      <c r="H82" s="158">
        <v>56712</v>
      </c>
      <c r="I82" s="159">
        <f>IFERROR(H82/G82-1,"-")</f>
        <v>0.16732190272317471</v>
      </c>
      <c r="J82" s="160">
        <f>IFERROR(H82/C82-1,"-")</f>
        <v>-0.1604565439445752</v>
      </c>
      <c r="K82" s="159">
        <f>H82/H$8</f>
        <v>8.174148922523447E-2</v>
      </c>
      <c r="L82" s="158">
        <v>249690</v>
      </c>
      <c r="M82" s="158">
        <v>70992</v>
      </c>
      <c r="N82" s="158">
        <v>88073</v>
      </c>
      <c r="O82" s="158">
        <v>219867</v>
      </c>
      <c r="P82" s="158">
        <v>290217</v>
      </c>
      <c r="Q82" s="158">
        <v>345490</v>
      </c>
      <c r="R82" s="159">
        <f>IFERROR(Q82/P82-1,"-")</f>
        <v>0.19045403956349904</v>
      </c>
      <c r="S82" s="160">
        <f>IFERROR(Q82/L82-1,"-")</f>
        <v>0.38367575793984532</v>
      </c>
      <c r="T82" s="159">
        <f>Q82/Q$8</f>
        <v>0.10663330845665192</v>
      </c>
      <c r="U82" s="158">
        <v>317241</v>
      </c>
      <c r="V82" s="158">
        <v>116238</v>
      </c>
      <c r="W82" s="158">
        <v>264651</v>
      </c>
      <c r="X82" s="158">
        <v>338800</v>
      </c>
      <c r="Y82" s="158">
        <v>402202</v>
      </c>
      <c r="Z82" s="159">
        <f>IFERROR(Y82/X82-1,"-")</f>
        <v>0.18713695395513574</v>
      </c>
      <c r="AA82" s="160">
        <f t="shared" si="67"/>
        <v>0.26781216803628793</v>
      </c>
      <c r="AB82" s="159">
        <f>Y82/Y$8</f>
        <v>0.10224316109267959</v>
      </c>
    </row>
    <row r="83" spans="1:28" s="56" customFormat="1" x14ac:dyDescent="0.25">
      <c r="B83" s="162" t="s">
        <v>110</v>
      </c>
      <c r="C83" s="163">
        <v>8503</v>
      </c>
      <c r="D83" s="163">
        <v>2453</v>
      </c>
      <c r="E83" s="163">
        <v>2873</v>
      </c>
      <c r="F83" s="163">
        <v>5152</v>
      </c>
      <c r="G83" s="163">
        <v>6461</v>
      </c>
      <c r="H83" s="163">
        <v>8386</v>
      </c>
      <c r="I83" s="164">
        <f t="shared" ref="I83:I90" si="68">IFERROR(H83/G83-1,"-")</f>
        <v>0.29794149512459378</v>
      </c>
      <c r="J83" s="165">
        <f t="shared" ref="J83:J90" si="69">IFERROR(H83/C83-1,"-")</f>
        <v>-1.3759849464894724E-2</v>
      </c>
      <c r="K83" s="164">
        <f t="shared" ref="K83:K90" si="70">H83/H$8</f>
        <v>1.2087109053512771E-2</v>
      </c>
      <c r="L83" s="163">
        <v>49339</v>
      </c>
      <c r="M83" s="163">
        <v>14532</v>
      </c>
      <c r="N83" s="163">
        <v>9373</v>
      </c>
      <c r="O83" s="163">
        <v>51168</v>
      </c>
      <c r="P83" s="163">
        <v>68288</v>
      </c>
      <c r="Q83" s="163">
        <v>79779</v>
      </c>
      <c r="R83" s="164">
        <f t="shared" ref="R83:R90" si="71">IFERROR(Q83/P83-1,"-")</f>
        <v>0.16827261012183703</v>
      </c>
      <c r="S83" s="165">
        <f t="shared" ref="S83:S90" si="72">IFERROR(Q83/L83-1,"-")</f>
        <v>0.61695616044103052</v>
      </c>
      <c r="T83" s="164">
        <f t="shared" ref="T83:T90" si="73">Q83/Q$8</f>
        <v>2.4623284944175615E-2</v>
      </c>
      <c r="U83" s="163">
        <v>57842</v>
      </c>
      <c r="V83" s="163">
        <v>12246</v>
      </c>
      <c r="W83" s="163">
        <v>56320</v>
      </c>
      <c r="X83" s="163">
        <v>74749</v>
      </c>
      <c r="Y83" s="163">
        <v>88165</v>
      </c>
      <c r="Z83" s="164">
        <f t="shared" ref="Z83:Z90" si="74">IFERROR(Y83/X83-1,"-")</f>
        <v>0.17948066194865486</v>
      </c>
      <c r="AA83" s="165">
        <f t="shared" si="67"/>
        <v>0.52423844265412667</v>
      </c>
      <c r="AB83" s="164">
        <f t="shared" ref="AB83:AB90" si="75">Y83/Y$8</f>
        <v>2.2412291081934189E-2</v>
      </c>
    </row>
    <row r="84" spans="1:28" s="56" customFormat="1" x14ac:dyDescent="0.25">
      <c r="B84" s="162" t="s">
        <v>113</v>
      </c>
      <c r="C84" s="163">
        <v>18797</v>
      </c>
      <c r="D84" s="163">
        <v>5112</v>
      </c>
      <c r="E84" s="163">
        <v>6906</v>
      </c>
      <c r="F84" s="163">
        <v>11609</v>
      </c>
      <c r="G84" s="163">
        <v>13126</v>
      </c>
      <c r="H84" s="163">
        <v>13868</v>
      </c>
      <c r="I84" s="164">
        <f t="shared" si="68"/>
        <v>5.6529026359896317E-2</v>
      </c>
      <c r="J84" s="165">
        <f t="shared" si="69"/>
        <v>-0.262222695110922</v>
      </c>
      <c r="K84" s="164">
        <f t="shared" si="70"/>
        <v>1.9988555730278454E-2</v>
      </c>
      <c r="L84" s="163">
        <v>108166</v>
      </c>
      <c r="M84" s="163">
        <v>26057</v>
      </c>
      <c r="N84" s="163">
        <v>29133</v>
      </c>
      <c r="O84" s="163">
        <v>75097</v>
      </c>
      <c r="P84" s="163">
        <v>87633</v>
      </c>
      <c r="Q84" s="163">
        <v>97245</v>
      </c>
      <c r="R84" s="164">
        <f t="shared" si="71"/>
        <v>0.10968470781554895</v>
      </c>
      <c r="S84" s="165">
        <f t="shared" si="72"/>
        <v>-0.10096518314442615</v>
      </c>
      <c r="T84" s="164">
        <f t="shared" si="73"/>
        <v>3.0014055633642411E-2</v>
      </c>
      <c r="U84" s="163">
        <v>126963</v>
      </c>
      <c r="V84" s="163">
        <v>36039</v>
      </c>
      <c r="W84" s="163">
        <v>86706</v>
      </c>
      <c r="X84" s="163">
        <v>100759</v>
      </c>
      <c r="Y84" s="163">
        <v>111113</v>
      </c>
      <c r="Z84" s="164">
        <f t="shared" si="74"/>
        <v>0.10276005121130627</v>
      </c>
      <c r="AA84" s="165">
        <f t="shared" si="67"/>
        <v>-0.12483952017516919</v>
      </c>
      <c r="AB84" s="164">
        <f t="shared" si="75"/>
        <v>2.8245867396211124E-2</v>
      </c>
    </row>
    <row r="85" spans="1:28" x14ac:dyDescent="0.25">
      <c r="A85" s="56"/>
      <c r="B85" s="162" t="s">
        <v>116</v>
      </c>
      <c r="C85" s="163">
        <v>5039</v>
      </c>
      <c r="D85" s="163">
        <v>1563</v>
      </c>
      <c r="E85" s="163">
        <v>4888</v>
      </c>
      <c r="F85" s="163">
        <v>5437</v>
      </c>
      <c r="G85" s="163">
        <v>4941</v>
      </c>
      <c r="H85" s="163">
        <v>5665</v>
      </c>
      <c r="I85" s="164">
        <f t="shared" si="68"/>
        <v>0.1465290427039061</v>
      </c>
      <c r="J85" s="165">
        <f t="shared" si="69"/>
        <v>0.12423099821393135</v>
      </c>
      <c r="K85" s="164">
        <f t="shared" si="70"/>
        <v>8.1652125910028437E-3</v>
      </c>
      <c r="L85" s="163">
        <v>14523</v>
      </c>
      <c r="M85" s="163">
        <v>4869</v>
      </c>
      <c r="N85" s="163">
        <v>9733</v>
      </c>
      <c r="O85" s="163">
        <v>18107</v>
      </c>
      <c r="P85" s="163">
        <v>29605</v>
      </c>
      <c r="Q85" s="163">
        <v>42958</v>
      </c>
      <c r="R85" s="164">
        <f t="shared" si="71"/>
        <v>0.45103867589934143</v>
      </c>
      <c r="S85" s="165">
        <f t="shared" si="72"/>
        <v>1.9579288025889969</v>
      </c>
      <c r="T85" s="164">
        <f t="shared" si="73"/>
        <v>1.3258715634839947E-2</v>
      </c>
      <c r="U85" s="163">
        <v>19562</v>
      </c>
      <c r="V85" s="163">
        <v>14621</v>
      </c>
      <c r="W85" s="163">
        <v>23544</v>
      </c>
      <c r="X85" s="163">
        <v>34546</v>
      </c>
      <c r="Y85" s="163">
        <v>48623</v>
      </c>
      <c r="Z85" s="164">
        <f t="shared" si="74"/>
        <v>0.40748567127887458</v>
      </c>
      <c r="AA85" s="165">
        <f t="shared" si="67"/>
        <v>1.4855842960842449</v>
      </c>
      <c r="AB85" s="164">
        <f t="shared" si="75"/>
        <v>1.2360379167207919E-2</v>
      </c>
    </row>
    <row r="86" spans="1:28" x14ac:dyDescent="0.25">
      <c r="A86" s="56"/>
      <c r="B86" s="162" t="s">
        <v>123</v>
      </c>
      <c r="C86" s="163">
        <v>1770</v>
      </c>
      <c r="D86" s="163">
        <v>261</v>
      </c>
      <c r="E86" s="163">
        <v>795</v>
      </c>
      <c r="F86" s="163">
        <v>1046</v>
      </c>
      <c r="G86" s="163">
        <v>1024</v>
      </c>
      <c r="H86" s="163">
        <v>1333</v>
      </c>
      <c r="I86" s="164">
        <f t="shared" si="68"/>
        <v>0.3017578125</v>
      </c>
      <c r="J86" s="165">
        <f t="shared" si="69"/>
        <v>-0.24689265536723159</v>
      </c>
      <c r="K86" s="164">
        <f t="shared" si="70"/>
        <v>1.921311276929707E-3</v>
      </c>
      <c r="L86" s="163">
        <v>4012</v>
      </c>
      <c r="M86" s="163">
        <v>1143</v>
      </c>
      <c r="N86" s="163">
        <v>2509</v>
      </c>
      <c r="O86" s="163">
        <v>3937</v>
      </c>
      <c r="P86" s="163">
        <v>5714</v>
      </c>
      <c r="Q86" s="163">
        <v>10248</v>
      </c>
      <c r="R86" s="164">
        <f t="shared" si="71"/>
        <v>0.79348967448372409</v>
      </c>
      <c r="S86" s="165">
        <f t="shared" si="72"/>
        <v>1.5543369890329015</v>
      </c>
      <c r="T86" s="164">
        <f t="shared" si="73"/>
        <v>3.1629805350770466E-3</v>
      </c>
      <c r="U86" s="163">
        <v>5782</v>
      </c>
      <c r="V86" s="163">
        <v>3304</v>
      </c>
      <c r="W86" s="163">
        <v>4983</v>
      </c>
      <c r="X86" s="163">
        <v>6738</v>
      </c>
      <c r="Y86" s="163">
        <v>11581</v>
      </c>
      <c r="Z86" s="164">
        <f t="shared" si="74"/>
        <v>0.71875927574948051</v>
      </c>
      <c r="AA86" s="165">
        <f t="shared" si="67"/>
        <v>1.0029401591144933</v>
      </c>
      <c r="AB86" s="164">
        <f t="shared" si="75"/>
        <v>2.9439884650357836E-3</v>
      </c>
    </row>
    <row r="87" spans="1:28" x14ac:dyDescent="0.25">
      <c r="A87" s="56"/>
      <c r="B87" s="162" t="s">
        <v>119</v>
      </c>
      <c r="C87" s="163">
        <v>890</v>
      </c>
      <c r="D87" s="163">
        <v>215</v>
      </c>
      <c r="E87" s="163">
        <v>704</v>
      </c>
      <c r="F87" s="163">
        <v>837</v>
      </c>
      <c r="G87" s="163">
        <v>715</v>
      </c>
      <c r="H87" s="163">
        <v>804</v>
      </c>
      <c r="I87" s="164">
        <f t="shared" si="68"/>
        <v>0.12447552447552446</v>
      </c>
      <c r="J87" s="165">
        <f t="shared" si="69"/>
        <v>-9.6629213483146015E-2</v>
      </c>
      <c r="K87" s="164">
        <f t="shared" si="70"/>
        <v>1.1588404100911361E-3</v>
      </c>
      <c r="L87" s="163">
        <v>4300</v>
      </c>
      <c r="M87" s="163">
        <v>1517</v>
      </c>
      <c r="N87" s="163">
        <v>3401</v>
      </c>
      <c r="O87" s="163">
        <v>3639</v>
      </c>
      <c r="P87" s="163">
        <v>5025</v>
      </c>
      <c r="Q87" s="163">
        <v>6440</v>
      </c>
      <c r="R87" s="164">
        <f t="shared" si="71"/>
        <v>0.28159203980099501</v>
      </c>
      <c r="S87" s="165">
        <f t="shared" si="72"/>
        <v>0.49767441860465111</v>
      </c>
      <c r="T87" s="164">
        <f t="shared" si="73"/>
        <v>1.9876653635730076E-3</v>
      </c>
      <c r="U87" s="163">
        <v>5190</v>
      </c>
      <c r="V87" s="163">
        <v>4105</v>
      </c>
      <c r="W87" s="163">
        <v>4476</v>
      </c>
      <c r="X87" s="163">
        <v>5740</v>
      </c>
      <c r="Y87" s="163">
        <v>7244</v>
      </c>
      <c r="Z87" s="164">
        <f t="shared" si="74"/>
        <v>0.26202090592334493</v>
      </c>
      <c r="AA87" s="165">
        <f t="shared" si="67"/>
        <v>0.39576107899807322</v>
      </c>
      <c r="AB87" s="164">
        <f t="shared" si="75"/>
        <v>1.8414862654968669E-3</v>
      </c>
    </row>
    <row r="88" spans="1:28" x14ac:dyDescent="0.25">
      <c r="A88" s="56"/>
      <c r="B88" s="162" t="s">
        <v>128</v>
      </c>
      <c r="C88" s="163">
        <v>733</v>
      </c>
      <c r="D88" s="163">
        <v>282</v>
      </c>
      <c r="E88" s="163">
        <v>236</v>
      </c>
      <c r="F88" s="163">
        <v>372</v>
      </c>
      <c r="G88" s="163">
        <v>389</v>
      </c>
      <c r="H88" s="163">
        <v>429</v>
      </c>
      <c r="I88" s="164">
        <f t="shared" si="68"/>
        <v>0.10282776349614386</v>
      </c>
      <c r="J88" s="165">
        <f t="shared" si="69"/>
        <v>-0.41473396998635748</v>
      </c>
      <c r="K88" s="164">
        <f t="shared" si="70"/>
        <v>6.1833648747400174E-4</v>
      </c>
      <c r="L88" s="163">
        <v>2619</v>
      </c>
      <c r="M88" s="163">
        <v>1420</v>
      </c>
      <c r="N88" s="163">
        <v>616</v>
      </c>
      <c r="O88" s="163">
        <v>2517</v>
      </c>
      <c r="P88" s="163">
        <v>3023</v>
      </c>
      <c r="Q88" s="163">
        <v>2753</v>
      </c>
      <c r="R88" s="164">
        <f t="shared" si="71"/>
        <v>-8.9315249751902082E-2</v>
      </c>
      <c r="S88" s="165">
        <f t="shared" si="72"/>
        <v>5.1164566628484121E-2</v>
      </c>
      <c r="T88" s="164">
        <f t="shared" si="73"/>
        <v>8.4969607855846111E-4</v>
      </c>
      <c r="U88" s="163">
        <v>3352</v>
      </c>
      <c r="V88" s="163">
        <v>852</v>
      </c>
      <c r="W88" s="163">
        <v>2889</v>
      </c>
      <c r="X88" s="163">
        <v>3412</v>
      </c>
      <c r="Y88" s="163">
        <v>3182</v>
      </c>
      <c r="Z88" s="164">
        <f t="shared" si="74"/>
        <v>-6.7409144196951987E-2</v>
      </c>
      <c r="AA88" s="165">
        <f t="shared" si="67"/>
        <v>-5.0715990453460646E-2</v>
      </c>
      <c r="AB88" s="164">
        <f t="shared" si="75"/>
        <v>8.0889139933890543E-4</v>
      </c>
    </row>
    <row r="89" spans="1:28" x14ac:dyDescent="0.25">
      <c r="A89" s="56"/>
      <c r="B89" s="162" t="s">
        <v>131</v>
      </c>
      <c r="C89" s="163">
        <v>1847</v>
      </c>
      <c r="D89" s="163">
        <v>398</v>
      </c>
      <c r="E89" s="163">
        <v>268</v>
      </c>
      <c r="F89" s="163">
        <v>554</v>
      </c>
      <c r="G89" s="163">
        <v>567</v>
      </c>
      <c r="H89" s="163">
        <v>510</v>
      </c>
      <c r="I89" s="164">
        <f t="shared" si="68"/>
        <v>-0.10052910052910058</v>
      </c>
      <c r="J89" s="165">
        <f t="shared" si="69"/>
        <v>-0.72387655657823502</v>
      </c>
      <c r="K89" s="164">
        <f t="shared" si="70"/>
        <v>7.3508533475930276E-4</v>
      </c>
      <c r="L89" s="163">
        <v>3937</v>
      </c>
      <c r="M89" s="163">
        <v>1916</v>
      </c>
      <c r="N89" s="163">
        <v>621</v>
      </c>
      <c r="O89" s="163">
        <v>2308</v>
      </c>
      <c r="P89" s="163">
        <v>3090</v>
      </c>
      <c r="Q89" s="163">
        <v>3352</v>
      </c>
      <c r="R89" s="164">
        <f t="shared" si="71"/>
        <v>8.4789644012944976E-2</v>
      </c>
      <c r="S89" s="165">
        <f t="shared" si="72"/>
        <v>-0.14859029718059436</v>
      </c>
      <c r="T89" s="164">
        <f t="shared" si="73"/>
        <v>1.0345736488659506E-3</v>
      </c>
      <c r="U89" s="163">
        <v>5784</v>
      </c>
      <c r="V89" s="163">
        <v>889</v>
      </c>
      <c r="W89" s="163">
        <v>2862</v>
      </c>
      <c r="X89" s="163">
        <v>3657</v>
      </c>
      <c r="Y89" s="163">
        <v>3862</v>
      </c>
      <c r="Z89" s="164">
        <f t="shared" si="74"/>
        <v>5.6056877221766443E-2</v>
      </c>
      <c r="AA89" s="165">
        <f t="shared" si="67"/>
        <v>-0.33229598893499313</v>
      </c>
      <c r="AB89" s="164">
        <f t="shared" si="75"/>
        <v>9.817531691536307E-4</v>
      </c>
    </row>
    <row r="90" spans="1:28" x14ac:dyDescent="0.25">
      <c r="A90" s="56"/>
      <c r="B90" s="168" t="s">
        <v>145</v>
      </c>
      <c r="C90" s="169">
        <f t="shared" ref="C90:H90" si="76">C82-SUM(C83:C89)</f>
        <v>29972</v>
      </c>
      <c r="D90" s="169">
        <f t="shared" si="76"/>
        <v>7499</v>
      </c>
      <c r="E90" s="169">
        <f t="shared" si="76"/>
        <v>11495</v>
      </c>
      <c r="F90" s="169">
        <f t="shared" si="76"/>
        <v>19777</v>
      </c>
      <c r="G90" s="169">
        <f t="shared" si="76"/>
        <v>21360</v>
      </c>
      <c r="H90" s="169">
        <f t="shared" si="76"/>
        <v>25717</v>
      </c>
      <c r="I90" s="170">
        <f t="shared" si="68"/>
        <v>0.20397940074906362</v>
      </c>
      <c r="J90" s="171">
        <f t="shared" si="69"/>
        <v>-0.14196583477912716</v>
      </c>
      <c r="K90" s="170">
        <f t="shared" si="70"/>
        <v>3.7067038341186256E-2</v>
      </c>
      <c r="L90" s="169">
        <f t="shared" ref="L90:Q90" si="77">L82-SUM(L83:L89)</f>
        <v>62794</v>
      </c>
      <c r="M90" s="169">
        <f t="shared" si="77"/>
        <v>19538</v>
      </c>
      <c r="N90" s="169">
        <f t="shared" si="77"/>
        <v>32687</v>
      </c>
      <c r="O90" s="169">
        <f t="shared" si="77"/>
        <v>63094</v>
      </c>
      <c r="P90" s="169">
        <f t="shared" si="77"/>
        <v>87839</v>
      </c>
      <c r="Q90" s="169">
        <f t="shared" si="77"/>
        <v>102715</v>
      </c>
      <c r="R90" s="170">
        <f t="shared" si="71"/>
        <v>0.16935529776067582</v>
      </c>
      <c r="S90" s="171">
        <f t="shared" si="72"/>
        <v>0.6357454533872664</v>
      </c>
      <c r="T90" s="170">
        <f t="shared" si="73"/>
        <v>3.1702336617919484E-2</v>
      </c>
      <c r="U90" s="169">
        <f>U82-SUM(U83:U89)</f>
        <v>92766</v>
      </c>
      <c r="V90" s="169">
        <f>V82-SUM(V83:V89)</f>
        <v>44182</v>
      </c>
      <c r="W90" s="169">
        <f>W82-SUM(W83:W89)</f>
        <v>82871</v>
      </c>
      <c r="X90" s="169">
        <f>X82-SUM(X83:X89)</f>
        <v>109199</v>
      </c>
      <c r="Y90" s="169">
        <f>Y82-SUM(Y83:Y89)</f>
        <v>128432</v>
      </c>
      <c r="Z90" s="170">
        <f t="shared" si="74"/>
        <v>0.17612798652002315</v>
      </c>
      <c r="AA90" s="171">
        <f t="shared" si="67"/>
        <v>0.38447275941616543</v>
      </c>
      <c r="AB90" s="170">
        <f t="shared" si="75"/>
        <v>3.2648504148301165E-2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11833</v>
      </c>
      <c r="D92" s="176">
        <f t="shared" si="78"/>
        <v>4061</v>
      </c>
      <c r="E92" s="176">
        <f t="shared" si="78"/>
        <v>0</v>
      </c>
      <c r="F92" s="176">
        <f t="shared" si="78"/>
        <v>4083</v>
      </c>
      <c r="G92" s="176">
        <f t="shared" si="78"/>
        <v>6020</v>
      </c>
      <c r="H92" s="176">
        <f t="shared" si="78"/>
        <v>7110</v>
      </c>
      <c r="I92" s="177">
        <f>IFERROR(H92/G92-1,"-")</f>
        <v>0.18106312292358795</v>
      </c>
      <c r="J92" s="177">
        <f>IFERROR(H92/C92-1,"-")</f>
        <v>-0.39913800388743348</v>
      </c>
      <c r="K92" s="177">
        <f>H92/H$8</f>
        <v>1.0247954372820868E-2</v>
      </c>
      <c r="L92" s="176">
        <f t="shared" ref="L92:Q92" si="79">L93+L96</f>
        <v>38287</v>
      </c>
      <c r="M92" s="176">
        <f t="shared" si="79"/>
        <v>8693</v>
      </c>
      <c r="N92" s="176">
        <f t="shared" si="79"/>
        <v>0</v>
      </c>
      <c r="O92" s="176">
        <f t="shared" si="79"/>
        <v>29792</v>
      </c>
      <c r="P92" s="176">
        <f t="shared" si="79"/>
        <v>38567</v>
      </c>
      <c r="Q92" s="176">
        <f t="shared" si="79"/>
        <v>45050</v>
      </c>
      <c r="R92" s="177">
        <f>IFERROR(Q92/P92-1,"-")</f>
        <v>0.16809707781263783</v>
      </c>
      <c r="S92" s="177">
        <f>IFERROR(Q92/L92-1,"-")</f>
        <v>0.17663959046151434</v>
      </c>
      <c r="T92" s="177">
        <f>Q92/Q$8</f>
        <v>1.3904398234311178E-2</v>
      </c>
      <c r="U92" s="176">
        <f>U93+U96</f>
        <v>50120</v>
      </c>
      <c r="V92" s="176">
        <f>V93+V96</f>
        <v>28901</v>
      </c>
      <c r="W92" s="176">
        <f>W93+W96</f>
        <v>46319</v>
      </c>
      <c r="X92" s="176">
        <f>X93+X96</f>
        <v>53572</v>
      </c>
      <c r="Y92" s="176">
        <f>Y93+Y96</f>
        <v>52160</v>
      </c>
      <c r="Z92" s="177">
        <f>IFERROR(Y92/X92-1,"-")</f>
        <v>-2.6357052191443242E-2</v>
      </c>
      <c r="AA92" s="177">
        <f t="shared" ref="AA92:AA104" si="80">IFERROR(Y92/U92-1,"-")</f>
        <v>4.0702314445331123E-2</v>
      </c>
      <c r="AB92" s="177">
        <f>Y92/Y$8</f>
        <v>1.3259514578729512E-2</v>
      </c>
    </row>
    <row r="93" spans="1:28" x14ac:dyDescent="0.25">
      <c r="A93" s="56"/>
      <c r="B93" s="157" t="s">
        <v>97</v>
      </c>
      <c r="C93" s="158">
        <v>8178</v>
      </c>
      <c r="D93" s="158">
        <v>2731</v>
      </c>
      <c r="E93" s="158">
        <v>0</v>
      </c>
      <c r="F93" s="158">
        <v>3173</v>
      </c>
      <c r="G93" s="158">
        <v>4137</v>
      </c>
      <c r="H93" s="158">
        <v>5137</v>
      </c>
      <c r="I93" s="159">
        <f>IFERROR(H93/G93-1,"-")</f>
        <v>0.24172105390379506</v>
      </c>
      <c r="J93" s="160">
        <f>IFERROR(H93/C93-1,"-")</f>
        <v>-0.371851308388359</v>
      </c>
      <c r="K93" s="159">
        <f>H93/H$8</f>
        <v>7.4041830679579188E-3</v>
      </c>
      <c r="L93" s="158">
        <v>24963</v>
      </c>
      <c r="M93" s="158">
        <v>4723</v>
      </c>
      <c r="N93" s="158">
        <v>0</v>
      </c>
      <c r="O93" s="158">
        <v>20574</v>
      </c>
      <c r="P93" s="158">
        <v>24445</v>
      </c>
      <c r="Q93" s="158">
        <v>27462</v>
      </c>
      <c r="R93" s="159">
        <f>IFERROR(Q93/P93-1,"-")</f>
        <v>0.12341992227449383</v>
      </c>
      <c r="S93" s="160">
        <f>IFERROR(Q93/L93-1,"-")</f>
        <v>0.10010816007691381</v>
      </c>
      <c r="T93" s="159">
        <f>Q93/Q$8</f>
        <v>8.4759730146648955E-3</v>
      </c>
      <c r="U93" s="158">
        <v>33141</v>
      </c>
      <c r="V93" s="158">
        <v>18779</v>
      </c>
      <c r="W93" s="158">
        <v>30450</v>
      </c>
      <c r="X93" s="158">
        <v>35140</v>
      </c>
      <c r="Y93" s="158">
        <v>32599</v>
      </c>
      <c r="Z93" s="159">
        <f>IFERROR(Y93/X93-1,"-")</f>
        <v>-7.2310756972111534E-2</v>
      </c>
      <c r="AA93" s="160">
        <f t="shared" si="80"/>
        <v>-1.6354364684228018E-2</v>
      </c>
      <c r="AB93" s="159">
        <f>Y93/Y$8</f>
        <v>8.2869424032209239E-3</v>
      </c>
    </row>
    <row r="94" spans="1:28" x14ac:dyDescent="0.25">
      <c r="A94" s="56"/>
      <c r="B94" s="162" t="s">
        <v>103</v>
      </c>
      <c r="C94" s="163">
        <v>5883</v>
      </c>
      <c r="D94" s="163">
        <v>2063</v>
      </c>
      <c r="E94" s="163">
        <v>0</v>
      </c>
      <c r="F94" s="163">
        <v>2303</v>
      </c>
      <c r="G94" s="163">
        <v>2888</v>
      </c>
      <c r="H94" s="163">
        <v>3724</v>
      </c>
      <c r="I94" s="164">
        <f>IFERROR(H94/G94-1,"-")</f>
        <v>0.28947368421052633</v>
      </c>
      <c r="J94" s="165">
        <f>IFERROR(H94/C94-1,"-")</f>
        <v>-0.36698963114057459</v>
      </c>
      <c r="K94" s="164">
        <f>H94/H$8</f>
        <v>5.3675642875365562E-3</v>
      </c>
      <c r="L94" s="163">
        <v>10694</v>
      </c>
      <c r="M94" s="163">
        <v>2176</v>
      </c>
      <c r="N94" s="163">
        <v>0</v>
      </c>
      <c r="O94" s="163">
        <v>8938</v>
      </c>
      <c r="P94" s="163">
        <v>5331</v>
      </c>
      <c r="Q94" s="163">
        <v>6683</v>
      </c>
      <c r="R94" s="164">
        <f>IFERROR(Q94/P94-1,"-")</f>
        <v>0.25361095479272189</v>
      </c>
      <c r="S94" s="165">
        <f>IFERROR(Q94/L94-1,"-")</f>
        <v>-0.37507013278473911</v>
      </c>
      <c r="T94" s="164">
        <f>Q94/Q$8</f>
        <v>2.0626657802419891E-3</v>
      </c>
      <c r="U94" s="163">
        <v>16577</v>
      </c>
      <c r="V94" s="163">
        <v>9525</v>
      </c>
      <c r="W94" s="163">
        <v>14475</v>
      </c>
      <c r="X94" s="163">
        <v>10867</v>
      </c>
      <c r="Y94" s="163">
        <v>10407</v>
      </c>
      <c r="Z94" s="164">
        <f>IFERROR(Y94/X94-1,"-")</f>
        <v>-4.2329989877611163E-2</v>
      </c>
      <c r="AA94" s="165">
        <f t="shared" si="80"/>
        <v>-0.37220244917656997</v>
      </c>
      <c r="AB94" s="164">
        <f>Y94/Y$8</f>
        <v>2.645547703620361E-3</v>
      </c>
    </row>
    <row r="95" spans="1:28" x14ac:dyDescent="0.25">
      <c r="A95" s="56"/>
      <c r="B95" s="162" t="s">
        <v>100</v>
      </c>
      <c r="C95" s="163">
        <v>2295</v>
      </c>
      <c r="D95" s="163">
        <v>668</v>
      </c>
      <c r="E95" s="163">
        <v>0</v>
      </c>
      <c r="F95" s="163">
        <v>870</v>
      </c>
      <c r="G95" s="163">
        <v>1249</v>
      </c>
      <c r="H95" s="163">
        <v>1413</v>
      </c>
      <c r="I95" s="164">
        <f>IFERROR(H95/G95-1,"-")</f>
        <v>0.13130504403522814</v>
      </c>
      <c r="J95" s="165">
        <f>IFERROR(H95/C95-1,"-")</f>
        <v>-0.38431372549019605</v>
      </c>
      <c r="K95" s="164">
        <f>H95/H$8</f>
        <v>2.0366187804213625E-3</v>
      </c>
      <c r="L95" s="163">
        <v>14269</v>
      </c>
      <c r="M95" s="163">
        <v>2547</v>
      </c>
      <c r="N95" s="163">
        <v>0</v>
      </c>
      <c r="O95" s="163">
        <v>11636</v>
      </c>
      <c r="P95" s="163">
        <v>19114</v>
      </c>
      <c r="Q95" s="163">
        <v>20779</v>
      </c>
      <c r="R95" s="164">
        <f>IFERROR(Q95/P95-1,"-")</f>
        <v>8.7108925394998371E-2</v>
      </c>
      <c r="S95" s="165">
        <f>IFERROR(Q95/L95-1,"-")</f>
        <v>0.45623379353843996</v>
      </c>
      <c r="T95" s="164">
        <f>Q95/Q$8</f>
        <v>6.4133072344229073E-3</v>
      </c>
      <c r="U95" s="163">
        <v>16564</v>
      </c>
      <c r="V95" s="163">
        <v>9254</v>
      </c>
      <c r="W95" s="163">
        <v>15975</v>
      </c>
      <c r="X95" s="163">
        <v>24273</v>
      </c>
      <c r="Y95" s="163">
        <v>22192</v>
      </c>
      <c r="Z95" s="164">
        <f>IFERROR(Y95/X95-1,"-")</f>
        <v>-8.5733119103530653E-2</v>
      </c>
      <c r="AA95" s="165">
        <f t="shared" si="80"/>
        <v>0.33977300169041302</v>
      </c>
      <c r="AB95" s="164">
        <f>Y95/Y$8</f>
        <v>5.6413946996005625E-3</v>
      </c>
    </row>
    <row r="96" spans="1:28" x14ac:dyDescent="0.25">
      <c r="A96" s="56"/>
      <c r="B96" s="157" t="s">
        <v>107</v>
      </c>
      <c r="C96" s="158">
        <v>3655</v>
      </c>
      <c r="D96" s="158">
        <v>1330</v>
      </c>
      <c r="E96" s="158">
        <v>0</v>
      </c>
      <c r="F96" s="158">
        <v>910</v>
      </c>
      <c r="G96" s="158">
        <v>1883</v>
      </c>
      <c r="H96" s="158">
        <v>1973</v>
      </c>
      <c r="I96" s="159">
        <f>IFERROR(H96/G96-1,"-")</f>
        <v>4.779607010090281E-2</v>
      </c>
      <c r="J96" s="160">
        <f>IFERROR(H96/C96-1,"-")</f>
        <v>-0.46019151846785222</v>
      </c>
      <c r="K96" s="159">
        <f>H96/H$8</f>
        <v>2.8437713048629497E-3</v>
      </c>
      <c r="L96" s="158">
        <v>13324</v>
      </c>
      <c r="M96" s="158">
        <v>3970</v>
      </c>
      <c r="N96" s="158">
        <v>0</v>
      </c>
      <c r="O96" s="158">
        <v>9218</v>
      </c>
      <c r="P96" s="158">
        <v>14122</v>
      </c>
      <c r="Q96" s="158">
        <v>17588</v>
      </c>
      <c r="R96" s="159">
        <f>IFERROR(Q96/P96-1,"-")</f>
        <v>0.24543265826370209</v>
      </c>
      <c r="S96" s="160">
        <f>IFERROR(Q96/L96-1,"-")</f>
        <v>0.32002401681176829</v>
      </c>
      <c r="T96" s="159">
        <f>Q96/Q$8</f>
        <v>5.4284252196462818E-3</v>
      </c>
      <c r="U96" s="158">
        <v>16979</v>
      </c>
      <c r="V96" s="158">
        <v>10122</v>
      </c>
      <c r="W96" s="158">
        <v>15869</v>
      </c>
      <c r="X96" s="158">
        <v>18432</v>
      </c>
      <c r="Y96" s="158">
        <v>19561</v>
      </c>
      <c r="Z96" s="159">
        <f>IFERROR(Y96/X96-1,"-")</f>
        <v>6.125217013888884E-2</v>
      </c>
      <c r="AA96" s="160">
        <f t="shared" si="80"/>
        <v>0.15207020437010432</v>
      </c>
      <c r="AB96" s="159">
        <f>Y96/Y$8</f>
        <v>4.9725721755085883E-3</v>
      </c>
    </row>
    <row r="97" spans="1:28" s="56" customFormat="1" x14ac:dyDescent="0.25">
      <c r="B97" s="162" t="s">
        <v>110</v>
      </c>
      <c r="C97" s="163">
        <v>182</v>
      </c>
      <c r="D97" s="163">
        <v>79</v>
      </c>
      <c r="E97" s="163">
        <v>0</v>
      </c>
      <c r="F97" s="163">
        <v>33</v>
      </c>
      <c r="G97" s="163">
        <v>120</v>
      </c>
      <c r="H97" s="163">
        <v>155</v>
      </c>
      <c r="I97" s="164">
        <f t="shared" ref="I97:I104" si="81">IFERROR(H97/G97-1,"-")</f>
        <v>0.29166666666666674</v>
      </c>
      <c r="J97" s="165">
        <f t="shared" ref="J97:J104" si="82">IFERROR(H97/C97-1,"-")</f>
        <v>-0.14835164835164838</v>
      </c>
      <c r="K97" s="164">
        <f t="shared" ref="K97:K104" si="83">H97/H$8</f>
        <v>2.2340828801508222E-4</v>
      </c>
      <c r="L97" s="163">
        <v>2011</v>
      </c>
      <c r="M97" s="163">
        <v>915</v>
      </c>
      <c r="N97" s="163">
        <v>0</v>
      </c>
      <c r="O97" s="163">
        <v>1152</v>
      </c>
      <c r="P97" s="163">
        <v>2043</v>
      </c>
      <c r="Q97" s="163">
        <v>2615</v>
      </c>
      <c r="R97" s="164">
        <f t="shared" ref="R97:R104" si="84">IFERROR(Q97/P97-1,"-")</f>
        <v>0.27998042094958397</v>
      </c>
      <c r="S97" s="165">
        <f t="shared" ref="S97:S104" si="85">IFERROR(Q97/L97-1,"-")</f>
        <v>0.30034808552958725</v>
      </c>
      <c r="T97" s="164">
        <f t="shared" ref="T97:T104" si="86">Q97/Q$8</f>
        <v>8.0710324933903953E-4</v>
      </c>
      <c r="U97" s="163">
        <v>2193</v>
      </c>
      <c r="V97" s="163">
        <v>750</v>
      </c>
      <c r="W97" s="163">
        <v>2100</v>
      </c>
      <c r="X97" s="163">
        <v>2476</v>
      </c>
      <c r="Y97" s="163">
        <v>2770</v>
      </c>
      <c r="Z97" s="164">
        <f t="shared" ref="Z97:Z104" si="87">IFERROR(Y97/X97-1,"-")</f>
        <v>0.11873990306946691</v>
      </c>
      <c r="AA97" s="165">
        <f t="shared" si="80"/>
        <v>0.26310989512083904</v>
      </c>
      <c r="AB97" s="164">
        <f t="shared" ref="AB97:AB104" si="88">Y97/Y$8</f>
        <v>7.0415750350998367E-4</v>
      </c>
    </row>
    <row r="98" spans="1:28" s="56" customFormat="1" x14ac:dyDescent="0.25">
      <c r="B98" s="162" t="s">
        <v>113</v>
      </c>
      <c r="C98" s="163">
        <v>501</v>
      </c>
      <c r="D98" s="163">
        <v>299</v>
      </c>
      <c r="E98" s="163">
        <v>0</v>
      </c>
      <c r="F98" s="163">
        <v>120</v>
      </c>
      <c r="G98" s="163">
        <v>247</v>
      </c>
      <c r="H98" s="163">
        <v>303</v>
      </c>
      <c r="I98" s="164">
        <f t="shared" si="81"/>
        <v>0.22672064777327927</v>
      </c>
      <c r="J98" s="165">
        <f t="shared" si="82"/>
        <v>-0.39520958083832336</v>
      </c>
      <c r="K98" s="164">
        <f t="shared" si="83"/>
        <v>4.3672716947464459E-4</v>
      </c>
      <c r="L98" s="163">
        <v>3025</v>
      </c>
      <c r="M98" s="163">
        <v>772</v>
      </c>
      <c r="N98" s="163">
        <v>0</v>
      </c>
      <c r="O98" s="163">
        <v>1871</v>
      </c>
      <c r="P98" s="163">
        <v>2802</v>
      </c>
      <c r="Q98" s="163">
        <v>3471</v>
      </c>
      <c r="R98" s="164">
        <f t="shared" si="84"/>
        <v>0.23875802997858675</v>
      </c>
      <c r="S98" s="165">
        <f t="shared" si="85"/>
        <v>0.14743801652892552</v>
      </c>
      <c r="T98" s="164">
        <f t="shared" si="86"/>
        <v>1.0713022479754517E-3</v>
      </c>
      <c r="U98" s="163">
        <v>3526</v>
      </c>
      <c r="V98" s="163">
        <v>2047</v>
      </c>
      <c r="W98" s="163">
        <v>3121</v>
      </c>
      <c r="X98" s="163">
        <v>3392</v>
      </c>
      <c r="Y98" s="163">
        <v>3774</v>
      </c>
      <c r="Z98" s="164">
        <f t="shared" si="87"/>
        <v>0.11261792452830188</v>
      </c>
      <c r="AA98" s="165">
        <f t="shared" si="80"/>
        <v>7.0334656834940334E-2</v>
      </c>
      <c r="AB98" s="164">
        <f t="shared" si="88"/>
        <v>9.59382822471725E-4</v>
      </c>
    </row>
    <row r="99" spans="1:28" x14ac:dyDescent="0.25">
      <c r="A99" s="56"/>
      <c r="B99" s="162" t="s">
        <v>116</v>
      </c>
      <c r="C99" s="163">
        <v>1092</v>
      </c>
      <c r="D99" s="163">
        <v>539</v>
      </c>
      <c r="E99" s="163">
        <v>0</v>
      </c>
      <c r="F99" s="163">
        <v>255</v>
      </c>
      <c r="G99" s="163">
        <v>683</v>
      </c>
      <c r="H99" s="163">
        <v>554</v>
      </c>
      <c r="I99" s="164">
        <f t="shared" si="81"/>
        <v>-0.18887262079062961</v>
      </c>
      <c r="J99" s="165">
        <f t="shared" si="82"/>
        <v>-0.4926739926739927</v>
      </c>
      <c r="K99" s="164">
        <f t="shared" si="83"/>
        <v>7.9850446167971324E-4</v>
      </c>
      <c r="L99" s="163">
        <v>2424</v>
      </c>
      <c r="M99" s="163">
        <v>622</v>
      </c>
      <c r="N99" s="163">
        <v>0</v>
      </c>
      <c r="O99" s="163">
        <v>1704</v>
      </c>
      <c r="P99" s="163">
        <v>2384</v>
      </c>
      <c r="Q99" s="163">
        <v>2851</v>
      </c>
      <c r="R99" s="164">
        <f t="shared" si="84"/>
        <v>0.19588926174496635</v>
      </c>
      <c r="S99" s="165">
        <f t="shared" si="85"/>
        <v>0.17615511551155105</v>
      </c>
      <c r="T99" s="164">
        <f t="shared" si="86"/>
        <v>8.799431601780504E-4</v>
      </c>
      <c r="U99" s="163">
        <v>3516</v>
      </c>
      <c r="V99" s="163">
        <v>3177</v>
      </c>
      <c r="W99" s="163">
        <v>3055</v>
      </c>
      <c r="X99" s="163">
        <v>3581</v>
      </c>
      <c r="Y99" s="163">
        <v>3405</v>
      </c>
      <c r="Z99" s="164">
        <f t="shared" si="87"/>
        <v>-4.9148282602624938E-2</v>
      </c>
      <c r="AA99" s="165">
        <f t="shared" si="80"/>
        <v>-3.1569965870307137E-2</v>
      </c>
      <c r="AB99" s="164">
        <f t="shared" si="88"/>
        <v>8.6557989149873443E-4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25</v>
      </c>
      <c r="G100" s="163">
        <v>50</v>
      </c>
      <c r="H100" s="163">
        <v>76</v>
      </c>
      <c r="I100" s="164">
        <f t="shared" si="81"/>
        <v>0.52</v>
      </c>
      <c r="J100" s="165">
        <f t="shared" si="82"/>
        <v>0.35714285714285721</v>
      </c>
      <c r="K100" s="164">
        <f t="shared" si="83"/>
        <v>1.0954212831707257E-4</v>
      </c>
      <c r="L100" s="163">
        <v>563</v>
      </c>
      <c r="M100" s="163">
        <v>210</v>
      </c>
      <c r="N100" s="163">
        <v>0</v>
      </c>
      <c r="O100" s="163">
        <v>624</v>
      </c>
      <c r="P100" s="163">
        <v>691</v>
      </c>
      <c r="Q100" s="163">
        <v>782</v>
      </c>
      <c r="R100" s="164">
        <f t="shared" si="84"/>
        <v>0.13169319826338644</v>
      </c>
      <c r="S100" s="165">
        <f t="shared" si="85"/>
        <v>0.38898756660746003</v>
      </c>
      <c r="T100" s="164">
        <f t="shared" si="86"/>
        <v>2.4135936557672234E-4</v>
      </c>
      <c r="U100" s="163">
        <v>619</v>
      </c>
      <c r="V100" s="163">
        <v>325</v>
      </c>
      <c r="W100" s="163">
        <v>1051</v>
      </c>
      <c r="X100" s="163">
        <v>825</v>
      </c>
      <c r="Y100" s="163">
        <v>858</v>
      </c>
      <c r="Z100" s="164">
        <f t="shared" si="87"/>
        <v>4.0000000000000036E-2</v>
      </c>
      <c r="AA100" s="165">
        <f t="shared" si="80"/>
        <v>0.38610662358642966</v>
      </c>
      <c r="AB100" s="164">
        <f t="shared" si="88"/>
        <v>2.1811088014857979E-4</v>
      </c>
    </row>
    <row r="101" spans="1:28" x14ac:dyDescent="0.25">
      <c r="A101" s="56"/>
      <c r="B101" s="162" t="s">
        <v>119</v>
      </c>
      <c r="C101" s="163">
        <v>98</v>
      </c>
      <c r="D101" s="163">
        <v>30</v>
      </c>
      <c r="E101" s="163">
        <v>0</v>
      </c>
      <c r="F101" s="163">
        <v>15</v>
      </c>
      <c r="G101" s="163">
        <v>65</v>
      </c>
      <c r="H101" s="163">
        <v>44</v>
      </c>
      <c r="I101" s="164">
        <f t="shared" si="81"/>
        <v>-0.32307692307692304</v>
      </c>
      <c r="J101" s="165">
        <f t="shared" si="82"/>
        <v>-0.55102040816326525</v>
      </c>
      <c r="K101" s="164">
        <f t="shared" si="83"/>
        <v>6.3419126920410431E-5</v>
      </c>
      <c r="L101" s="163">
        <v>381</v>
      </c>
      <c r="M101" s="163">
        <v>102</v>
      </c>
      <c r="N101" s="163">
        <v>0</v>
      </c>
      <c r="O101" s="163">
        <v>365</v>
      </c>
      <c r="P101" s="163">
        <v>414</v>
      </c>
      <c r="Q101" s="163">
        <v>716</v>
      </c>
      <c r="R101" s="164">
        <f t="shared" si="84"/>
        <v>0.72946859903381633</v>
      </c>
      <c r="S101" s="165">
        <f t="shared" si="85"/>
        <v>0.87926509186351698</v>
      </c>
      <c r="T101" s="164">
        <f t="shared" si="86"/>
        <v>2.2098888203699897E-4</v>
      </c>
      <c r="U101" s="163">
        <v>479</v>
      </c>
      <c r="V101" s="163">
        <v>438</v>
      </c>
      <c r="W101" s="163">
        <v>630</v>
      </c>
      <c r="X101" s="163">
        <v>571</v>
      </c>
      <c r="Y101" s="163">
        <v>760</v>
      </c>
      <c r="Z101" s="164">
        <f t="shared" si="87"/>
        <v>0.33099824868651484</v>
      </c>
      <c r="AA101" s="165">
        <f t="shared" si="80"/>
        <v>0.58663883089770352</v>
      </c>
      <c r="AB101" s="164">
        <f t="shared" si="88"/>
        <v>1.931984486164576E-4</v>
      </c>
    </row>
    <row r="102" spans="1:28" x14ac:dyDescent="0.25">
      <c r="A102" s="56"/>
      <c r="B102" s="162" t="s">
        <v>128</v>
      </c>
      <c r="C102" s="163">
        <v>36</v>
      </c>
      <c r="D102" s="163">
        <v>22</v>
      </c>
      <c r="E102" s="163">
        <v>0</v>
      </c>
      <c r="F102" s="163">
        <v>0</v>
      </c>
      <c r="G102" s="163">
        <v>15</v>
      </c>
      <c r="H102" s="163">
        <v>28</v>
      </c>
      <c r="I102" s="164">
        <f t="shared" si="81"/>
        <v>0.8666666666666667</v>
      </c>
      <c r="J102" s="165">
        <f t="shared" si="82"/>
        <v>-0.22222222222222221</v>
      </c>
      <c r="K102" s="164">
        <f t="shared" si="83"/>
        <v>4.0357626222079366E-5</v>
      </c>
      <c r="L102" s="163">
        <v>99</v>
      </c>
      <c r="M102" s="163">
        <v>90</v>
      </c>
      <c r="N102" s="163">
        <v>0</v>
      </c>
      <c r="O102" s="163">
        <v>89</v>
      </c>
      <c r="P102" s="163">
        <v>106</v>
      </c>
      <c r="Q102" s="163">
        <v>198</v>
      </c>
      <c r="R102" s="164">
        <f t="shared" si="84"/>
        <v>0.86792452830188682</v>
      </c>
      <c r="S102" s="165">
        <f t="shared" si="85"/>
        <v>1</v>
      </c>
      <c r="T102" s="164">
        <f t="shared" si="86"/>
        <v>6.1111450619170103E-5</v>
      </c>
      <c r="U102" s="163">
        <v>135</v>
      </c>
      <c r="V102" s="163">
        <v>73</v>
      </c>
      <c r="W102" s="163">
        <v>248</v>
      </c>
      <c r="X102" s="163">
        <v>136</v>
      </c>
      <c r="Y102" s="163">
        <v>226</v>
      </c>
      <c r="Z102" s="164">
        <f t="shared" si="87"/>
        <v>0.66176470588235303</v>
      </c>
      <c r="AA102" s="165">
        <f t="shared" si="80"/>
        <v>0.67407407407407405</v>
      </c>
      <c r="AB102" s="164">
        <f t="shared" si="88"/>
        <v>5.7451117614893976E-5</v>
      </c>
    </row>
    <row r="103" spans="1:28" x14ac:dyDescent="0.25">
      <c r="A103" s="56"/>
      <c r="B103" s="162" t="s">
        <v>131</v>
      </c>
      <c r="C103" s="163">
        <v>54</v>
      </c>
      <c r="D103" s="163">
        <v>0</v>
      </c>
      <c r="E103" s="163">
        <v>0</v>
      </c>
      <c r="F103" s="163">
        <v>0</v>
      </c>
      <c r="G103" s="163">
        <v>4</v>
      </c>
      <c r="H103" s="163">
        <v>21</v>
      </c>
      <c r="I103" s="164">
        <f t="shared" si="81"/>
        <v>4.25</v>
      </c>
      <c r="J103" s="165">
        <f t="shared" si="82"/>
        <v>-0.61111111111111116</v>
      </c>
      <c r="K103" s="164">
        <f t="shared" si="83"/>
        <v>3.0268219666559528E-5</v>
      </c>
      <c r="L103" s="163">
        <v>176</v>
      </c>
      <c r="M103" s="163">
        <v>61</v>
      </c>
      <c r="N103" s="163">
        <v>0</v>
      </c>
      <c r="O103" s="163">
        <v>64</v>
      </c>
      <c r="P103" s="163">
        <v>211</v>
      </c>
      <c r="Q103" s="163">
        <v>321</v>
      </c>
      <c r="R103" s="164">
        <f t="shared" si="84"/>
        <v>0.52132701421800953</v>
      </c>
      <c r="S103" s="165">
        <f t="shared" si="85"/>
        <v>0.82386363636363646</v>
      </c>
      <c r="T103" s="164">
        <f t="shared" si="86"/>
        <v>9.9074624488654562E-5</v>
      </c>
      <c r="U103" s="163">
        <v>230</v>
      </c>
      <c r="V103" s="163">
        <v>80</v>
      </c>
      <c r="W103" s="163">
        <v>133</v>
      </c>
      <c r="X103" s="163">
        <v>238</v>
      </c>
      <c r="Y103" s="163">
        <v>342</v>
      </c>
      <c r="Z103" s="164">
        <f t="shared" si="87"/>
        <v>0.43697478991596639</v>
      </c>
      <c r="AA103" s="165">
        <f t="shared" si="80"/>
        <v>0.48695652173913051</v>
      </c>
      <c r="AB103" s="164">
        <f t="shared" si="88"/>
        <v>8.6939301877405928E-5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1636</v>
      </c>
      <c r="D104" s="169">
        <f t="shared" si="89"/>
        <v>306</v>
      </c>
      <c r="E104" s="169">
        <f t="shared" si="89"/>
        <v>0</v>
      </c>
      <c r="F104" s="169">
        <f t="shared" si="89"/>
        <v>462</v>
      </c>
      <c r="G104" s="169">
        <f t="shared" si="89"/>
        <v>699</v>
      </c>
      <c r="H104" s="169">
        <f t="shared" si="89"/>
        <v>792</v>
      </c>
      <c r="I104" s="170">
        <f t="shared" si="81"/>
        <v>0.13304721030042921</v>
      </c>
      <c r="J104" s="171">
        <f t="shared" si="82"/>
        <v>-0.5158924205378973</v>
      </c>
      <c r="K104" s="170">
        <f t="shared" si="83"/>
        <v>1.1415442845673879E-3</v>
      </c>
      <c r="L104" s="169">
        <f t="shared" ref="L104:Q104" si="90">L96-SUM(L97:L103)</f>
        <v>4645</v>
      </c>
      <c r="M104" s="169">
        <f t="shared" si="90"/>
        <v>1198</v>
      </c>
      <c r="N104" s="169">
        <f t="shared" si="90"/>
        <v>0</v>
      </c>
      <c r="O104" s="169">
        <f t="shared" si="90"/>
        <v>3349</v>
      </c>
      <c r="P104" s="169">
        <f t="shared" si="90"/>
        <v>5471</v>
      </c>
      <c r="Q104" s="169">
        <f t="shared" si="90"/>
        <v>6634</v>
      </c>
      <c r="R104" s="170">
        <f t="shared" si="84"/>
        <v>0.21257539755072208</v>
      </c>
      <c r="S104" s="171">
        <f t="shared" si="85"/>
        <v>0.42820236813778245</v>
      </c>
      <c r="T104" s="170">
        <f t="shared" si="86"/>
        <v>2.0475422394321944E-3</v>
      </c>
      <c r="U104" s="169">
        <f>U96-SUM(U97:U103)</f>
        <v>6281</v>
      </c>
      <c r="V104" s="169">
        <f>V96-SUM(V97:V103)</f>
        <v>3232</v>
      </c>
      <c r="W104" s="169">
        <f>W96-SUM(W97:W103)</f>
        <v>5531</v>
      </c>
      <c r="X104" s="169">
        <f>X96-SUM(X97:X103)</f>
        <v>7213</v>
      </c>
      <c r="Y104" s="169">
        <f>Y96-SUM(Y97:Y103)</f>
        <v>7426</v>
      </c>
      <c r="Z104" s="170">
        <f t="shared" si="87"/>
        <v>2.953001525024268E-2</v>
      </c>
      <c r="AA104" s="171">
        <f t="shared" si="80"/>
        <v>0.18229581276866735</v>
      </c>
      <c r="AB104" s="170">
        <f t="shared" si="88"/>
        <v>1.8877522097708081E-3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76524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76524</v>
      </c>
      <c r="V106" s="176">
        <f>V107+V110</f>
        <v>82936</v>
      </c>
      <c r="W106" s="176">
        <f>W107+W110</f>
        <v>154656</v>
      </c>
      <c r="X106" s="176">
        <f>X107+X110</f>
        <v>203248</v>
      </c>
      <c r="Y106" s="176">
        <f>Y107+Y110</f>
        <v>191718</v>
      </c>
      <c r="Z106" s="177">
        <f>IFERROR(Y106/X106-1,"-")</f>
        <v>-5.6728725497913857E-2</v>
      </c>
      <c r="AA106" s="177">
        <f t="shared" ref="AA106:AA118" si="93">IFERROR(Y106/U106-1,"-")</f>
        <v>1.5053316606554805</v>
      </c>
      <c r="AB106" s="177">
        <f>Y106/Y$8</f>
        <v>4.8736342331381605E-2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16190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16190</v>
      </c>
      <c r="V107" s="158">
        <v>35879</v>
      </c>
      <c r="W107" s="158">
        <v>38429</v>
      </c>
      <c r="X107" s="158">
        <v>45215</v>
      </c>
      <c r="Y107" s="158">
        <v>40928</v>
      </c>
      <c r="Z107" s="159">
        <f>IFERROR(Y107/X107-1,"-")</f>
        <v>-9.4813668030520826E-2</v>
      </c>
      <c r="AA107" s="160">
        <f t="shared" si="93"/>
        <v>1.5279802347127855</v>
      </c>
      <c r="AB107" s="159">
        <f>Y107/Y$8</f>
        <v>1.0404244874966285E-2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2842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2842</v>
      </c>
      <c r="V108" s="163">
        <v>18316</v>
      </c>
      <c r="W108" s="163">
        <v>10411</v>
      </c>
      <c r="X108" s="163">
        <v>14026</v>
      </c>
      <c r="Y108" s="163">
        <v>11728</v>
      </c>
      <c r="Z108" s="164">
        <f>IFERROR(Y108/X108-1,"-")</f>
        <v>-0.16383858548410091</v>
      </c>
      <c r="AA108" s="165">
        <f t="shared" si="93"/>
        <v>3.1266713581984522</v>
      </c>
      <c r="AB108" s="164">
        <f>Y108/Y$8</f>
        <v>2.9813571123339668E-3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13348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13348</v>
      </c>
      <c r="V109" s="163">
        <v>17563</v>
      </c>
      <c r="W109" s="163">
        <v>28018</v>
      </c>
      <c r="X109" s="163">
        <v>31189</v>
      </c>
      <c r="Y109" s="163">
        <v>29200</v>
      </c>
      <c r="Z109" s="164">
        <f>IFERROR(Y109/X109-1,"-")</f>
        <v>-6.3772483888550502E-2</v>
      </c>
      <c r="AA109" s="165">
        <f t="shared" si="93"/>
        <v>1.1875936469883128</v>
      </c>
      <c r="AB109" s="164">
        <f>Y109/Y$8</f>
        <v>7.4228877626323188E-3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60334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60334</v>
      </c>
      <c r="V110" s="158">
        <v>47057</v>
      </c>
      <c r="W110" s="158">
        <v>116227</v>
      </c>
      <c r="X110" s="158">
        <v>158033</v>
      </c>
      <c r="Y110" s="158">
        <v>150790</v>
      </c>
      <c r="Z110" s="159">
        <f>IFERROR(Y110/X110-1,"-")</f>
        <v>-4.5832199603880186E-2</v>
      </c>
      <c r="AA110" s="160">
        <f t="shared" si="93"/>
        <v>1.4992541518878246</v>
      </c>
      <c r="AB110" s="159">
        <f>Y110/Y$8</f>
        <v>3.8332097456415318E-2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33907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33907</v>
      </c>
      <c r="V111" s="163">
        <v>19164</v>
      </c>
      <c r="W111" s="163">
        <v>69939</v>
      </c>
      <c r="X111" s="163">
        <v>104488</v>
      </c>
      <c r="Y111" s="163">
        <v>94156</v>
      </c>
      <c r="Z111" s="164">
        <f t="shared" ref="Z111:Z118" si="100">IFERROR(Y111/X111-1,"-")</f>
        <v>-9.888216828726748E-2</v>
      </c>
      <c r="AA111" s="165">
        <f t="shared" si="93"/>
        <v>1.7768897277848232</v>
      </c>
      <c r="AB111" s="164">
        <f t="shared" ref="AB111:AB118" si="101">Y111/Y$8</f>
        <v>2.3935254115698926E-2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4111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4111</v>
      </c>
      <c r="V112" s="163">
        <v>6032</v>
      </c>
      <c r="W112" s="163">
        <v>5298</v>
      </c>
      <c r="X112" s="163">
        <v>6683</v>
      </c>
      <c r="Y112" s="163">
        <v>6617</v>
      </c>
      <c r="Z112" s="164">
        <f t="shared" si="100"/>
        <v>-9.8758042795151768E-3</v>
      </c>
      <c r="AA112" s="165">
        <f t="shared" si="93"/>
        <v>0.60958404281196787</v>
      </c>
      <c r="AB112" s="164">
        <f t="shared" si="101"/>
        <v>1.6820975453882895E-3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8661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8661</v>
      </c>
      <c r="V113" s="163">
        <v>5382</v>
      </c>
      <c r="W113" s="163">
        <v>7819</v>
      </c>
      <c r="X113" s="163">
        <v>11295</v>
      </c>
      <c r="Y113" s="163">
        <v>11852</v>
      </c>
      <c r="Z113" s="164">
        <f t="shared" si="100"/>
        <v>4.9313855688357666E-2</v>
      </c>
      <c r="AA113" s="165">
        <f t="shared" si="93"/>
        <v>0.36843320632721399</v>
      </c>
      <c r="AB113" s="164">
        <f t="shared" si="101"/>
        <v>3.0128789644766523E-3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1026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1026</v>
      </c>
      <c r="V114" s="163">
        <v>2972</v>
      </c>
      <c r="W114" s="163">
        <v>5391</v>
      </c>
      <c r="X114" s="163">
        <v>5420</v>
      </c>
      <c r="Y114" s="163">
        <v>5449</v>
      </c>
      <c r="Z114" s="164">
        <f t="shared" si="100"/>
        <v>5.3505535055351494E-3</v>
      </c>
      <c r="AA114" s="165">
        <f t="shared" si="93"/>
        <v>4.3109161793372319</v>
      </c>
      <c r="AB114" s="164">
        <f t="shared" si="101"/>
        <v>1.3851820348829967E-3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2736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2736</v>
      </c>
      <c r="V115" s="163">
        <v>3611</v>
      </c>
      <c r="W115" s="163">
        <v>4029</v>
      </c>
      <c r="X115" s="163">
        <v>4502</v>
      </c>
      <c r="Y115" s="163">
        <v>4368</v>
      </c>
      <c r="Z115" s="164">
        <f t="shared" si="100"/>
        <v>-2.9764549089293602E-2</v>
      </c>
      <c r="AA115" s="165">
        <f t="shared" si="93"/>
        <v>0.59649122807017552</v>
      </c>
      <c r="AB115" s="164">
        <f t="shared" si="101"/>
        <v>1.1103826625745879E-3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389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389</v>
      </c>
      <c r="V116" s="163">
        <v>209</v>
      </c>
      <c r="W116" s="163">
        <v>1042</v>
      </c>
      <c r="X116" s="163">
        <v>1150</v>
      </c>
      <c r="Y116" s="163">
        <v>927</v>
      </c>
      <c r="Z116" s="164">
        <f t="shared" si="100"/>
        <v>-0.19391304347826088</v>
      </c>
      <c r="AA116" s="165">
        <f t="shared" si="93"/>
        <v>1.3830334190231364</v>
      </c>
      <c r="AB116" s="164">
        <f t="shared" si="101"/>
        <v>2.3565126561507396E-4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969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969</v>
      </c>
      <c r="V117" s="163">
        <v>325</v>
      </c>
      <c r="W117" s="163">
        <v>764</v>
      </c>
      <c r="X117" s="163">
        <v>618</v>
      </c>
      <c r="Y117" s="163">
        <v>1180</v>
      </c>
      <c r="Z117" s="164">
        <f t="shared" si="100"/>
        <v>0.90938511326860838</v>
      </c>
      <c r="AA117" s="165">
        <f t="shared" si="93"/>
        <v>0.21775025799793601</v>
      </c>
      <c r="AB117" s="164">
        <f t="shared" si="101"/>
        <v>2.9996601232555261E-4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8535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8535</v>
      </c>
      <c r="V118" s="169">
        <f>V110-SUM(V111:V117)</f>
        <v>9362</v>
      </c>
      <c r="W118" s="169">
        <f>W110-SUM(W111:W117)</f>
        <v>21945</v>
      </c>
      <c r="X118" s="169">
        <f>X110-SUM(X111:X117)</f>
        <v>23877</v>
      </c>
      <c r="Y118" s="169">
        <f>Y110-SUM(Y111:Y117)</f>
        <v>26241</v>
      </c>
      <c r="Z118" s="170">
        <f t="shared" si="100"/>
        <v>9.9007412991581889E-2</v>
      </c>
      <c r="AA118" s="171">
        <f t="shared" si="93"/>
        <v>2.0745166959578207</v>
      </c>
      <c r="AB118" s="170">
        <f t="shared" si="101"/>
        <v>6.6706848554532426E-3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98537</v>
      </c>
      <c r="D120" s="176">
        <f t="shared" si="104"/>
        <v>41197</v>
      </c>
      <c r="E120" s="176">
        <f t="shared" si="104"/>
        <v>54223</v>
      </c>
      <c r="F120" s="176">
        <f t="shared" si="104"/>
        <v>83036</v>
      </c>
      <c r="G120" s="176">
        <f t="shared" si="104"/>
        <v>85886</v>
      </c>
      <c r="H120" s="176">
        <f t="shared" si="104"/>
        <v>90432</v>
      </c>
      <c r="I120" s="177">
        <f>IFERROR(H120/G120-1,"-")</f>
        <v>5.2930628973290261E-2</v>
      </c>
      <c r="J120" s="177">
        <f>IFERROR(H120/C120-1,"-")</f>
        <v>-8.2253366755634993E-2</v>
      </c>
      <c r="K120" s="177">
        <f>H120/H$8</f>
        <v>0.1303436019469672</v>
      </c>
      <c r="L120" s="176">
        <f t="shared" ref="L120:Q120" si="105">L121+L124</f>
        <v>100955</v>
      </c>
      <c r="M120" s="176">
        <f t="shared" si="105"/>
        <v>43257</v>
      </c>
      <c r="N120" s="176">
        <f t="shared" si="105"/>
        <v>91837</v>
      </c>
      <c r="O120" s="176">
        <f t="shared" si="105"/>
        <v>122130</v>
      </c>
      <c r="P120" s="176">
        <f t="shared" si="105"/>
        <v>132646</v>
      </c>
      <c r="Q120" s="176">
        <f t="shared" si="105"/>
        <v>135810</v>
      </c>
      <c r="R120" s="177">
        <f>IFERROR(Q120/P120-1,"-")</f>
        <v>2.3852962019208945E-2</v>
      </c>
      <c r="S120" s="177">
        <f>IFERROR(Q120/L120-1,"-")</f>
        <v>0.34525283542172258</v>
      </c>
      <c r="T120" s="177">
        <f>Q120/Q$8</f>
        <v>4.1916899538330769E-2</v>
      </c>
      <c r="U120" s="176">
        <f>U121+U124</f>
        <v>199492</v>
      </c>
      <c r="V120" s="176">
        <f>V121+V124</f>
        <v>146060</v>
      </c>
      <c r="W120" s="176">
        <f>W121+W124</f>
        <v>205166</v>
      </c>
      <c r="X120" s="176">
        <f>X121+X124</f>
        <v>218532</v>
      </c>
      <c r="Y120" s="176">
        <f>Y121+Y124</f>
        <v>226242</v>
      </c>
      <c r="Z120" s="177">
        <f>IFERROR(Y120/X120-1,"-")</f>
        <v>3.5280874196913947E-2</v>
      </c>
      <c r="AA120" s="177">
        <f t="shared" ref="AA120:AA132" si="106">IFERROR(Y120/U120-1,"-")</f>
        <v>0.13409059009885116</v>
      </c>
      <c r="AB120" s="177">
        <f>Y120/Y$8</f>
        <v>5.7512636068269216E-2</v>
      </c>
    </row>
    <row r="121" spans="1:28" x14ac:dyDescent="0.25">
      <c r="A121" s="56"/>
      <c r="B121" s="157" t="s">
        <v>97</v>
      </c>
      <c r="C121" s="158">
        <v>45265</v>
      </c>
      <c r="D121" s="158">
        <v>19832</v>
      </c>
      <c r="E121" s="158">
        <v>29317</v>
      </c>
      <c r="F121" s="158">
        <v>47300</v>
      </c>
      <c r="G121" s="158">
        <v>56402</v>
      </c>
      <c r="H121" s="158">
        <v>61696</v>
      </c>
      <c r="I121" s="159">
        <f>IFERROR(H121/G121-1,"-")</f>
        <v>9.3861919790078296E-2</v>
      </c>
      <c r="J121" s="160">
        <f>IFERROR(H121/C121-1,"-")</f>
        <v>0.3629956920357893</v>
      </c>
      <c r="K121" s="159">
        <f>H121/H$8</f>
        <v>8.8925146692764592E-2</v>
      </c>
      <c r="L121" s="158">
        <v>64622</v>
      </c>
      <c r="M121" s="158">
        <v>28674</v>
      </c>
      <c r="N121" s="158">
        <v>65491</v>
      </c>
      <c r="O121" s="158">
        <v>76892</v>
      </c>
      <c r="P121" s="158">
        <v>79579</v>
      </c>
      <c r="Q121" s="158">
        <v>81761</v>
      </c>
      <c r="R121" s="159">
        <f>IFERROR(Q121/P121-1,"-")</f>
        <v>2.7419294034858543E-2</v>
      </c>
      <c r="S121" s="160">
        <f>IFERROR(Q121/L121-1,"-")</f>
        <v>0.26521927516944688</v>
      </c>
      <c r="T121" s="159">
        <f>Q121/Q$8</f>
        <v>2.523501673774731E-2</v>
      </c>
      <c r="U121" s="158">
        <v>109887</v>
      </c>
      <c r="V121" s="158">
        <v>94808</v>
      </c>
      <c r="W121" s="158">
        <v>124192</v>
      </c>
      <c r="X121" s="158">
        <v>135981</v>
      </c>
      <c r="Y121" s="158">
        <v>143457</v>
      </c>
      <c r="Z121" s="159">
        <f>IFERROR(Y121/X121-1,"-")</f>
        <v>5.4978269022878168E-2</v>
      </c>
      <c r="AA121" s="160">
        <f t="shared" si="106"/>
        <v>0.30549564552676833</v>
      </c>
      <c r="AB121" s="159">
        <f>Y121/Y$8</f>
        <v>3.6467986635751529E-2</v>
      </c>
    </row>
    <row r="122" spans="1:28" x14ac:dyDescent="0.25">
      <c r="A122" s="56"/>
      <c r="B122" s="162" t="s">
        <v>103</v>
      </c>
      <c r="C122" s="163">
        <v>21837</v>
      </c>
      <c r="D122" s="163">
        <v>9400</v>
      </c>
      <c r="E122" s="163">
        <v>13902</v>
      </c>
      <c r="F122" s="163">
        <v>26958</v>
      </c>
      <c r="G122" s="163">
        <v>26669</v>
      </c>
      <c r="H122" s="163">
        <v>35257</v>
      </c>
      <c r="I122" s="164">
        <f>IFERROR(H122/G122-1,"-")</f>
        <v>0.32202182309047966</v>
      </c>
      <c r="J122" s="165">
        <f>IFERROR(H122/C122-1,"-")</f>
        <v>0.61455328112836005</v>
      </c>
      <c r="K122" s="164">
        <f>H122/H$8</f>
        <v>5.0817458132566155E-2</v>
      </c>
      <c r="L122" s="163">
        <v>33295</v>
      </c>
      <c r="M122" s="163">
        <v>12454</v>
      </c>
      <c r="N122" s="163">
        <v>34007</v>
      </c>
      <c r="O122" s="163">
        <v>37169</v>
      </c>
      <c r="P122" s="163">
        <v>34235</v>
      </c>
      <c r="Q122" s="163">
        <v>33354</v>
      </c>
      <c r="R122" s="164">
        <f>IFERROR(Q122/P122-1,"-")</f>
        <v>-2.5733898057543447E-2</v>
      </c>
      <c r="S122" s="165">
        <f>IFERROR(Q122/L122-1,"-")</f>
        <v>1.7720378435199802E-3</v>
      </c>
      <c r="T122" s="164">
        <f>Q122/Q$8</f>
        <v>1.0294501636120201E-2</v>
      </c>
      <c r="U122" s="163">
        <v>55132</v>
      </c>
      <c r="V122" s="163">
        <v>47909</v>
      </c>
      <c r="W122" s="163">
        <v>64127</v>
      </c>
      <c r="X122" s="163">
        <v>60904</v>
      </c>
      <c r="Y122" s="163">
        <v>68611</v>
      </c>
      <c r="Z122" s="164">
        <f>IFERROR(Y122/X122-1,"-")</f>
        <v>0.12654341258373836</v>
      </c>
      <c r="AA122" s="165">
        <f t="shared" si="106"/>
        <v>0.24448596096640784</v>
      </c>
      <c r="AB122" s="164">
        <f>Y122/Y$8</f>
        <v>1.7441498365820755E-2</v>
      </c>
    </row>
    <row r="123" spans="1:28" x14ac:dyDescent="0.25">
      <c r="A123" s="56"/>
      <c r="B123" s="162" t="s">
        <v>100</v>
      </c>
      <c r="C123" s="163">
        <v>23428</v>
      </c>
      <c r="D123" s="163">
        <v>10432</v>
      </c>
      <c r="E123" s="163">
        <v>15415</v>
      </c>
      <c r="F123" s="163">
        <v>20342</v>
      </c>
      <c r="G123" s="163">
        <v>29733</v>
      </c>
      <c r="H123" s="163">
        <v>26439</v>
      </c>
      <c r="I123" s="164">
        <f>IFERROR(H123/G123-1,"-")</f>
        <v>-0.11078599535869238</v>
      </c>
      <c r="J123" s="165">
        <f>IFERROR(H123/C123-1,"-")</f>
        <v>0.12852142735188665</v>
      </c>
      <c r="K123" s="164">
        <f>H123/H$8</f>
        <v>3.8107688560198444E-2</v>
      </c>
      <c r="L123" s="163">
        <v>31327</v>
      </c>
      <c r="M123" s="163">
        <v>16220</v>
      </c>
      <c r="N123" s="163">
        <v>31484</v>
      </c>
      <c r="O123" s="163">
        <v>39723</v>
      </c>
      <c r="P123" s="163">
        <v>45344</v>
      </c>
      <c r="Q123" s="163">
        <v>48407</v>
      </c>
      <c r="R123" s="164">
        <f>IFERROR(Q123/P123-1,"-")</f>
        <v>6.7550282286520824E-2</v>
      </c>
      <c r="S123" s="165">
        <f>IFERROR(Q123/L123-1,"-")</f>
        <v>0.54521658633127967</v>
      </c>
      <c r="T123" s="164">
        <f>Q123/Q$8</f>
        <v>1.4940515101627107E-2</v>
      </c>
      <c r="U123" s="163">
        <v>54755</v>
      </c>
      <c r="V123" s="163">
        <v>46899</v>
      </c>
      <c r="W123" s="163">
        <v>60065</v>
      </c>
      <c r="X123" s="163">
        <v>75077</v>
      </c>
      <c r="Y123" s="163">
        <v>74846</v>
      </c>
      <c r="Z123" s="164">
        <f>IFERROR(Y123/X123-1,"-")</f>
        <v>-3.076841109793893E-3</v>
      </c>
      <c r="AA123" s="165">
        <f t="shared" si="106"/>
        <v>0.36692539494110132</v>
      </c>
      <c r="AB123" s="164">
        <f>Y123/Y$8</f>
        <v>1.902648826993077E-2</v>
      </c>
    </row>
    <row r="124" spans="1:28" x14ac:dyDescent="0.25">
      <c r="A124" s="56"/>
      <c r="B124" s="157" t="s">
        <v>107</v>
      </c>
      <c r="C124" s="158">
        <v>53272</v>
      </c>
      <c r="D124" s="158">
        <v>21365</v>
      </c>
      <c r="E124" s="158">
        <v>24906</v>
      </c>
      <c r="F124" s="158">
        <v>35736</v>
      </c>
      <c r="G124" s="158">
        <v>29484</v>
      </c>
      <c r="H124" s="158">
        <v>28736</v>
      </c>
      <c r="I124" s="159">
        <f>IFERROR(H124/G124-1,"-")</f>
        <v>-2.5369692036358749E-2</v>
      </c>
      <c r="J124" s="160">
        <f>IFERROR(H124/C124-1,"-")</f>
        <v>-0.4605796666166091</v>
      </c>
      <c r="K124" s="159">
        <f>H124/H$8</f>
        <v>4.1418455254202596E-2</v>
      </c>
      <c r="L124" s="158">
        <v>36333</v>
      </c>
      <c r="M124" s="158">
        <v>14583</v>
      </c>
      <c r="N124" s="158">
        <v>26346</v>
      </c>
      <c r="O124" s="158">
        <v>45238</v>
      </c>
      <c r="P124" s="158">
        <v>53067</v>
      </c>
      <c r="Q124" s="158">
        <v>54049</v>
      </c>
      <c r="R124" s="159">
        <f>IFERROR(Q124/P124-1,"-")</f>
        <v>1.8504908888763216E-2</v>
      </c>
      <c r="S124" s="160">
        <f>IFERROR(Q124/L124-1,"-")</f>
        <v>0.48760080367709802</v>
      </c>
      <c r="T124" s="159">
        <f>Q124/Q$8</f>
        <v>1.6681882800583459E-2</v>
      </c>
      <c r="U124" s="158">
        <v>89605</v>
      </c>
      <c r="V124" s="158">
        <v>51252</v>
      </c>
      <c r="W124" s="158">
        <v>80974</v>
      </c>
      <c r="X124" s="158">
        <v>82551</v>
      </c>
      <c r="Y124" s="158">
        <v>82785</v>
      </c>
      <c r="Z124" s="159">
        <f>IFERROR(Y124/X124-1,"-")</f>
        <v>2.8346113311770171E-3</v>
      </c>
      <c r="AA124" s="160">
        <f t="shared" si="106"/>
        <v>-7.6111824116957716E-2</v>
      </c>
      <c r="AB124" s="159">
        <f>Y124/Y$8</f>
        <v>2.1044649432517687E-2</v>
      </c>
    </row>
    <row r="125" spans="1:28" s="56" customFormat="1" x14ac:dyDescent="0.25">
      <c r="B125" s="162" t="s">
        <v>110</v>
      </c>
      <c r="C125" s="163">
        <v>2679</v>
      </c>
      <c r="D125" s="163">
        <v>1259</v>
      </c>
      <c r="E125" s="163">
        <v>470</v>
      </c>
      <c r="F125" s="163">
        <v>2150</v>
      </c>
      <c r="G125" s="163">
        <v>2789</v>
      </c>
      <c r="H125" s="163">
        <v>2110</v>
      </c>
      <c r="I125" s="164">
        <f t="shared" ref="I125:I132" si="107">IFERROR(H125/G125-1,"-")</f>
        <v>-0.24345643599856581</v>
      </c>
      <c r="J125" s="165">
        <f t="shared" ref="J125:J132" si="108">IFERROR(H125/C125-1,"-")</f>
        <v>-0.21239268383725274</v>
      </c>
      <c r="K125" s="164">
        <f t="shared" ref="K125:K132" si="109">H125/H$8</f>
        <v>3.0412354045924097E-3</v>
      </c>
      <c r="L125" s="163">
        <v>6654</v>
      </c>
      <c r="M125" s="163">
        <v>2202</v>
      </c>
      <c r="N125" s="163">
        <v>2180</v>
      </c>
      <c r="O125" s="163">
        <v>6454</v>
      </c>
      <c r="P125" s="163">
        <v>7725</v>
      </c>
      <c r="Q125" s="163">
        <v>7374</v>
      </c>
      <c r="R125" s="164">
        <f t="shared" ref="R125:R132" si="110">IFERROR(Q125/P125-1,"-")</f>
        <v>-4.5436893203883444E-2</v>
      </c>
      <c r="S125" s="165">
        <f t="shared" ref="S125:S132" si="111">IFERROR(Q125/L125-1,"-")</f>
        <v>0.10820559062218216</v>
      </c>
      <c r="T125" s="164">
        <f t="shared" ref="T125:T132" si="112">Q125/Q$8</f>
        <v>2.2759385700290929E-3</v>
      </c>
      <c r="U125" s="163">
        <v>9333</v>
      </c>
      <c r="V125" s="163">
        <v>2650</v>
      </c>
      <c r="W125" s="163">
        <v>8604</v>
      </c>
      <c r="X125" s="163">
        <v>10514</v>
      </c>
      <c r="Y125" s="163">
        <v>9484</v>
      </c>
      <c r="Z125" s="164">
        <f t="shared" ref="Z125:Z132" si="113">IFERROR(Y125/X125-1,"-")</f>
        <v>-9.7964618603766374E-2</v>
      </c>
      <c r="AA125" s="165">
        <f t="shared" si="106"/>
        <v>1.6179149255330483E-2</v>
      </c>
      <c r="AB125" s="164">
        <f t="shared" ref="AB125:AB132" si="114">Y125/Y$8</f>
        <v>2.4109132719453735E-3</v>
      </c>
    </row>
    <row r="126" spans="1:28" s="56" customFormat="1" x14ac:dyDescent="0.25">
      <c r="B126" s="162" t="s">
        <v>113</v>
      </c>
      <c r="C126" s="163">
        <v>3546</v>
      </c>
      <c r="D126" s="163">
        <v>1575</v>
      </c>
      <c r="E126" s="163">
        <v>1973</v>
      </c>
      <c r="F126" s="163">
        <v>3388</v>
      </c>
      <c r="G126" s="163">
        <v>3903</v>
      </c>
      <c r="H126" s="163">
        <v>3866</v>
      </c>
      <c r="I126" s="164">
        <f t="shared" si="107"/>
        <v>-9.4798872662055222E-3</v>
      </c>
      <c r="J126" s="165">
        <f t="shared" si="108"/>
        <v>9.0242526790750066E-2</v>
      </c>
      <c r="K126" s="164">
        <f t="shared" si="109"/>
        <v>5.5722351062342445E-3</v>
      </c>
      <c r="L126" s="163">
        <v>4785</v>
      </c>
      <c r="M126" s="163">
        <v>2057</v>
      </c>
      <c r="N126" s="163">
        <v>3994</v>
      </c>
      <c r="O126" s="163">
        <v>5823</v>
      </c>
      <c r="P126" s="163">
        <v>7551</v>
      </c>
      <c r="Q126" s="163">
        <v>7362</v>
      </c>
      <c r="R126" s="164">
        <f t="shared" si="110"/>
        <v>-2.5029797377830731E-2</v>
      </c>
      <c r="S126" s="165">
        <f t="shared" si="111"/>
        <v>0.53855799373040747</v>
      </c>
      <c r="T126" s="164">
        <f t="shared" si="112"/>
        <v>2.2722348457491432E-3</v>
      </c>
      <c r="U126" s="163">
        <v>8331</v>
      </c>
      <c r="V126" s="163">
        <v>5967</v>
      </c>
      <c r="W126" s="163">
        <v>9211</v>
      </c>
      <c r="X126" s="163">
        <v>11454</v>
      </c>
      <c r="Y126" s="163">
        <v>11228</v>
      </c>
      <c r="Z126" s="164">
        <f t="shared" si="113"/>
        <v>-1.9731098306268513E-2</v>
      </c>
      <c r="AA126" s="165">
        <f t="shared" si="106"/>
        <v>0.34773736646260955</v>
      </c>
      <c r="AB126" s="164">
        <f t="shared" si="114"/>
        <v>2.8542528698231396E-3</v>
      </c>
    </row>
    <row r="127" spans="1:28" x14ac:dyDescent="0.25">
      <c r="A127" s="56"/>
      <c r="B127" s="162" t="s">
        <v>116</v>
      </c>
      <c r="C127" s="163">
        <v>2730</v>
      </c>
      <c r="D127" s="163">
        <v>1146</v>
      </c>
      <c r="E127" s="163">
        <v>1837</v>
      </c>
      <c r="F127" s="163">
        <v>2425</v>
      </c>
      <c r="G127" s="163">
        <v>2763</v>
      </c>
      <c r="H127" s="163">
        <v>2451</v>
      </c>
      <c r="I127" s="164">
        <f t="shared" si="107"/>
        <v>-0.1129207383279045</v>
      </c>
      <c r="J127" s="165">
        <f t="shared" si="108"/>
        <v>-0.10219780219780217</v>
      </c>
      <c r="K127" s="164">
        <f t="shared" si="109"/>
        <v>3.5327336382255906E-3</v>
      </c>
      <c r="L127" s="163">
        <v>3362</v>
      </c>
      <c r="M127" s="163">
        <v>1384</v>
      </c>
      <c r="N127" s="163">
        <v>4545</v>
      </c>
      <c r="O127" s="163">
        <v>5072</v>
      </c>
      <c r="P127" s="163">
        <v>5268</v>
      </c>
      <c r="Q127" s="163">
        <v>5269</v>
      </c>
      <c r="R127" s="164">
        <f t="shared" si="110"/>
        <v>1.8982536066824984E-4</v>
      </c>
      <c r="S127" s="165">
        <f t="shared" si="111"/>
        <v>0.56722189173111248</v>
      </c>
      <c r="T127" s="164">
        <f t="shared" si="112"/>
        <v>1.6262436025879156E-3</v>
      </c>
      <c r="U127" s="163">
        <v>6092</v>
      </c>
      <c r="V127" s="163">
        <v>6382</v>
      </c>
      <c r="W127" s="163">
        <v>7497</v>
      </c>
      <c r="X127" s="163">
        <v>8031</v>
      </c>
      <c r="Y127" s="163">
        <v>7720</v>
      </c>
      <c r="Z127" s="164">
        <f t="shared" si="113"/>
        <v>-3.8724940854189982E-2</v>
      </c>
      <c r="AA127" s="165">
        <f t="shared" si="106"/>
        <v>0.26723571897570575</v>
      </c>
      <c r="AB127" s="164">
        <f t="shared" si="114"/>
        <v>1.9624895043671747E-3</v>
      </c>
    </row>
    <row r="128" spans="1:28" x14ac:dyDescent="0.25">
      <c r="A128" s="56"/>
      <c r="B128" s="162" t="s">
        <v>123</v>
      </c>
      <c r="C128" s="163">
        <v>692</v>
      </c>
      <c r="D128" s="163">
        <v>338</v>
      </c>
      <c r="E128" s="163">
        <v>287</v>
      </c>
      <c r="F128" s="163">
        <v>723</v>
      </c>
      <c r="G128" s="163">
        <v>596</v>
      </c>
      <c r="H128" s="163">
        <v>571</v>
      </c>
      <c r="I128" s="164">
        <f t="shared" si="107"/>
        <v>-4.1946308724832182E-2</v>
      </c>
      <c r="J128" s="165">
        <f t="shared" si="108"/>
        <v>-0.17485549132947975</v>
      </c>
      <c r="K128" s="164">
        <f t="shared" si="109"/>
        <v>8.2300730617168995E-4</v>
      </c>
      <c r="L128" s="163">
        <v>786</v>
      </c>
      <c r="M128" s="163">
        <v>334</v>
      </c>
      <c r="N128" s="163">
        <v>788</v>
      </c>
      <c r="O128" s="163">
        <v>1556</v>
      </c>
      <c r="P128" s="163">
        <v>1750</v>
      </c>
      <c r="Q128" s="163">
        <v>1538</v>
      </c>
      <c r="R128" s="164">
        <f t="shared" si="110"/>
        <v>-0.12114285714285711</v>
      </c>
      <c r="S128" s="165">
        <f t="shared" si="111"/>
        <v>0.95674300254452915</v>
      </c>
      <c r="T128" s="164">
        <f t="shared" si="112"/>
        <v>4.7469399521355365E-4</v>
      </c>
      <c r="U128" s="163">
        <v>1478</v>
      </c>
      <c r="V128" s="163">
        <v>1075</v>
      </c>
      <c r="W128" s="163">
        <v>2279</v>
      </c>
      <c r="X128" s="163">
        <v>2346</v>
      </c>
      <c r="Y128" s="163">
        <v>2109</v>
      </c>
      <c r="Z128" s="164">
        <f t="shared" si="113"/>
        <v>-0.10102301790281332</v>
      </c>
      <c r="AA128" s="165">
        <f t="shared" si="106"/>
        <v>0.42692828146143436</v>
      </c>
      <c r="AB128" s="164">
        <f t="shared" si="114"/>
        <v>5.3612569491066984E-4</v>
      </c>
    </row>
    <row r="129" spans="1:28" x14ac:dyDescent="0.25">
      <c r="A129" s="56"/>
      <c r="B129" s="162" t="s">
        <v>119</v>
      </c>
      <c r="C129" s="163">
        <v>595</v>
      </c>
      <c r="D129" s="163">
        <v>276</v>
      </c>
      <c r="E129" s="163">
        <v>253</v>
      </c>
      <c r="F129" s="163">
        <v>537</v>
      </c>
      <c r="G129" s="163">
        <v>441</v>
      </c>
      <c r="H129" s="163">
        <v>504</v>
      </c>
      <c r="I129" s="164">
        <f t="shared" si="107"/>
        <v>0.14285714285714279</v>
      </c>
      <c r="J129" s="165">
        <f t="shared" si="108"/>
        <v>-0.15294117647058825</v>
      </c>
      <c r="K129" s="164">
        <f t="shared" si="109"/>
        <v>7.2643727199742862E-4</v>
      </c>
      <c r="L129" s="163">
        <v>724</v>
      </c>
      <c r="M129" s="163">
        <v>406</v>
      </c>
      <c r="N129" s="163">
        <v>905</v>
      </c>
      <c r="O129" s="163">
        <v>1018</v>
      </c>
      <c r="P129" s="163">
        <v>1265</v>
      </c>
      <c r="Q129" s="163">
        <v>1277</v>
      </c>
      <c r="R129" s="164">
        <f t="shared" si="110"/>
        <v>9.4861660079050836E-3</v>
      </c>
      <c r="S129" s="165">
        <f t="shared" si="111"/>
        <v>0.76381215469613251</v>
      </c>
      <c r="T129" s="164">
        <f t="shared" si="112"/>
        <v>3.941379921246476E-4</v>
      </c>
      <c r="U129" s="163">
        <v>1319</v>
      </c>
      <c r="V129" s="163">
        <v>1158</v>
      </c>
      <c r="W129" s="163">
        <v>1555</v>
      </c>
      <c r="X129" s="163">
        <v>1706</v>
      </c>
      <c r="Y129" s="163">
        <v>1781</v>
      </c>
      <c r="Z129" s="164">
        <f t="shared" si="113"/>
        <v>4.3962485345838243E-2</v>
      </c>
      <c r="AA129" s="165">
        <f t="shared" si="106"/>
        <v>0.35026535253980295</v>
      </c>
      <c r="AB129" s="164">
        <f t="shared" si="114"/>
        <v>4.5274531182356713E-4</v>
      </c>
    </row>
    <row r="130" spans="1:28" x14ac:dyDescent="0.25">
      <c r="A130" s="56"/>
      <c r="B130" s="162" t="s">
        <v>128</v>
      </c>
      <c r="C130" s="163">
        <v>383</v>
      </c>
      <c r="D130" s="163">
        <v>181</v>
      </c>
      <c r="E130" s="163">
        <v>86</v>
      </c>
      <c r="F130" s="163">
        <v>201</v>
      </c>
      <c r="G130" s="163">
        <v>193</v>
      </c>
      <c r="H130" s="163">
        <v>199</v>
      </c>
      <c r="I130" s="164">
        <f t="shared" si="107"/>
        <v>3.1088082901554515E-2</v>
      </c>
      <c r="J130" s="165">
        <f t="shared" si="108"/>
        <v>-0.48041775456919056</v>
      </c>
      <c r="K130" s="164">
        <f t="shared" si="109"/>
        <v>2.8682741493549267E-4</v>
      </c>
      <c r="L130" s="163">
        <v>1034</v>
      </c>
      <c r="M130" s="163">
        <v>482</v>
      </c>
      <c r="N130" s="163">
        <v>288</v>
      </c>
      <c r="O130" s="163">
        <v>710</v>
      </c>
      <c r="P130" s="163">
        <v>960</v>
      </c>
      <c r="Q130" s="163">
        <v>977</v>
      </c>
      <c r="R130" s="164">
        <f t="shared" si="110"/>
        <v>1.7708333333333437E-2</v>
      </c>
      <c r="S130" s="165">
        <f t="shared" si="111"/>
        <v>-5.5125725338491249E-2</v>
      </c>
      <c r="T130" s="164">
        <f t="shared" si="112"/>
        <v>3.0154488512590502E-4</v>
      </c>
      <c r="U130" s="163">
        <v>1417</v>
      </c>
      <c r="V130" s="163">
        <v>374</v>
      </c>
      <c r="W130" s="163">
        <v>911</v>
      </c>
      <c r="X130" s="163">
        <v>1153</v>
      </c>
      <c r="Y130" s="163">
        <v>1176</v>
      </c>
      <c r="Z130" s="164">
        <f t="shared" si="113"/>
        <v>1.9947961838681749E-2</v>
      </c>
      <c r="AA130" s="165">
        <f t="shared" si="106"/>
        <v>-0.17007762879322508</v>
      </c>
      <c r="AB130" s="164">
        <f t="shared" si="114"/>
        <v>2.9894917838546597E-4</v>
      </c>
    </row>
    <row r="131" spans="1:28" x14ac:dyDescent="0.25">
      <c r="A131" s="56"/>
      <c r="B131" s="162" t="s">
        <v>131</v>
      </c>
      <c r="C131" s="163">
        <v>400</v>
      </c>
      <c r="D131" s="163">
        <v>186</v>
      </c>
      <c r="E131" s="163">
        <v>136</v>
      </c>
      <c r="F131" s="163">
        <v>214</v>
      </c>
      <c r="G131" s="163">
        <v>319</v>
      </c>
      <c r="H131" s="163">
        <v>290</v>
      </c>
      <c r="I131" s="164">
        <f t="shared" si="107"/>
        <v>-9.0909090909090939E-2</v>
      </c>
      <c r="J131" s="165">
        <f t="shared" si="108"/>
        <v>-0.27500000000000002</v>
      </c>
      <c r="K131" s="164">
        <f t="shared" si="109"/>
        <v>4.179897001572506E-4</v>
      </c>
      <c r="L131" s="163">
        <v>1895</v>
      </c>
      <c r="M131" s="163">
        <v>871</v>
      </c>
      <c r="N131" s="163">
        <v>459</v>
      </c>
      <c r="O131" s="163">
        <v>1314</v>
      </c>
      <c r="P131" s="163">
        <v>1779</v>
      </c>
      <c r="Q131" s="163">
        <v>1736</v>
      </c>
      <c r="R131" s="164">
        <f t="shared" si="110"/>
        <v>-2.417088251826871E-2</v>
      </c>
      <c r="S131" s="165">
        <f t="shared" si="111"/>
        <v>-8.3905013192612121E-2</v>
      </c>
      <c r="T131" s="164">
        <f t="shared" si="112"/>
        <v>5.358054458327238E-4</v>
      </c>
      <c r="U131" s="163">
        <v>2295</v>
      </c>
      <c r="V131" s="163">
        <v>595</v>
      </c>
      <c r="W131" s="163">
        <v>1528</v>
      </c>
      <c r="X131" s="163">
        <v>2098</v>
      </c>
      <c r="Y131" s="163">
        <v>2026</v>
      </c>
      <c r="Z131" s="164">
        <f t="shared" si="113"/>
        <v>-3.4318398474737832E-2</v>
      </c>
      <c r="AA131" s="165">
        <f t="shared" si="106"/>
        <v>-0.11721132897603481</v>
      </c>
      <c r="AB131" s="164">
        <f t="shared" si="114"/>
        <v>5.1502639065387256E-4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42247</v>
      </c>
      <c r="D132" s="169">
        <f t="shared" si="115"/>
        <v>16404</v>
      </c>
      <c r="E132" s="169">
        <f t="shared" si="115"/>
        <v>19864</v>
      </c>
      <c r="F132" s="169">
        <f t="shared" si="115"/>
        <v>26098</v>
      </c>
      <c r="G132" s="169">
        <f t="shared" si="115"/>
        <v>18480</v>
      </c>
      <c r="H132" s="169">
        <f t="shared" si="115"/>
        <v>18745</v>
      </c>
      <c r="I132" s="170">
        <f t="shared" si="107"/>
        <v>1.433982683982693E-2</v>
      </c>
      <c r="J132" s="171">
        <f t="shared" si="108"/>
        <v>-0.55629985561104933</v>
      </c>
      <c r="K132" s="170">
        <f t="shared" si="109"/>
        <v>2.7017989411888491E-2</v>
      </c>
      <c r="L132" s="169">
        <f t="shared" ref="L132:Q132" si="116">L124-SUM(L125:L131)</f>
        <v>17093</v>
      </c>
      <c r="M132" s="169">
        <f t="shared" si="116"/>
        <v>6847</v>
      </c>
      <c r="N132" s="169">
        <f t="shared" si="116"/>
        <v>13187</v>
      </c>
      <c r="O132" s="169">
        <f t="shared" si="116"/>
        <v>23291</v>
      </c>
      <c r="P132" s="169">
        <f t="shared" si="116"/>
        <v>26769</v>
      </c>
      <c r="Q132" s="169">
        <f t="shared" si="116"/>
        <v>28516</v>
      </c>
      <c r="R132" s="170">
        <f t="shared" si="110"/>
        <v>6.5262056856812078E-2</v>
      </c>
      <c r="S132" s="171">
        <f t="shared" si="111"/>
        <v>0.66828526297314683</v>
      </c>
      <c r="T132" s="170">
        <f t="shared" si="112"/>
        <v>8.8012834639204784E-3</v>
      </c>
      <c r="U132" s="169">
        <f>U124-SUM(U125:U131)</f>
        <v>59340</v>
      </c>
      <c r="V132" s="169">
        <f>V124-SUM(V125:V131)</f>
        <v>33051</v>
      </c>
      <c r="W132" s="169">
        <f>W124-SUM(W125:W131)</f>
        <v>49389</v>
      </c>
      <c r="X132" s="169">
        <f>X124-SUM(X125:X131)</f>
        <v>45249</v>
      </c>
      <c r="Y132" s="169">
        <f>Y124-SUM(Y125:Y131)</f>
        <v>47261</v>
      </c>
      <c r="Z132" s="170">
        <f t="shared" si="113"/>
        <v>4.4465071051293936E-2</v>
      </c>
      <c r="AA132" s="171">
        <f t="shared" si="106"/>
        <v>-0.20355578024941012</v>
      </c>
      <c r="AB132" s="170">
        <f t="shared" si="114"/>
        <v>1.2014147210608426E-2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26894</v>
      </c>
      <c r="D134" s="176">
        <f t="shared" si="117"/>
        <v>9862</v>
      </c>
      <c r="E134" s="176">
        <f t="shared" si="117"/>
        <v>21230</v>
      </c>
      <c r="F134" s="176">
        <f t="shared" si="117"/>
        <v>43964</v>
      </c>
      <c r="G134" s="176">
        <f t="shared" si="117"/>
        <v>44924</v>
      </c>
      <c r="H134" s="176">
        <f t="shared" si="117"/>
        <v>48799</v>
      </c>
      <c r="I134" s="177">
        <f>IFERROR(H134/G134-1,"-")</f>
        <v>8.6256789244056664E-2</v>
      </c>
      <c r="J134" s="177">
        <f>IFERROR(H134/C134-1,"-")</f>
        <v>0.8144939391685877</v>
      </c>
      <c r="K134" s="177">
        <f>H134/H$8</f>
        <v>7.0336135786116111E-2</v>
      </c>
      <c r="L134" s="176">
        <f t="shared" ref="L134:Q134" si="118">L135+L138</f>
        <v>137803</v>
      </c>
      <c r="M134" s="176">
        <f t="shared" si="118"/>
        <v>40956</v>
      </c>
      <c r="N134" s="176">
        <f t="shared" si="118"/>
        <v>52069</v>
      </c>
      <c r="O134" s="176">
        <f t="shared" si="118"/>
        <v>148587</v>
      </c>
      <c r="P134" s="176">
        <f t="shared" si="118"/>
        <v>164593</v>
      </c>
      <c r="Q134" s="176">
        <f t="shared" si="118"/>
        <v>168648</v>
      </c>
      <c r="R134" s="177">
        <f>IFERROR(Q134/P134-1,"-")</f>
        <v>2.4636527677361686E-2</v>
      </c>
      <c r="S134" s="177">
        <f>IFERROR(Q134/L134-1,"-")</f>
        <v>0.22383402393271545</v>
      </c>
      <c r="T134" s="177">
        <f>Q134/Q$8</f>
        <v>5.2052141030413134E-2</v>
      </c>
      <c r="U134" s="176">
        <f>U135+U138</f>
        <v>164697</v>
      </c>
      <c r="V134" s="176">
        <f>V135+V138</f>
        <v>100895</v>
      </c>
      <c r="W134" s="176">
        <f>W135+W138</f>
        <v>192551</v>
      </c>
      <c r="X134" s="176">
        <f>X135+X138</f>
        <v>209517</v>
      </c>
      <c r="Y134" s="176">
        <f>Y135+Y138</f>
        <v>217447</v>
      </c>
      <c r="Z134" s="177">
        <f>IFERROR(Y134/X134-1,"-")</f>
        <v>3.784895736384164E-2</v>
      </c>
      <c r="AA134" s="177">
        <f t="shared" ref="AA134:AA146" si="119">IFERROR(Y134/U134-1,"-")</f>
        <v>0.32028512966234968</v>
      </c>
      <c r="AB134" s="177">
        <f>Y134/Y$8</f>
        <v>5.5276872442503761E-2</v>
      </c>
    </row>
    <row r="135" spans="1:28" x14ac:dyDescent="0.25">
      <c r="A135" s="56"/>
      <c r="B135" s="157" t="s">
        <v>97</v>
      </c>
      <c r="C135" s="158">
        <v>8056</v>
      </c>
      <c r="D135" s="158">
        <v>2454</v>
      </c>
      <c r="E135" s="158">
        <v>5957</v>
      </c>
      <c r="F135" s="158">
        <v>5258</v>
      </c>
      <c r="G135" s="158">
        <v>7485</v>
      </c>
      <c r="H135" s="158">
        <v>6555</v>
      </c>
      <c r="I135" s="159">
        <f>IFERROR(H135/G135-1,"-")</f>
        <v>-0.12424849699398799</v>
      </c>
      <c r="J135" s="160">
        <f>IFERROR(H135/C135-1,"-")</f>
        <v>-0.18632075471698117</v>
      </c>
      <c r="K135" s="159">
        <f>H135/H$8</f>
        <v>9.44800856734751E-3</v>
      </c>
      <c r="L135" s="158">
        <v>25462</v>
      </c>
      <c r="M135" s="158">
        <v>6197</v>
      </c>
      <c r="N135" s="158">
        <v>13561</v>
      </c>
      <c r="O135" s="158">
        <v>14681</v>
      </c>
      <c r="P135" s="158">
        <v>14179</v>
      </c>
      <c r="Q135" s="158">
        <v>13829</v>
      </c>
      <c r="R135" s="159">
        <f>IFERROR(Q135/P135-1,"-")</f>
        <v>-2.4684392411312484E-2</v>
      </c>
      <c r="S135" s="160">
        <f>IFERROR(Q135/L135-1,"-")</f>
        <v>-0.45687691461786195</v>
      </c>
      <c r="T135" s="159">
        <f>Q135/Q$8</f>
        <v>4.2682335889520371E-3</v>
      </c>
      <c r="U135" s="158">
        <v>33518</v>
      </c>
      <c r="V135" s="158">
        <v>36157</v>
      </c>
      <c r="W135" s="158">
        <v>19939</v>
      </c>
      <c r="X135" s="158">
        <v>21664</v>
      </c>
      <c r="Y135" s="158">
        <v>20384</v>
      </c>
      <c r="Z135" s="159">
        <f>IFERROR(Y135/X135-1,"-")</f>
        <v>-5.9084194977843452E-2</v>
      </c>
      <c r="AA135" s="160">
        <f t="shared" si="119"/>
        <v>-0.39184915567754641</v>
      </c>
      <c r="AB135" s="159">
        <f>Y135/Y$8</f>
        <v>5.1817857586814106E-3</v>
      </c>
    </row>
    <row r="136" spans="1:28" x14ac:dyDescent="0.25">
      <c r="A136" s="56"/>
      <c r="B136" s="162" t="s">
        <v>103</v>
      </c>
      <c r="C136" s="163">
        <v>8056</v>
      </c>
      <c r="D136" s="163">
        <v>2454</v>
      </c>
      <c r="E136" s="163">
        <v>5957</v>
      </c>
      <c r="F136" s="163">
        <v>5187</v>
      </c>
      <c r="G136" s="163">
        <v>7485</v>
      </c>
      <c r="H136" s="163">
        <v>6555</v>
      </c>
      <c r="I136" s="164">
        <f>IFERROR(H136/G136-1,"-")</f>
        <v>-0.12424849699398799</v>
      </c>
      <c r="J136" s="165">
        <f>IFERROR(H136/C136-1,"-")</f>
        <v>-0.18632075471698117</v>
      </c>
      <c r="K136" s="164">
        <f>H136/H$8</f>
        <v>9.44800856734751E-3</v>
      </c>
      <c r="L136" s="163">
        <v>8556</v>
      </c>
      <c r="M136" s="163">
        <v>3528</v>
      </c>
      <c r="N136" s="163">
        <v>7957</v>
      </c>
      <c r="O136" s="163">
        <v>8665</v>
      </c>
      <c r="P136" s="163">
        <v>6440</v>
      </c>
      <c r="Q136" s="163">
        <v>6180</v>
      </c>
      <c r="R136" s="164">
        <f>IFERROR(Q136/P136-1,"-")</f>
        <v>-4.0372670807453437E-2</v>
      </c>
      <c r="S136" s="165">
        <f>IFERROR(Q136/L136-1,"-")</f>
        <v>-0.27769985974754563</v>
      </c>
      <c r="T136" s="164">
        <f>Q136/Q$8</f>
        <v>1.9074180041740972E-3</v>
      </c>
      <c r="U136" s="163">
        <v>16612</v>
      </c>
      <c r="V136" s="163">
        <v>28458</v>
      </c>
      <c r="W136" s="163">
        <v>13852</v>
      </c>
      <c r="X136" s="163">
        <v>13925</v>
      </c>
      <c r="Y136" s="163">
        <v>12735</v>
      </c>
      <c r="Z136" s="164">
        <f>IFERROR(Y136/X136-1,"-")</f>
        <v>-8.5457809694793552E-2</v>
      </c>
      <c r="AA136" s="165">
        <f t="shared" si="119"/>
        <v>-0.23338550445461115</v>
      </c>
      <c r="AB136" s="164">
        <f>Y136/Y$8</f>
        <v>3.2373450567507733E-3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16906</v>
      </c>
      <c r="M137" s="163">
        <v>2669</v>
      </c>
      <c r="N137" s="163">
        <v>5604</v>
      </c>
      <c r="O137" s="163">
        <v>6016</v>
      </c>
      <c r="P137" s="163">
        <v>7739</v>
      </c>
      <c r="Q137" s="163">
        <v>7649</v>
      </c>
      <c r="R137" s="164">
        <f>IFERROR(Q137/P137-1,"-")</f>
        <v>-1.1629409484429476E-2</v>
      </c>
      <c r="S137" s="165">
        <f>IFERROR(Q137/L137-1,"-")</f>
        <v>-0.54755708032651129</v>
      </c>
      <c r="T137" s="164">
        <f>Q137/Q$8</f>
        <v>2.3608155847779401E-3</v>
      </c>
      <c r="U137" s="163">
        <v>16906</v>
      </c>
      <c r="V137" s="163">
        <v>7699</v>
      </c>
      <c r="W137" s="163">
        <v>6087</v>
      </c>
      <c r="X137" s="163">
        <v>7739</v>
      </c>
      <c r="Y137" s="163">
        <v>7649</v>
      </c>
      <c r="Z137" s="164">
        <f>IFERROR(Y137/X137-1,"-")</f>
        <v>-1.1629409484429476E-2</v>
      </c>
      <c r="AA137" s="165">
        <f t="shared" si="119"/>
        <v>-0.54755708032651129</v>
      </c>
      <c r="AB137" s="164">
        <f>Y137/Y$8</f>
        <v>1.9444407019306373E-3</v>
      </c>
    </row>
    <row r="138" spans="1:28" x14ac:dyDescent="0.25">
      <c r="A138" s="56"/>
      <c r="B138" s="157" t="s">
        <v>107</v>
      </c>
      <c r="C138" s="158">
        <v>18838</v>
      </c>
      <c r="D138" s="158">
        <v>7408</v>
      </c>
      <c r="E138" s="158">
        <v>15273</v>
      </c>
      <c r="F138" s="158">
        <v>38706</v>
      </c>
      <c r="G138" s="158">
        <v>37439</v>
      </c>
      <c r="H138" s="158">
        <v>42244</v>
      </c>
      <c r="I138" s="159">
        <f>IFERROR(H138/G138-1,"-")</f>
        <v>0.1283421031544647</v>
      </c>
      <c r="J138" s="160">
        <f>IFERROR(H138/C138-1,"-")</f>
        <v>1.2424885868988214</v>
      </c>
      <c r="K138" s="159">
        <f>H138/H$8</f>
        <v>6.0888127218768601E-2</v>
      </c>
      <c r="L138" s="158">
        <v>112341</v>
      </c>
      <c r="M138" s="158">
        <v>34759</v>
      </c>
      <c r="N138" s="158">
        <v>38508</v>
      </c>
      <c r="O138" s="158">
        <v>133906</v>
      </c>
      <c r="P138" s="158">
        <v>150414</v>
      </c>
      <c r="Q138" s="158">
        <v>154819</v>
      </c>
      <c r="R138" s="159">
        <f>IFERROR(Q138/P138-1,"-")</f>
        <v>2.928583775446425E-2</v>
      </c>
      <c r="S138" s="160">
        <f>IFERROR(Q138/L138-1,"-")</f>
        <v>0.37811662705512683</v>
      </c>
      <c r="T138" s="159">
        <f>Q138/Q$8</f>
        <v>4.7783907441461097E-2</v>
      </c>
      <c r="U138" s="158">
        <v>131179</v>
      </c>
      <c r="V138" s="158">
        <v>64738</v>
      </c>
      <c r="W138" s="158">
        <v>172612</v>
      </c>
      <c r="X138" s="158">
        <v>187853</v>
      </c>
      <c r="Y138" s="158">
        <v>197063</v>
      </c>
      <c r="Z138" s="159">
        <f>IFERROR(Y138/X138-1,"-")</f>
        <v>4.9027697188759323E-2</v>
      </c>
      <c r="AA138" s="160">
        <f t="shared" si="119"/>
        <v>0.50224502397487392</v>
      </c>
      <c r="AB138" s="159">
        <f>Y138/Y$8</f>
        <v>5.009508668382235E-2</v>
      </c>
    </row>
    <row r="139" spans="1:28" s="56" customFormat="1" x14ac:dyDescent="0.25">
      <c r="B139" s="162" t="s">
        <v>110</v>
      </c>
      <c r="C139" s="163">
        <v>10942</v>
      </c>
      <c r="D139" s="163">
        <v>3361</v>
      </c>
      <c r="E139" s="163">
        <v>6961</v>
      </c>
      <c r="F139" s="163">
        <v>20088</v>
      </c>
      <c r="G139" s="163">
        <v>18831</v>
      </c>
      <c r="H139" s="163">
        <v>24281</v>
      </c>
      <c r="I139" s="164">
        <f t="shared" ref="I139:I146" si="120">IFERROR(H139/G139-1,"-")</f>
        <v>0.28941638787106361</v>
      </c>
      <c r="J139" s="165">
        <f t="shared" ref="J139:J146" si="121">IFERROR(H139/C139-1,"-")</f>
        <v>1.2190641564613416</v>
      </c>
      <c r="K139" s="164">
        <f t="shared" ref="K139:K146" si="122">H139/H$8</f>
        <v>3.4997268653511042E-2</v>
      </c>
      <c r="L139" s="163">
        <v>52480</v>
      </c>
      <c r="M139" s="163">
        <v>12472</v>
      </c>
      <c r="N139" s="163">
        <v>9894</v>
      </c>
      <c r="O139" s="163">
        <v>55203</v>
      </c>
      <c r="P139" s="163">
        <v>63592</v>
      </c>
      <c r="Q139" s="163">
        <v>65382</v>
      </c>
      <c r="R139" s="164">
        <f t="shared" ref="R139:R146" si="123">IFERROR(Q139/P139-1,"-")</f>
        <v>2.8148194741477006E-2</v>
      </c>
      <c r="S139" s="165">
        <f t="shared" ref="S139:S146" si="124">IFERROR(Q139/L139-1,"-")</f>
        <v>0.24584603658536586</v>
      </c>
      <c r="T139" s="164">
        <f t="shared" ref="T139:T146" si="125">Q139/Q$8</f>
        <v>2.0179741739305958E-2</v>
      </c>
      <c r="U139" s="163">
        <v>63422</v>
      </c>
      <c r="V139" s="163">
        <v>17187</v>
      </c>
      <c r="W139" s="163">
        <v>75291</v>
      </c>
      <c r="X139" s="163">
        <v>82423</v>
      </c>
      <c r="Y139" s="163">
        <v>89663</v>
      </c>
      <c r="Z139" s="164">
        <f t="shared" ref="Z139:Z146" si="126">IFERROR(Y139/X139-1,"-")</f>
        <v>8.7839559346299056E-2</v>
      </c>
      <c r="AA139" s="165">
        <f t="shared" si="119"/>
        <v>0.41375232569140041</v>
      </c>
      <c r="AB139" s="164">
        <f t="shared" ref="AB139:AB146" si="127">Y139/Y$8</f>
        <v>2.2793095392496628E-2</v>
      </c>
    </row>
    <row r="140" spans="1:28" s="56" customFormat="1" x14ac:dyDescent="0.25">
      <c r="B140" s="162" t="s">
        <v>113</v>
      </c>
      <c r="C140" s="163">
        <v>1856</v>
      </c>
      <c r="D140" s="163">
        <v>1257</v>
      </c>
      <c r="E140" s="163">
        <v>1096</v>
      </c>
      <c r="F140" s="163">
        <v>1366</v>
      </c>
      <c r="G140" s="163">
        <v>1677</v>
      </c>
      <c r="H140" s="163">
        <v>1497</v>
      </c>
      <c r="I140" s="164">
        <f t="shared" si="120"/>
        <v>-0.10733452593917714</v>
      </c>
      <c r="J140" s="165">
        <f t="shared" si="121"/>
        <v>-0.19342672413793105</v>
      </c>
      <c r="K140" s="164">
        <f t="shared" si="122"/>
        <v>2.1576916590876007E-3</v>
      </c>
      <c r="L140" s="163">
        <v>9602</v>
      </c>
      <c r="M140" s="163">
        <v>2280</v>
      </c>
      <c r="N140" s="163">
        <v>4297</v>
      </c>
      <c r="O140" s="163">
        <v>10804</v>
      </c>
      <c r="P140" s="163">
        <v>14860</v>
      </c>
      <c r="Q140" s="163">
        <v>15668</v>
      </c>
      <c r="R140" s="164">
        <f t="shared" si="123"/>
        <v>5.4374158815612361E-2</v>
      </c>
      <c r="S140" s="165">
        <f t="shared" si="124"/>
        <v>0.63174338679441777</v>
      </c>
      <c r="T140" s="164">
        <f t="shared" si="125"/>
        <v>4.8358293348543299E-3</v>
      </c>
      <c r="U140" s="163">
        <v>11458</v>
      </c>
      <c r="V140" s="163">
        <v>6624</v>
      </c>
      <c r="W140" s="163">
        <v>12170</v>
      </c>
      <c r="X140" s="163">
        <v>16537</v>
      </c>
      <c r="Y140" s="163">
        <v>17165</v>
      </c>
      <c r="Z140" s="164">
        <f t="shared" si="126"/>
        <v>3.7975448993166738E-2</v>
      </c>
      <c r="AA140" s="165">
        <f t="shared" si="119"/>
        <v>0.49807994414382972</v>
      </c>
      <c r="AB140" s="164">
        <f t="shared" si="127"/>
        <v>4.3634886453967035E-3</v>
      </c>
    </row>
    <row r="141" spans="1:28" x14ac:dyDescent="0.25">
      <c r="A141" s="56"/>
      <c r="B141" s="162" t="s">
        <v>116</v>
      </c>
      <c r="C141" s="163">
        <v>765</v>
      </c>
      <c r="D141" s="163">
        <v>147</v>
      </c>
      <c r="E141" s="163">
        <v>1269</v>
      </c>
      <c r="F141" s="163">
        <v>5521</v>
      </c>
      <c r="G141" s="163">
        <v>4751</v>
      </c>
      <c r="H141" s="163">
        <v>4713</v>
      </c>
      <c r="I141" s="164">
        <f t="shared" si="120"/>
        <v>-7.9983161439697303E-3</v>
      </c>
      <c r="J141" s="165">
        <f t="shared" si="121"/>
        <v>5.1607843137254905</v>
      </c>
      <c r="K141" s="164">
        <f t="shared" si="122"/>
        <v>6.7930532994521457E-3</v>
      </c>
      <c r="L141" s="163">
        <v>14334</v>
      </c>
      <c r="M141" s="163">
        <v>3786</v>
      </c>
      <c r="N141" s="163">
        <v>6481</v>
      </c>
      <c r="O141" s="163">
        <v>15840</v>
      </c>
      <c r="P141" s="163">
        <v>14681</v>
      </c>
      <c r="Q141" s="163">
        <v>14670</v>
      </c>
      <c r="R141" s="164">
        <f t="shared" si="123"/>
        <v>-7.4926776105166404E-4</v>
      </c>
      <c r="S141" s="165">
        <f t="shared" si="124"/>
        <v>2.3440770196734961E-2</v>
      </c>
      <c r="T141" s="164">
        <f t="shared" si="125"/>
        <v>4.5278029322385121E-3</v>
      </c>
      <c r="U141" s="163">
        <v>15099</v>
      </c>
      <c r="V141" s="163">
        <v>11419</v>
      </c>
      <c r="W141" s="163">
        <v>21361</v>
      </c>
      <c r="X141" s="163">
        <v>19432</v>
      </c>
      <c r="Y141" s="163">
        <v>19383</v>
      </c>
      <c r="Z141" s="164">
        <f t="shared" si="126"/>
        <v>-2.5216138328529869E-3</v>
      </c>
      <c r="AA141" s="165">
        <f t="shared" si="119"/>
        <v>0.2837273991655076</v>
      </c>
      <c r="AB141" s="164">
        <f t="shared" si="127"/>
        <v>4.9273230651747336E-3</v>
      </c>
    </row>
    <row r="142" spans="1:28" x14ac:dyDescent="0.25">
      <c r="A142" s="56"/>
      <c r="B142" s="162" t="s">
        <v>123</v>
      </c>
      <c r="C142" s="163">
        <v>499</v>
      </c>
      <c r="D142" s="163">
        <v>113</v>
      </c>
      <c r="E142" s="163">
        <v>2066</v>
      </c>
      <c r="F142" s="163">
        <v>4122</v>
      </c>
      <c r="G142" s="163">
        <v>3377</v>
      </c>
      <c r="H142" s="163">
        <v>1945</v>
      </c>
      <c r="I142" s="164">
        <f t="shared" si="120"/>
        <v>-0.42404501036422859</v>
      </c>
      <c r="J142" s="165">
        <f t="shared" si="121"/>
        <v>2.8977955911823647</v>
      </c>
      <c r="K142" s="164">
        <f t="shared" si="122"/>
        <v>2.8034136786408703E-3</v>
      </c>
      <c r="L142" s="163">
        <v>1834</v>
      </c>
      <c r="M142" s="163">
        <v>447</v>
      </c>
      <c r="N142" s="163">
        <v>876</v>
      </c>
      <c r="O142" s="163">
        <v>3607</v>
      </c>
      <c r="P142" s="163">
        <v>3466</v>
      </c>
      <c r="Q142" s="163">
        <v>2839</v>
      </c>
      <c r="R142" s="164">
        <f t="shared" si="123"/>
        <v>-0.18090017311021356</v>
      </c>
      <c r="S142" s="165">
        <f t="shared" si="124"/>
        <v>0.54798255179934574</v>
      </c>
      <c r="T142" s="164">
        <f t="shared" si="125"/>
        <v>8.7623943589810072E-4</v>
      </c>
      <c r="U142" s="163">
        <v>2333</v>
      </c>
      <c r="V142" s="163">
        <v>3057</v>
      </c>
      <c r="W142" s="163">
        <v>7729</v>
      </c>
      <c r="X142" s="163">
        <v>6843</v>
      </c>
      <c r="Y142" s="163">
        <v>4784</v>
      </c>
      <c r="Z142" s="164">
        <f t="shared" si="126"/>
        <v>-0.3008914218909835</v>
      </c>
      <c r="AA142" s="165">
        <f t="shared" si="119"/>
        <v>1.0505786540934419</v>
      </c>
      <c r="AB142" s="164">
        <f t="shared" si="127"/>
        <v>1.2161333923435963E-3</v>
      </c>
    </row>
    <row r="143" spans="1:28" x14ac:dyDescent="0.25">
      <c r="A143" s="56"/>
      <c r="B143" s="162" t="s">
        <v>119</v>
      </c>
      <c r="C143" s="163">
        <v>203</v>
      </c>
      <c r="D143" s="163">
        <v>428</v>
      </c>
      <c r="E143" s="163">
        <v>835</v>
      </c>
      <c r="F143" s="163">
        <v>383</v>
      </c>
      <c r="G143" s="163">
        <v>1143</v>
      </c>
      <c r="H143" s="163">
        <v>791</v>
      </c>
      <c r="I143" s="164">
        <f t="shared" si="120"/>
        <v>-0.30796150481189855</v>
      </c>
      <c r="J143" s="165">
        <f t="shared" si="121"/>
        <v>2.896551724137931</v>
      </c>
      <c r="K143" s="164">
        <f t="shared" si="122"/>
        <v>1.1401029407737422E-3</v>
      </c>
      <c r="L143" s="163">
        <v>2975</v>
      </c>
      <c r="M143" s="163">
        <v>773</v>
      </c>
      <c r="N143" s="163">
        <v>1219</v>
      </c>
      <c r="O143" s="163">
        <v>2901</v>
      </c>
      <c r="P143" s="163">
        <v>3128</v>
      </c>
      <c r="Q143" s="163">
        <v>3587</v>
      </c>
      <c r="R143" s="164">
        <f t="shared" si="123"/>
        <v>0.14673913043478271</v>
      </c>
      <c r="S143" s="165">
        <f t="shared" si="124"/>
        <v>0.20571428571428574</v>
      </c>
      <c r="T143" s="164">
        <f t="shared" si="125"/>
        <v>1.1071049160149655E-3</v>
      </c>
      <c r="U143" s="163">
        <v>3178</v>
      </c>
      <c r="V143" s="163">
        <v>2458</v>
      </c>
      <c r="W143" s="163">
        <v>3284</v>
      </c>
      <c r="X143" s="163">
        <v>4271</v>
      </c>
      <c r="Y143" s="163">
        <v>4378</v>
      </c>
      <c r="Z143" s="164">
        <f t="shared" si="126"/>
        <v>2.5052680870990329E-2</v>
      </c>
      <c r="AA143" s="165">
        <f t="shared" si="119"/>
        <v>0.37759597230962871</v>
      </c>
      <c r="AB143" s="164">
        <f t="shared" si="127"/>
        <v>1.1129247474248045E-3</v>
      </c>
    </row>
    <row r="144" spans="1:28" x14ac:dyDescent="0.25">
      <c r="A144" s="56"/>
      <c r="B144" s="162" t="s">
        <v>128</v>
      </c>
      <c r="C144" s="163">
        <v>286</v>
      </c>
      <c r="D144" s="163">
        <v>142</v>
      </c>
      <c r="E144" s="163">
        <v>40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-0.97902097902097907</v>
      </c>
      <c r="K144" s="164">
        <f t="shared" si="122"/>
        <v>8.6480627618741509E-6</v>
      </c>
      <c r="L144" s="163">
        <v>1016</v>
      </c>
      <c r="M144" s="163">
        <v>1439</v>
      </c>
      <c r="N144" s="163">
        <v>720</v>
      </c>
      <c r="O144" s="163">
        <v>2348</v>
      </c>
      <c r="P144" s="163">
        <v>2610</v>
      </c>
      <c r="Q144" s="163">
        <v>2449</v>
      </c>
      <c r="R144" s="164">
        <f t="shared" si="123"/>
        <v>-6.168582375478926E-2</v>
      </c>
      <c r="S144" s="165">
        <f t="shared" si="124"/>
        <v>1.4104330708661417</v>
      </c>
      <c r="T144" s="164">
        <f t="shared" si="125"/>
        <v>7.5586839679973536E-4</v>
      </c>
      <c r="U144" s="163">
        <v>1302</v>
      </c>
      <c r="V144" s="163">
        <v>779</v>
      </c>
      <c r="W144" s="163">
        <v>2427</v>
      </c>
      <c r="X144" s="163">
        <v>2749</v>
      </c>
      <c r="Y144" s="163">
        <v>2455</v>
      </c>
      <c r="Z144" s="164">
        <f t="shared" si="126"/>
        <v>-0.10694798108403059</v>
      </c>
      <c r="AA144" s="165">
        <f t="shared" si="119"/>
        <v>0.8855606758832566</v>
      </c>
      <c r="AB144" s="164">
        <f t="shared" si="127"/>
        <v>6.2408183072816244E-4</v>
      </c>
    </row>
    <row r="145" spans="1:28" x14ac:dyDescent="0.25">
      <c r="A145" s="56"/>
      <c r="B145" s="162" t="s">
        <v>131</v>
      </c>
      <c r="C145" s="163">
        <v>344</v>
      </c>
      <c r="D145" s="163">
        <v>815</v>
      </c>
      <c r="E145" s="163">
        <v>56</v>
      </c>
      <c r="F145" s="163">
        <v>49</v>
      </c>
      <c r="G145" s="163">
        <v>78</v>
      </c>
      <c r="H145" s="163">
        <v>54</v>
      </c>
      <c r="I145" s="164">
        <f t="shared" si="120"/>
        <v>-0.30769230769230771</v>
      </c>
      <c r="J145" s="165">
        <f t="shared" si="121"/>
        <v>-0.84302325581395343</v>
      </c>
      <c r="K145" s="164">
        <f t="shared" si="122"/>
        <v>7.7832564856867358E-5</v>
      </c>
      <c r="L145" s="163">
        <v>3427</v>
      </c>
      <c r="M145" s="163">
        <v>2465</v>
      </c>
      <c r="N145" s="163">
        <v>401</v>
      </c>
      <c r="O145" s="163">
        <v>1148</v>
      </c>
      <c r="P145" s="163">
        <v>1805</v>
      </c>
      <c r="Q145" s="163">
        <v>1679</v>
      </c>
      <c r="R145" s="164">
        <f t="shared" si="123"/>
        <v>-6.9806094182825462E-2</v>
      </c>
      <c r="S145" s="165">
        <f t="shared" si="124"/>
        <v>-0.51006711409395966</v>
      </c>
      <c r="T145" s="164">
        <f t="shared" si="125"/>
        <v>5.182127555029627E-4</v>
      </c>
      <c r="U145" s="163">
        <v>3771</v>
      </c>
      <c r="V145" s="163">
        <v>494</v>
      </c>
      <c r="W145" s="163">
        <v>1197</v>
      </c>
      <c r="X145" s="163">
        <v>1883</v>
      </c>
      <c r="Y145" s="163">
        <v>1733</v>
      </c>
      <c r="Z145" s="164">
        <f t="shared" si="126"/>
        <v>-7.966011683483798E-2</v>
      </c>
      <c r="AA145" s="165">
        <f t="shared" si="119"/>
        <v>-0.54044020153805361</v>
      </c>
      <c r="AB145" s="164">
        <f t="shared" si="127"/>
        <v>4.405433045425277E-4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3943</v>
      </c>
      <c r="D146" s="169">
        <f t="shared" si="128"/>
        <v>1145</v>
      </c>
      <c r="E146" s="169">
        <f t="shared" si="128"/>
        <v>2950</v>
      </c>
      <c r="F146" s="169">
        <f t="shared" si="128"/>
        <v>7098</v>
      </c>
      <c r="G146" s="169">
        <f t="shared" si="128"/>
        <v>7443</v>
      </c>
      <c r="H146" s="169">
        <f t="shared" si="128"/>
        <v>8957</v>
      </c>
      <c r="I146" s="170">
        <f t="shared" si="120"/>
        <v>0.2034126024452505</v>
      </c>
      <c r="J146" s="171">
        <f t="shared" si="121"/>
        <v>1.2716205934567588</v>
      </c>
      <c r="K146" s="170">
        <f t="shared" si="122"/>
        <v>1.291011635968446E-2</v>
      </c>
      <c r="L146" s="169">
        <f t="shared" ref="L146:Q146" si="129">L138-SUM(L139:L145)</f>
        <v>26673</v>
      </c>
      <c r="M146" s="169">
        <f t="shared" si="129"/>
        <v>11097</v>
      </c>
      <c r="N146" s="169">
        <f t="shared" si="129"/>
        <v>14620</v>
      </c>
      <c r="O146" s="169">
        <f t="shared" si="129"/>
        <v>42055</v>
      </c>
      <c r="P146" s="169">
        <f t="shared" si="129"/>
        <v>46272</v>
      </c>
      <c r="Q146" s="169">
        <f t="shared" si="129"/>
        <v>48545</v>
      </c>
      <c r="R146" s="170">
        <f t="shared" si="123"/>
        <v>4.9122579529737198E-2</v>
      </c>
      <c r="S146" s="171">
        <f t="shared" si="124"/>
        <v>0.82000524875342107</v>
      </c>
      <c r="T146" s="170">
        <f t="shared" si="125"/>
        <v>1.4983107930846529E-2</v>
      </c>
      <c r="U146" s="169">
        <f>U138-SUM(U139:U145)</f>
        <v>30616</v>
      </c>
      <c r="V146" s="169">
        <f>V138-SUM(V139:V145)</f>
        <v>22720</v>
      </c>
      <c r="W146" s="169">
        <f>W138-SUM(W139:W145)</f>
        <v>49153</v>
      </c>
      <c r="X146" s="169">
        <f>X138-SUM(X139:X145)</f>
        <v>53715</v>
      </c>
      <c r="Y146" s="169">
        <f>Y138-SUM(Y139:Y145)</f>
        <v>57502</v>
      </c>
      <c r="Z146" s="170">
        <f t="shared" si="126"/>
        <v>7.0501722051568461E-2</v>
      </c>
      <c r="AA146" s="171">
        <f t="shared" si="119"/>
        <v>0.87816827802456232</v>
      </c>
      <c r="AB146" s="170">
        <f t="shared" si="127"/>
        <v>1.4617496305715192E-2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24793</v>
      </c>
      <c r="D148" s="176">
        <f t="shared" si="130"/>
        <v>10044</v>
      </c>
      <c r="E148" s="176">
        <f t="shared" si="130"/>
        <v>12812</v>
      </c>
      <c r="F148" s="176">
        <f t="shared" si="130"/>
        <v>27278</v>
      </c>
      <c r="G148" s="176">
        <f t="shared" si="130"/>
        <v>27693</v>
      </c>
      <c r="H148" s="176">
        <f t="shared" si="130"/>
        <v>32856</v>
      </c>
      <c r="I148" s="177">
        <f>IFERROR(H148/G148-1,"-")</f>
        <v>0.18643700574152322</v>
      </c>
      <c r="J148" s="177">
        <f>IFERROR(H148/C148-1,"-")</f>
        <v>0.3252127616665994</v>
      </c>
      <c r="K148" s="177">
        <f>H148/H$8</f>
        <v>4.7356791684022848E-2</v>
      </c>
      <c r="L148" s="176">
        <f t="shared" ref="L148:Q148" si="131">L149+L152</f>
        <v>86235</v>
      </c>
      <c r="M148" s="176">
        <f t="shared" si="131"/>
        <v>25537</v>
      </c>
      <c r="N148" s="176">
        <f t="shared" si="131"/>
        <v>49272</v>
      </c>
      <c r="O148" s="176">
        <f t="shared" si="131"/>
        <v>70750</v>
      </c>
      <c r="P148" s="176">
        <f t="shared" si="131"/>
        <v>76261</v>
      </c>
      <c r="Q148" s="176">
        <f t="shared" si="131"/>
        <v>74915</v>
      </c>
      <c r="R148" s="177">
        <f>IFERROR(Q148/P148-1,"-")</f>
        <v>-1.764991279946504E-2</v>
      </c>
      <c r="S148" s="177">
        <f>IFERROR(Q148/L148-1,"-")</f>
        <v>-0.13126920623876615</v>
      </c>
      <c r="T148" s="177">
        <f>Q148/Q$8</f>
        <v>2.3122042036036003E-2</v>
      </c>
      <c r="U148" s="176">
        <f>U149+U152</f>
        <v>111028</v>
      </c>
      <c r="V148" s="176">
        <f>V149+V152</f>
        <v>62084</v>
      </c>
      <c r="W148" s="176">
        <f>W149+W152</f>
        <v>98028</v>
      </c>
      <c r="X148" s="176">
        <f>X149+X152</f>
        <v>103954</v>
      </c>
      <c r="Y148" s="176">
        <f>Y149+Y152</f>
        <v>107771</v>
      </c>
      <c r="Z148" s="177">
        <f>IFERROR(Y148/X148-1,"-")</f>
        <v>3.6718163803220571E-2</v>
      </c>
      <c r="AA148" s="177">
        <f t="shared" ref="AA148:AA160" si="132">IFERROR(Y148/U148-1,"-")</f>
        <v>-2.9334942537017739E-2</v>
      </c>
      <c r="AB148" s="177">
        <f>Y148/Y$8</f>
        <v>2.7396302639268753E-2</v>
      </c>
    </row>
    <row r="149" spans="1:28" x14ac:dyDescent="0.25">
      <c r="A149" s="56"/>
      <c r="B149" s="157" t="s">
        <v>97</v>
      </c>
      <c r="C149" s="158">
        <v>15623</v>
      </c>
      <c r="D149" s="158">
        <v>6970</v>
      </c>
      <c r="E149" s="158">
        <v>7102</v>
      </c>
      <c r="F149" s="158">
        <v>16322</v>
      </c>
      <c r="G149" s="158">
        <v>16442</v>
      </c>
      <c r="H149" s="158">
        <v>17507</v>
      </c>
      <c r="I149" s="159">
        <f>IFERROR(H149/G149-1,"-")</f>
        <v>6.4773141953533564E-2</v>
      </c>
      <c r="J149" s="160">
        <f>IFERROR(H149/C149-1,"-")</f>
        <v>0.12059143570377007</v>
      </c>
      <c r="K149" s="159">
        <f>H149/H$8</f>
        <v>2.5233605795355125E-2</v>
      </c>
      <c r="L149" s="158">
        <v>33105</v>
      </c>
      <c r="M149" s="158">
        <v>10610</v>
      </c>
      <c r="N149" s="158">
        <v>29315</v>
      </c>
      <c r="O149" s="158">
        <v>36083</v>
      </c>
      <c r="P149" s="158">
        <v>36592</v>
      </c>
      <c r="Q149" s="158">
        <v>32131</v>
      </c>
      <c r="R149" s="159">
        <f>IFERROR(Q149/P149-1,"-")</f>
        <v>-0.12191189331001306</v>
      </c>
      <c r="S149" s="160">
        <f>IFERROR(Q149/L149-1,"-")</f>
        <v>-2.9421537532094866E-2</v>
      </c>
      <c r="T149" s="159">
        <f>Q149/Q$8</f>
        <v>9.917030403255327E-3</v>
      </c>
      <c r="U149" s="158">
        <v>48728</v>
      </c>
      <c r="V149" s="158">
        <v>36417</v>
      </c>
      <c r="W149" s="158">
        <v>52405</v>
      </c>
      <c r="X149" s="158">
        <v>53034</v>
      </c>
      <c r="Y149" s="158">
        <v>49638</v>
      </c>
      <c r="Z149" s="159">
        <f>IFERROR(Y149/X149-1,"-")</f>
        <v>-6.4034393030885872E-2</v>
      </c>
      <c r="AA149" s="160">
        <f t="shared" si="132"/>
        <v>1.8675094401576109E-2</v>
      </c>
      <c r="AB149" s="159">
        <f>Y149/Y$8</f>
        <v>1.2618400779504898E-2</v>
      </c>
    </row>
    <row r="150" spans="1:28" x14ac:dyDescent="0.25">
      <c r="A150" s="56"/>
      <c r="B150" s="162" t="s">
        <v>103</v>
      </c>
      <c r="C150" s="163">
        <v>5532</v>
      </c>
      <c r="D150" s="163">
        <v>2383</v>
      </c>
      <c r="E150" s="163">
        <v>3530</v>
      </c>
      <c r="F150" s="163">
        <v>6007</v>
      </c>
      <c r="G150" s="163">
        <v>5276</v>
      </c>
      <c r="H150" s="163">
        <v>5295</v>
      </c>
      <c r="I150" s="164">
        <f>IFERROR(H150/G150-1,"-")</f>
        <v>3.6012130401819054E-3</v>
      </c>
      <c r="J150" s="165">
        <f>IFERROR(H150/C150-1,"-")</f>
        <v>-4.2841648590021708E-2</v>
      </c>
      <c r="K150" s="164">
        <f>H150/H$8</f>
        <v>7.6319153873539375E-3</v>
      </c>
      <c r="L150" s="163">
        <v>24041</v>
      </c>
      <c r="M150" s="163">
        <v>8273</v>
      </c>
      <c r="N150" s="163">
        <v>25826</v>
      </c>
      <c r="O150" s="163">
        <v>32193</v>
      </c>
      <c r="P150" s="163">
        <v>34441</v>
      </c>
      <c r="Q150" s="163">
        <v>29108</v>
      </c>
      <c r="R150" s="164">
        <f>IFERROR(Q150/P150-1,"-")</f>
        <v>-0.15484451670973554</v>
      </c>
      <c r="S150" s="165">
        <f>IFERROR(Q150/L150-1,"-")</f>
        <v>0.21076494322199579</v>
      </c>
      <c r="T150" s="164">
        <f>Q150/Q$8</f>
        <v>8.9840005283979979E-3</v>
      </c>
      <c r="U150" s="163">
        <v>29573</v>
      </c>
      <c r="V150" s="163">
        <v>29356</v>
      </c>
      <c r="W150" s="163">
        <v>38200</v>
      </c>
      <c r="X150" s="163">
        <v>39717</v>
      </c>
      <c r="Y150" s="163">
        <v>34403</v>
      </c>
      <c r="Z150" s="164">
        <f>IFERROR(Y150/X150-1,"-")</f>
        <v>-0.13379661102298768</v>
      </c>
      <c r="AA150" s="165">
        <f t="shared" si="132"/>
        <v>0.16332465424542653</v>
      </c>
      <c r="AB150" s="164">
        <f>Y150/Y$8</f>
        <v>8.7455345101999891E-3</v>
      </c>
    </row>
    <row r="151" spans="1:28" x14ac:dyDescent="0.25">
      <c r="A151" s="56"/>
      <c r="B151" s="162" t="s">
        <v>100</v>
      </c>
      <c r="C151" s="163">
        <v>10091</v>
      </c>
      <c r="D151" s="163">
        <v>4587</v>
      </c>
      <c r="E151" s="163">
        <v>3572</v>
      </c>
      <c r="F151" s="163">
        <v>10315</v>
      </c>
      <c r="G151" s="163">
        <v>11166</v>
      </c>
      <c r="H151" s="163">
        <v>12212</v>
      </c>
      <c r="I151" s="164">
        <f>IFERROR(H151/G151-1,"-")</f>
        <v>9.3677234461758907E-2</v>
      </c>
      <c r="J151" s="165">
        <f>IFERROR(H151/C151-1,"-")</f>
        <v>0.21018729560994953</v>
      </c>
      <c r="K151" s="164">
        <f>H151/H$8</f>
        <v>1.7601690408001188E-2</v>
      </c>
      <c r="L151" s="163">
        <v>9064</v>
      </c>
      <c r="M151" s="163">
        <v>2337</v>
      </c>
      <c r="N151" s="163">
        <v>3489</v>
      </c>
      <c r="O151" s="163">
        <v>3890</v>
      </c>
      <c r="P151" s="163">
        <v>2151</v>
      </c>
      <c r="Q151" s="163">
        <v>3023</v>
      </c>
      <c r="R151" s="164">
        <f>IFERROR(Q151/P151-1,"-")</f>
        <v>0.40539284053928415</v>
      </c>
      <c r="S151" s="165">
        <f>IFERROR(Q151/L151-1,"-")</f>
        <v>-0.66648278905560465</v>
      </c>
      <c r="T151" s="164">
        <f>Q151/Q$8</f>
        <v>9.3302987485732942E-4</v>
      </c>
      <c r="U151" s="163">
        <v>19155</v>
      </c>
      <c r="V151" s="163">
        <v>7061</v>
      </c>
      <c r="W151" s="163">
        <v>14205</v>
      </c>
      <c r="X151" s="163">
        <v>13317</v>
      </c>
      <c r="Y151" s="163">
        <v>15235</v>
      </c>
      <c r="Z151" s="164">
        <f>IFERROR(Y151/X151-1,"-")</f>
        <v>0.14402643237966517</v>
      </c>
      <c r="AA151" s="165">
        <f t="shared" si="132"/>
        <v>-0.20464630644740278</v>
      </c>
      <c r="AB151" s="164">
        <f>Y151/Y$8</f>
        <v>3.87286626930491E-3</v>
      </c>
    </row>
    <row r="152" spans="1:28" x14ac:dyDescent="0.25">
      <c r="A152" s="56"/>
      <c r="B152" s="157" t="s">
        <v>107</v>
      </c>
      <c r="C152" s="158">
        <v>9170</v>
      </c>
      <c r="D152" s="158">
        <v>3074</v>
      </c>
      <c r="E152" s="158">
        <v>5710</v>
      </c>
      <c r="F152" s="158">
        <v>10956</v>
      </c>
      <c r="G152" s="158">
        <v>11251</v>
      </c>
      <c r="H152" s="158">
        <v>15349</v>
      </c>
      <c r="I152" s="159">
        <f>IFERROR(H152/G152-1,"-")</f>
        <v>0.36423429028530796</v>
      </c>
      <c r="J152" s="160">
        <f>IFERROR(H152/C152-1,"-")</f>
        <v>0.67382769901853878</v>
      </c>
      <c r="K152" s="159">
        <f>H152/H$8</f>
        <v>2.2123185888667723E-2</v>
      </c>
      <c r="L152" s="158">
        <v>53130</v>
      </c>
      <c r="M152" s="158">
        <v>14927</v>
      </c>
      <c r="N152" s="158">
        <v>19957</v>
      </c>
      <c r="O152" s="158">
        <v>34667</v>
      </c>
      <c r="P152" s="158">
        <v>39669</v>
      </c>
      <c r="Q152" s="158">
        <v>42784</v>
      </c>
      <c r="R152" s="159">
        <f>IFERROR(Q152/P152-1,"-")</f>
        <v>7.8524792659255382E-2</v>
      </c>
      <c r="S152" s="160">
        <f>IFERROR(Q152/L152-1,"-")</f>
        <v>-0.19472990777338606</v>
      </c>
      <c r="T152" s="159">
        <f>Q152/Q$8</f>
        <v>1.3205011632780676E-2</v>
      </c>
      <c r="U152" s="158">
        <v>62300</v>
      </c>
      <c r="V152" s="158">
        <v>25667</v>
      </c>
      <c r="W152" s="158">
        <v>45623</v>
      </c>
      <c r="X152" s="158">
        <v>50920</v>
      </c>
      <c r="Y152" s="158">
        <v>58133</v>
      </c>
      <c r="Z152" s="159">
        <f>IFERROR(Y152/X152-1,"-")</f>
        <v>0.14165357423409275</v>
      </c>
      <c r="AA152" s="160">
        <f t="shared" si="132"/>
        <v>-6.6886035313001635E-2</v>
      </c>
      <c r="AB152" s="159">
        <f>Y152/Y$8</f>
        <v>1.4777901859763855E-2</v>
      </c>
    </row>
    <row r="153" spans="1:28" s="56" customFormat="1" x14ac:dyDescent="0.25">
      <c r="B153" s="162" t="s">
        <v>110</v>
      </c>
      <c r="C153" s="163">
        <v>986</v>
      </c>
      <c r="D153" s="163">
        <v>379</v>
      </c>
      <c r="E153" s="163">
        <v>321</v>
      </c>
      <c r="F153" s="163">
        <v>846</v>
      </c>
      <c r="G153" s="163">
        <v>857</v>
      </c>
      <c r="H153" s="163">
        <v>1236</v>
      </c>
      <c r="I153" s="164">
        <f t="shared" ref="I153:I160" si="133">IFERROR(H153/G153-1,"-")</f>
        <v>0.44224037339556599</v>
      </c>
      <c r="J153" s="165">
        <f t="shared" ref="J153:J160" si="134">IFERROR(H153/C153-1,"-")</f>
        <v>0.25354969574036512</v>
      </c>
      <c r="K153" s="164">
        <f t="shared" ref="K153:K160" si="135">H153/H$8</f>
        <v>1.7815009289460751E-3</v>
      </c>
      <c r="L153" s="163">
        <v>18572</v>
      </c>
      <c r="M153" s="163">
        <v>4961</v>
      </c>
      <c r="N153" s="163">
        <v>3999</v>
      </c>
      <c r="O153" s="163">
        <v>16135</v>
      </c>
      <c r="P153" s="163">
        <v>15973</v>
      </c>
      <c r="Q153" s="163">
        <v>16899</v>
      </c>
      <c r="R153" s="164">
        <f t="shared" ref="R153:R160" si="136">IFERROR(Q153/P153-1,"-")</f>
        <v>5.797282914918922E-2</v>
      </c>
      <c r="S153" s="165">
        <f t="shared" ref="S153:S160" si="137">IFERROR(Q153/L153-1,"-")</f>
        <v>-9.0081843635580472E-2</v>
      </c>
      <c r="T153" s="164">
        <f t="shared" ref="T153:T160" si="138">Q153/Q$8</f>
        <v>5.2157697172391703E-3</v>
      </c>
      <c r="U153" s="163">
        <v>19558</v>
      </c>
      <c r="V153" s="163">
        <v>4320</v>
      </c>
      <c r="W153" s="163">
        <v>16981</v>
      </c>
      <c r="X153" s="163">
        <v>16830</v>
      </c>
      <c r="Y153" s="163">
        <v>18135</v>
      </c>
      <c r="Z153" s="164">
        <f t="shared" ref="Z153:Z160" si="139">IFERROR(Y153/X153-1,"-")</f>
        <v>7.7540106951871746E-2</v>
      </c>
      <c r="AA153" s="165">
        <f t="shared" si="132"/>
        <v>-7.2757950710706565E-2</v>
      </c>
      <c r="AB153" s="164">
        <f t="shared" ref="AB153:AB160" si="140">Y153/Y$8</f>
        <v>4.6100708758677091E-3</v>
      </c>
    </row>
    <row r="154" spans="1:28" s="56" customFormat="1" x14ac:dyDescent="0.25">
      <c r="B154" s="162" t="s">
        <v>113</v>
      </c>
      <c r="C154" s="163">
        <v>1785</v>
      </c>
      <c r="D154" s="163">
        <v>564</v>
      </c>
      <c r="E154" s="163">
        <v>1068</v>
      </c>
      <c r="F154" s="163">
        <v>2112</v>
      </c>
      <c r="G154" s="163">
        <v>2197</v>
      </c>
      <c r="H154" s="163">
        <v>2601</v>
      </c>
      <c r="I154" s="164">
        <f t="shared" si="133"/>
        <v>0.1838871187983615</v>
      </c>
      <c r="J154" s="165">
        <f t="shared" si="134"/>
        <v>0.45714285714285707</v>
      </c>
      <c r="K154" s="164">
        <f t="shared" si="135"/>
        <v>3.7489352072724441E-3</v>
      </c>
      <c r="L154" s="163">
        <v>13313</v>
      </c>
      <c r="M154" s="163">
        <v>3757</v>
      </c>
      <c r="N154" s="163">
        <v>5419</v>
      </c>
      <c r="O154" s="163">
        <v>6723</v>
      </c>
      <c r="P154" s="163">
        <v>7033</v>
      </c>
      <c r="Q154" s="163">
        <v>6389</v>
      </c>
      <c r="R154" s="164">
        <f t="shared" si="136"/>
        <v>-9.1568320773496414E-2</v>
      </c>
      <c r="S154" s="165">
        <f t="shared" si="137"/>
        <v>-0.5200931420416135</v>
      </c>
      <c r="T154" s="164">
        <f t="shared" si="138"/>
        <v>1.9719245353832212E-3</v>
      </c>
      <c r="U154" s="163">
        <v>15098</v>
      </c>
      <c r="V154" s="163">
        <v>6487</v>
      </c>
      <c r="W154" s="163">
        <v>8835</v>
      </c>
      <c r="X154" s="163">
        <v>9230</v>
      </c>
      <c r="Y154" s="163">
        <v>8990</v>
      </c>
      <c r="Z154" s="164">
        <f t="shared" si="139"/>
        <v>-2.6002166847237218E-2</v>
      </c>
      <c r="AA154" s="165">
        <f t="shared" si="132"/>
        <v>-0.40455689495297387</v>
      </c>
      <c r="AB154" s="164">
        <f t="shared" si="140"/>
        <v>2.2853342803446763E-3</v>
      </c>
    </row>
    <row r="155" spans="1:28" x14ac:dyDescent="0.25">
      <c r="A155" s="56"/>
      <c r="B155" s="162" t="s">
        <v>116</v>
      </c>
      <c r="C155" s="163">
        <v>1170</v>
      </c>
      <c r="D155" s="163">
        <v>445</v>
      </c>
      <c r="E155" s="163">
        <v>1149</v>
      </c>
      <c r="F155" s="163">
        <v>2005</v>
      </c>
      <c r="G155" s="163">
        <v>2032</v>
      </c>
      <c r="H155" s="163">
        <v>2639</v>
      </c>
      <c r="I155" s="164">
        <f t="shared" si="133"/>
        <v>0.29872047244094491</v>
      </c>
      <c r="J155" s="165">
        <f t="shared" si="134"/>
        <v>1.2555555555555555</v>
      </c>
      <c r="K155" s="164">
        <f t="shared" si="135"/>
        <v>3.8037062714309806E-3</v>
      </c>
      <c r="L155" s="163">
        <v>7992</v>
      </c>
      <c r="M155" s="163">
        <v>1611</v>
      </c>
      <c r="N155" s="163">
        <v>3474</v>
      </c>
      <c r="O155" s="163">
        <v>3659</v>
      </c>
      <c r="P155" s="163">
        <v>6270</v>
      </c>
      <c r="Q155" s="163">
        <v>7889</v>
      </c>
      <c r="R155" s="164">
        <f t="shared" si="136"/>
        <v>0.25821371610845301</v>
      </c>
      <c r="S155" s="165">
        <f t="shared" si="137"/>
        <v>-1.2887887887887861E-2</v>
      </c>
      <c r="T155" s="164">
        <f t="shared" si="138"/>
        <v>2.4348900703769342E-3</v>
      </c>
      <c r="U155" s="163">
        <v>9162</v>
      </c>
      <c r="V155" s="163">
        <v>4623</v>
      </c>
      <c r="W155" s="163">
        <v>5664</v>
      </c>
      <c r="X155" s="163">
        <v>8302</v>
      </c>
      <c r="Y155" s="163">
        <v>10528</v>
      </c>
      <c r="Z155" s="164">
        <f t="shared" si="139"/>
        <v>0.26812816188870148</v>
      </c>
      <c r="AA155" s="165">
        <f t="shared" si="132"/>
        <v>0.1490940842610784</v>
      </c>
      <c r="AB155" s="164">
        <f t="shared" si="140"/>
        <v>2.6763069303079811E-3</v>
      </c>
    </row>
    <row r="156" spans="1:28" x14ac:dyDescent="0.25">
      <c r="A156" s="56"/>
      <c r="B156" s="162" t="s">
        <v>123</v>
      </c>
      <c r="C156" s="163">
        <v>474</v>
      </c>
      <c r="D156" s="163">
        <v>236</v>
      </c>
      <c r="E156" s="163">
        <v>263</v>
      </c>
      <c r="F156" s="163">
        <v>672</v>
      </c>
      <c r="G156" s="163">
        <v>563</v>
      </c>
      <c r="H156" s="163">
        <v>797</v>
      </c>
      <c r="I156" s="164">
        <f t="shared" si="133"/>
        <v>0.41563055062166954</v>
      </c>
      <c r="J156" s="165">
        <f t="shared" si="134"/>
        <v>0.68143459915611815</v>
      </c>
      <c r="K156" s="164">
        <f t="shared" si="135"/>
        <v>1.1487510035356164E-3</v>
      </c>
      <c r="L156" s="163">
        <v>916</v>
      </c>
      <c r="M156" s="163">
        <v>320</v>
      </c>
      <c r="N156" s="163">
        <v>504</v>
      </c>
      <c r="O156" s="163">
        <v>755</v>
      </c>
      <c r="P156" s="163">
        <v>730</v>
      </c>
      <c r="Q156" s="163">
        <v>909</v>
      </c>
      <c r="R156" s="164">
        <f t="shared" si="136"/>
        <v>0.24520547945205484</v>
      </c>
      <c r="S156" s="165">
        <f t="shared" si="137"/>
        <v>-7.6419213973799582E-3</v>
      </c>
      <c r="T156" s="164">
        <f t="shared" si="138"/>
        <v>2.8055711420619004E-4</v>
      </c>
      <c r="U156" s="163">
        <v>1390</v>
      </c>
      <c r="V156" s="163">
        <v>767</v>
      </c>
      <c r="W156" s="163">
        <v>1427</v>
      </c>
      <c r="X156" s="163">
        <v>1293</v>
      </c>
      <c r="Y156" s="163">
        <v>1706</v>
      </c>
      <c r="Z156" s="164">
        <f t="shared" si="139"/>
        <v>0.31941221964423816</v>
      </c>
      <c r="AA156" s="165">
        <f t="shared" si="132"/>
        <v>0.22733812949640297</v>
      </c>
      <c r="AB156" s="164">
        <f t="shared" si="140"/>
        <v>4.3367967544694303E-4</v>
      </c>
    </row>
    <row r="157" spans="1:28" x14ac:dyDescent="0.25">
      <c r="A157" s="56"/>
      <c r="B157" s="162" t="s">
        <v>119</v>
      </c>
      <c r="C157" s="163">
        <v>385</v>
      </c>
      <c r="D157" s="163">
        <v>194</v>
      </c>
      <c r="E157" s="163">
        <v>271</v>
      </c>
      <c r="F157" s="163">
        <v>536</v>
      </c>
      <c r="G157" s="163">
        <v>486</v>
      </c>
      <c r="H157" s="163">
        <v>664</v>
      </c>
      <c r="I157" s="164">
        <f t="shared" si="133"/>
        <v>0.36625514403292181</v>
      </c>
      <c r="J157" s="165">
        <f t="shared" si="134"/>
        <v>0.72467532467532458</v>
      </c>
      <c r="K157" s="164">
        <f t="shared" si="135"/>
        <v>9.5705227898073935E-4</v>
      </c>
      <c r="L157" s="163">
        <v>2353</v>
      </c>
      <c r="M157" s="163">
        <v>956</v>
      </c>
      <c r="N157" s="163">
        <v>1212</v>
      </c>
      <c r="O157" s="163">
        <v>2244</v>
      </c>
      <c r="P157" s="163">
        <v>2159</v>
      </c>
      <c r="Q157" s="163">
        <v>2391</v>
      </c>
      <c r="R157" s="164">
        <f t="shared" si="136"/>
        <v>0.10745715609078288</v>
      </c>
      <c r="S157" s="165">
        <f t="shared" si="137"/>
        <v>1.6149596260093491E-2</v>
      </c>
      <c r="T157" s="164">
        <f t="shared" si="138"/>
        <v>7.3796706277997844E-4</v>
      </c>
      <c r="U157" s="163">
        <v>2738</v>
      </c>
      <c r="V157" s="163">
        <v>1483</v>
      </c>
      <c r="W157" s="163">
        <v>2780</v>
      </c>
      <c r="X157" s="163">
        <v>2645</v>
      </c>
      <c r="Y157" s="163">
        <v>3055</v>
      </c>
      <c r="Z157" s="164">
        <f t="shared" si="139"/>
        <v>0.15500945179584114</v>
      </c>
      <c r="AA157" s="165">
        <f t="shared" si="132"/>
        <v>0.1157779401022645</v>
      </c>
      <c r="AB157" s="164">
        <f t="shared" si="140"/>
        <v>7.766069217411553E-4</v>
      </c>
    </row>
    <row r="158" spans="1:28" x14ac:dyDescent="0.25">
      <c r="A158" s="56"/>
      <c r="B158" s="162" t="s">
        <v>128</v>
      </c>
      <c r="C158" s="163">
        <v>141</v>
      </c>
      <c r="D158" s="163">
        <v>52</v>
      </c>
      <c r="E158" s="163">
        <v>48</v>
      </c>
      <c r="F158" s="163">
        <v>158</v>
      </c>
      <c r="G158" s="163">
        <v>129</v>
      </c>
      <c r="H158" s="163">
        <v>91</v>
      </c>
      <c r="I158" s="164">
        <f t="shared" si="133"/>
        <v>-0.29457364341085268</v>
      </c>
      <c r="J158" s="165">
        <f t="shared" si="134"/>
        <v>-0.35460992907801414</v>
      </c>
      <c r="K158" s="164">
        <f t="shared" si="135"/>
        <v>1.3116228522175796E-4</v>
      </c>
      <c r="L158" s="163">
        <v>225</v>
      </c>
      <c r="M158" s="163">
        <v>172</v>
      </c>
      <c r="N158" s="163">
        <v>176</v>
      </c>
      <c r="O158" s="163">
        <v>247</v>
      </c>
      <c r="P158" s="163">
        <v>234</v>
      </c>
      <c r="Q158" s="163">
        <v>237</v>
      </c>
      <c r="R158" s="164">
        <f t="shared" si="136"/>
        <v>1.2820512820512775E-2</v>
      </c>
      <c r="S158" s="165">
        <f t="shared" si="137"/>
        <v>5.3333333333333233E-2</v>
      </c>
      <c r="T158" s="164">
        <f t="shared" si="138"/>
        <v>7.3148554529006642E-5</v>
      </c>
      <c r="U158" s="163">
        <v>366</v>
      </c>
      <c r="V158" s="163">
        <v>224</v>
      </c>
      <c r="W158" s="163">
        <v>405</v>
      </c>
      <c r="X158" s="163">
        <v>363</v>
      </c>
      <c r="Y158" s="163">
        <v>328</v>
      </c>
      <c r="Z158" s="164">
        <f t="shared" si="139"/>
        <v>-9.6418732782369121E-2</v>
      </c>
      <c r="AA158" s="165">
        <f t="shared" si="132"/>
        <v>-0.10382513661202186</v>
      </c>
      <c r="AB158" s="164">
        <f t="shared" si="140"/>
        <v>8.3380383087102762E-5</v>
      </c>
    </row>
    <row r="159" spans="1:28" x14ac:dyDescent="0.25">
      <c r="A159" s="56"/>
      <c r="B159" s="162" t="s">
        <v>131</v>
      </c>
      <c r="C159" s="163">
        <v>205</v>
      </c>
      <c r="D159" s="163">
        <v>67</v>
      </c>
      <c r="E159" s="163">
        <v>58</v>
      </c>
      <c r="F159" s="163">
        <v>84</v>
      </c>
      <c r="G159" s="163">
        <v>130</v>
      </c>
      <c r="H159" s="163">
        <v>99</v>
      </c>
      <c r="I159" s="164">
        <f t="shared" si="133"/>
        <v>-0.2384615384615385</v>
      </c>
      <c r="J159" s="165">
        <f t="shared" si="134"/>
        <v>-0.51707317073170733</v>
      </c>
      <c r="K159" s="164">
        <f t="shared" si="135"/>
        <v>1.4269303557092348E-4</v>
      </c>
      <c r="L159" s="163">
        <v>617</v>
      </c>
      <c r="M159" s="163">
        <v>227</v>
      </c>
      <c r="N159" s="163">
        <v>250</v>
      </c>
      <c r="O159" s="163">
        <v>479</v>
      </c>
      <c r="P159" s="163">
        <v>595</v>
      </c>
      <c r="Q159" s="163">
        <v>374</v>
      </c>
      <c r="R159" s="164">
        <f t="shared" si="136"/>
        <v>-0.37142857142857144</v>
      </c>
      <c r="S159" s="165">
        <f t="shared" si="137"/>
        <v>-0.39384116693679094</v>
      </c>
      <c r="T159" s="164">
        <f t="shared" si="138"/>
        <v>1.1543274005843243E-4</v>
      </c>
      <c r="U159" s="163">
        <v>822</v>
      </c>
      <c r="V159" s="163">
        <v>308</v>
      </c>
      <c r="W159" s="163">
        <v>563</v>
      </c>
      <c r="X159" s="163">
        <v>725</v>
      </c>
      <c r="Y159" s="163">
        <v>473</v>
      </c>
      <c r="Z159" s="164">
        <f t="shared" si="139"/>
        <v>-0.34758620689655173</v>
      </c>
      <c r="AA159" s="165">
        <f t="shared" si="132"/>
        <v>-0.42457420924574207</v>
      </c>
      <c r="AB159" s="164">
        <f t="shared" si="140"/>
        <v>1.202406134152427E-4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4024</v>
      </c>
      <c r="D160" s="169">
        <f t="shared" si="141"/>
        <v>1137</v>
      </c>
      <c r="E160" s="169">
        <f t="shared" si="141"/>
        <v>2532</v>
      </c>
      <c r="F160" s="169">
        <f t="shared" si="141"/>
        <v>4543</v>
      </c>
      <c r="G160" s="169">
        <f t="shared" si="141"/>
        <v>4857</v>
      </c>
      <c r="H160" s="169">
        <f t="shared" si="141"/>
        <v>7222</v>
      </c>
      <c r="I160" s="170">
        <f t="shared" si="133"/>
        <v>0.48692608606135468</v>
      </c>
      <c r="J160" s="171">
        <f t="shared" si="134"/>
        <v>0.79473161033797224</v>
      </c>
      <c r="K160" s="170">
        <f t="shared" si="135"/>
        <v>1.0409384877709186E-2</v>
      </c>
      <c r="L160" s="169">
        <f t="shared" ref="L160:Q160" si="142">L152-SUM(L153:L159)</f>
        <v>9142</v>
      </c>
      <c r="M160" s="169">
        <f t="shared" si="142"/>
        <v>2923</v>
      </c>
      <c r="N160" s="169">
        <f t="shared" si="142"/>
        <v>4923</v>
      </c>
      <c r="O160" s="169">
        <f t="shared" si="142"/>
        <v>4425</v>
      </c>
      <c r="P160" s="169">
        <f t="shared" si="142"/>
        <v>6675</v>
      </c>
      <c r="Q160" s="169">
        <f t="shared" si="142"/>
        <v>7696</v>
      </c>
      <c r="R160" s="170">
        <f t="shared" si="136"/>
        <v>0.15295880149812735</v>
      </c>
      <c r="S160" s="171">
        <f t="shared" si="137"/>
        <v>-0.15817107853861301</v>
      </c>
      <c r="T160" s="170">
        <f t="shared" si="138"/>
        <v>2.3753218382077429E-3</v>
      </c>
      <c r="U160" s="169">
        <f>U152-SUM(U153:U159)</f>
        <v>13166</v>
      </c>
      <c r="V160" s="169">
        <f>V152-SUM(V153:V159)</f>
        <v>7455</v>
      </c>
      <c r="W160" s="169">
        <f>W152-SUM(W153:W159)</f>
        <v>8968</v>
      </c>
      <c r="X160" s="169">
        <f>X152-SUM(X153:X159)</f>
        <v>11532</v>
      </c>
      <c r="Y160" s="169">
        <f>Y152-SUM(Y153:Y159)</f>
        <v>14918</v>
      </c>
      <c r="Z160" s="170">
        <f t="shared" si="139"/>
        <v>0.2936177592785294</v>
      </c>
      <c r="AA160" s="171">
        <f t="shared" si="132"/>
        <v>0.13307002886222086</v>
      </c>
      <c r="AB160" s="170">
        <f t="shared" si="140"/>
        <v>3.7922821795530457E-3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B2DEB-96D2-44A4-BE0C-6B36578CCC63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FB7BA-CCDD-450E-8336-E3A529C9AACB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7" t="s">
        <v>223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noviembre 2024</v>
      </c>
    </row>
    <row r="7" spans="2:14" x14ac:dyDescent="0.25">
      <c r="B7" s="268" t="s">
        <v>52</v>
      </c>
      <c r="C7" s="271" t="s">
        <v>8</v>
      </c>
      <c r="D7" s="15" t="s">
        <v>30</v>
      </c>
      <c r="E7" s="16">
        <v>19561</v>
      </c>
      <c r="F7" s="16">
        <v>19838</v>
      </c>
      <c r="G7" s="16">
        <v>21079</v>
      </c>
      <c r="H7" s="16">
        <v>24207</v>
      </c>
      <c r="I7" s="16">
        <v>23363</v>
      </c>
      <c r="J7" s="17">
        <f>I7/H7-1</f>
        <v>-3.4865947866319691E-2</v>
      </c>
      <c r="K7" s="16">
        <f>I7-H7</f>
        <v>-844</v>
      </c>
      <c r="L7" s="17">
        <f>I7/E7-1</f>
        <v>0.19436634118910079</v>
      </c>
      <c r="M7" s="16">
        <f>I7-E7</f>
        <v>3802</v>
      </c>
      <c r="N7" s="18">
        <f>I7/$I$7</f>
        <v>1</v>
      </c>
    </row>
    <row r="8" spans="2:14" x14ac:dyDescent="0.25">
      <c r="B8" s="269"/>
      <c r="C8" s="272"/>
      <c r="D8" s="19" t="s">
        <v>31</v>
      </c>
      <c r="E8" s="20">
        <v>13870</v>
      </c>
      <c r="F8" s="20">
        <v>16458</v>
      </c>
      <c r="G8" s="20">
        <v>16558</v>
      </c>
      <c r="H8" s="20">
        <v>20019</v>
      </c>
      <c r="I8" s="20">
        <v>18565</v>
      </c>
      <c r="J8" s="21">
        <f t="shared" ref="J8:J20" si="0">I8/H8-1</f>
        <v>-7.263100054947802E-2</v>
      </c>
      <c r="K8" s="20">
        <f t="shared" ref="K8:K17" si="1">I8-H8</f>
        <v>-1454</v>
      </c>
      <c r="L8" s="21">
        <f t="shared" ref="L8:L20" si="2">I8/E8-1</f>
        <v>0.33850036049026677</v>
      </c>
      <c r="M8" s="20">
        <f t="shared" ref="M8:M17" si="3">I8-E8</f>
        <v>4695</v>
      </c>
      <c r="N8" s="22">
        <f>I8/$I$7</f>
        <v>0.79463253862945682</v>
      </c>
    </row>
    <row r="9" spans="2:14" x14ac:dyDescent="0.25">
      <c r="B9" s="269"/>
      <c r="C9" s="273"/>
      <c r="D9" s="23" t="s">
        <v>32</v>
      </c>
      <c r="E9" s="24">
        <v>5691</v>
      </c>
      <c r="F9" s="24">
        <v>3380</v>
      </c>
      <c r="G9" s="24">
        <v>4521</v>
      </c>
      <c r="H9" s="24">
        <v>4188</v>
      </c>
      <c r="I9" s="24">
        <v>4798</v>
      </c>
      <c r="J9" s="25">
        <f>IFERROR(I9/H9-1,"-")</f>
        <v>0.14565425023877743</v>
      </c>
      <c r="K9" s="24">
        <f>IFERROR(I9-H9,"-")</f>
        <v>610</v>
      </c>
      <c r="L9" s="25">
        <f>IFERROR(I9/E9-1,"-")</f>
        <v>-0.15691442628712005</v>
      </c>
      <c r="M9" s="24">
        <f>IFERROR(I9-E9,"-")</f>
        <v>-893</v>
      </c>
      <c r="N9" s="25">
        <f>IFERROR(I9/$I$7,"-")</f>
        <v>0.20536746137054315</v>
      </c>
    </row>
    <row r="10" spans="2:14" x14ac:dyDescent="0.25">
      <c r="B10" s="269"/>
      <c r="C10" s="274" t="s">
        <v>33</v>
      </c>
      <c r="D10" s="26" t="s">
        <v>30</v>
      </c>
      <c r="E10" s="27">
        <v>24013</v>
      </c>
      <c r="F10" s="27">
        <v>23913</v>
      </c>
      <c r="G10" s="27">
        <v>25634</v>
      </c>
      <c r="H10" s="27">
        <v>29365</v>
      </c>
      <c r="I10" s="27">
        <v>27084</v>
      </c>
      <c r="J10" s="28">
        <f t="shared" si="0"/>
        <v>-7.7677507236506016E-2</v>
      </c>
      <c r="K10" s="27">
        <f t="shared" si="1"/>
        <v>-2281</v>
      </c>
      <c r="L10" s="28">
        <f t="shared" si="2"/>
        <v>0.12788906009244982</v>
      </c>
      <c r="M10" s="27">
        <f t="shared" si="3"/>
        <v>3071</v>
      </c>
      <c r="N10" s="18">
        <f>I10/$I$10</f>
        <v>1</v>
      </c>
    </row>
    <row r="11" spans="2:14" x14ac:dyDescent="0.25">
      <c r="B11" s="269"/>
      <c r="C11" s="275"/>
      <c r="D11" s="4" t="s">
        <v>31</v>
      </c>
      <c r="E11" s="29">
        <v>17319</v>
      </c>
      <c r="F11" s="29">
        <v>19860</v>
      </c>
      <c r="G11" s="29">
        <v>20294</v>
      </c>
      <c r="H11" s="29">
        <v>24340</v>
      </c>
      <c r="I11" s="29">
        <v>22247</v>
      </c>
      <c r="J11" s="30">
        <f t="shared" si="0"/>
        <v>-8.5990139687756817E-2</v>
      </c>
      <c r="K11" s="29">
        <f t="shared" si="1"/>
        <v>-2093</v>
      </c>
      <c r="L11" s="30">
        <f t="shared" si="2"/>
        <v>0.28454298747040818</v>
      </c>
      <c r="M11" s="29">
        <f t="shared" si="3"/>
        <v>4928</v>
      </c>
      <c r="N11" s="31">
        <f>I11/$I$10</f>
        <v>0.82140747304681727</v>
      </c>
    </row>
    <row r="12" spans="2:14" x14ac:dyDescent="0.25">
      <c r="B12" s="269"/>
      <c r="C12" s="276"/>
      <c r="D12" s="32" t="s">
        <v>32</v>
      </c>
      <c r="E12" s="33">
        <v>6694</v>
      </c>
      <c r="F12" s="33">
        <v>4053</v>
      </c>
      <c r="G12" s="33">
        <v>5340</v>
      </c>
      <c r="H12" s="33">
        <v>5025</v>
      </c>
      <c r="I12" s="33">
        <v>4837</v>
      </c>
      <c r="J12" s="34">
        <f>IFERROR(I12/H12-1,"-")</f>
        <v>-3.7412935323383079E-2</v>
      </c>
      <c r="K12" s="33">
        <f>IFERROR(I12-H12,"-")</f>
        <v>-188</v>
      </c>
      <c r="L12" s="34">
        <f>IFERROR(I12/E12-1,"-")</f>
        <v>-0.27741260830594561</v>
      </c>
      <c r="M12" s="33">
        <f>IFERROR(I12-E12,"-")</f>
        <v>-1857</v>
      </c>
      <c r="N12" s="34">
        <f>IFERROR(I12/$I$10,"-")</f>
        <v>0.1785925269531827</v>
      </c>
    </row>
    <row r="13" spans="2:14" x14ac:dyDescent="0.25">
      <c r="B13" s="269"/>
      <c r="C13" s="271" t="s">
        <v>21</v>
      </c>
      <c r="D13" s="15" t="s">
        <v>30</v>
      </c>
      <c r="E13" s="16">
        <v>145313</v>
      </c>
      <c r="F13" s="16">
        <v>137494</v>
      </c>
      <c r="G13" s="16">
        <v>153023</v>
      </c>
      <c r="H13" s="16">
        <v>164389</v>
      </c>
      <c r="I13" s="16">
        <v>162641</v>
      </c>
      <c r="J13" s="17">
        <f t="shared" si="0"/>
        <v>-1.0633314881166034E-2</v>
      </c>
      <c r="K13" s="16">
        <f t="shared" si="1"/>
        <v>-1748</v>
      </c>
      <c r="L13" s="17">
        <f t="shared" si="2"/>
        <v>0.11924604130394401</v>
      </c>
      <c r="M13" s="16">
        <f t="shared" si="3"/>
        <v>17328</v>
      </c>
      <c r="N13" s="18">
        <f>I13/$I$13</f>
        <v>1</v>
      </c>
    </row>
    <row r="14" spans="2:14" x14ac:dyDescent="0.25">
      <c r="B14" s="269"/>
      <c r="C14" s="272"/>
      <c r="D14" s="19" t="s">
        <v>31</v>
      </c>
      <c r="E14" s="20">
        <v>104690</v>
      </c>
      <c r="F14" s="20">
        <v>114236</v>
      </c>
      <c r="G14" s="20">
        <v>124620</v>
      </c>
      <c r="H14" s="20">
        <v>135531</v>
      </c>
      <c r="I14" s="20">
        <v>131764</v>
      </c>
      <c r="J14" s="21">
        <f t="shared" si="0"/>
        <v>-2.7794379145730463E-2</v>
      </c>
      <c r="K14" s="20">
        <f t="shared" si="1"/>
        <v>-3767</v>
      </c>
      <c r="L14" s="21">
        <f t="shared" si="2"/>
        <v>0.25861113764447419</v>
      </c>
      <c r="M14" s="20">
        <f t="shared" si="3"/>
        <v>27074</v>
      </c>
      <c r="N14" s="22">
        <f>I14/$I$13</f>
        <v>0.81015242159111167</v>
      </c>
    </row>
    <row r="15" spans="2:14" x14ac:dyDescent="0.25">
      <c r="B15" s="269"/>
      <c r="C15" s="273"/>
      <c r="D15" s="23" t="s">
        <v>32</v>
      </c>
      <c r="E15" s="24">
        <v>40623</v>
      </c>
      <c r="F15" s="24">
        <v>23258</v>
      </c>
      <c r="G15" s="24">
        <v>28403</v>
      </c>
      <c r="H15" s="24">
        <v>28858</v>
      </c>
      <c r="I15" s="24">
        <v>30877</v>
      </c>
      <c r="J15" s="25">
        <f>IFERROR(I15/H15-1,"-")</f>
        <v>6.9963268417769786E-2</v>
      </c>
      <c r="K15" s="24">
        <f>IFERROR(I15-H15,"-")</f>
        <v>2019</v>
      </c>
      <c r="L15" s="25">
        <f>IFERROR(I15/E15-1,"-")</f>
        <v>-0.23991334958028698</v>
      </c>
      <c r="M15" s="24">
        <f>IFERROR(I15-E15,"-")</f>
        <v>-9746</v>
      </c>
      <c r="N15" s="25">
        <f>IFERROR(I15/$I$13,"-")</f>
        <v>0.1898475784088883</v>
      </c>
    </row>
    <row r="16" spans="2:14" x14ac:dyDescent="0.25">
      <c r="B16" s="269"/>
      <c r="C16" s="274" t="s">
        <v>22</v>
      </c>
      <c r="D16" s="26" t="s">
        <v>30</v>
      </c>
      <c r="E16" s="35">
        <v>7.4287101886406628</v>
      </c>
      <c r="F16" s="35">
        <v>6.9308398023994355</v>
      </c>
      <c r="G16" s="35">
        <v>7.2594999762797094</v>
      </c>
      <c r="H16" s="35">
        <v>6.7909695542611646</v>
      </c>
      <c r="I16" s="35">
        <v>6.9614775499721784</v>
      </c>
      <c r="J16" s="36">
        <f t="shared" si="0"/>
        <v>2.5108048909455727E-2</v>
      </c>
      <c r="K16" s="37">
        <f t="shared" si="1"/>
        <v>0.17050799571101383</v>
      </c>
      <c r="L16" s="36">
        <f t="shared" si="2"/>
        <v>-6.2895526518578659E-2</v>
      </c>
      <c r="M16" s="37">
        <f t="shared" si="3"/>
        <v>-0.46723263866848441</v>
      </c>
      <c r="N16" s="38"/>
    </row>
    <row r="17" spans="2:14" x14ac:dyDescent="0.25">
      <c r="B17" s="269"/>
      <c r="C17" s="275"/>
      <c r="D17" s="4" t="s">
        <v>31</v>
      </c>
      <c r="E17" s="39">
        <f>E14/E8</f>
        <v>7.5479452054794525</v>
      </c>
      <c r="F17" s="39">
        <f t="shared" ref="F17:I17" si="4">F14/F8</f>
        <v>6.9410620974602013</v>
      </c>
      <c r="G17" s="39">
        <f t="shared" si="4"/>
        <v>7.5262712888029952</v>
      </c>
      <c r="H17" s="39">
        <f t="shared" si="4"/>
        <v>6.7701183875318449</v>
      </c>
      <c r="I17" s="39">
        <f t="shared" si="4"/>
        <v>7.0974414220307027</v>
      </c>
      <c r="J17" s="40">
        <f t="shared" si="0"/>
        <v>4.8348199508840395E-2</v>
      </c>
      <c r="K17" s="41">
        <f t="shared" si="1"/>
        <v>0.3273230344988578</v>
      </c>
      <c r="L17" s="40">
        <f t="shared" si="2"/>
        <v>-5.9685619222792585E-2</v>
      </c>
      <c r="M17" s="41">
        <f t="shared" si="3"/>
        <v>-0.45050378344874975</v>
      </c>
      <c r="N17" s="42"/>
    </row>
    <row r="18" spans="2:14" x14ac:dyDescent="0.25">
      <c r="B18" s="269"/>
      <c r="C18" s="276"/>
      <c r="D18" s="32" t="s">
        <v>32</v>
      </c>
      <c r="E18" s="43">
        <f>IFERROR(E15/E9,"-")</f>
        <v>7.1381128096995257</v>
      </c>
      <c r="F18" s="43">
        <f t="shared" ref="F18:I18" si="5">IFERROR(F15/F9,"-")</f>
        <v>6.8810650887573965</v>
      </c>
      <c r="G18" s="43">
        <f t="shared" si="5"/>
        <v>6.2824596328245965</v>
      </c>
      <c r="H18" s="43">
        <f t="shared" si="5"/>
        <v>6.8906399235912126</v>
      </c>
      <c r="I18" s="43">
        <f t="shared" si="5"/>
        <v>6.4353897457273863</v>
      </c>
      <c r="J18" s="34">
        <f>IFERROR(I18/H18-1,"-")</f>
        <v>-6.6067909934635294E-2</v>
      </c>
      <c r="K18" s="33">
        <f>IFERROR(I18-H18,"-")</f>
        <v>-0.45525017786382627</v>
      </c>
      <c r="L18" s="34">
        <f>IFERROR(I18/E18-1,"-")</f>
        <v>-9.8446617853566787E-2</v>
      </c>
      <c r="M18" s="33">
        <f>IFERROR(I18-E18,"-")</f>
        <v>-0.70272306397213935</v>
      </c>
      <c r="N18" s="34"/>
    </row>
    <row r="19" spans="2:14" x14ac:dyDescent="0.25">
      <c r="B19" s="269"/>
      <c r="C19" s="277" t="s">
        <v>34</v>
      </c>
      <c r="D19" s="15" t="s">
        <v>30</v>
      </c>
      <c r="E19" s="18">
        <v>0.70299999999999996</v>
      </c>
      <c r="F19" s="18">
        <v>0.71479999999999999</v>
      </c>
      <c r="G19" s="18">
        <v>0.79510000000000003</v>
      </c>
      <c r="H19" s="18">
        <v>0.85420000000000007</v>
      </c>
      <c r="I19" s="18">
        <v>0.83440000000000003</v>
      </c>
      <c r="J19" s="17">
        <f t="shared" si="0"/>
        <v>-2.317958323577618E-2</v>
      </c>
      <c r="K19" s="44">
        <f>(I19-H19)*100</f>
        <v>-1.980000000000004</v>
      </c>
      <c r="L19" s="17">
        <f t="shared" si="2"/>
        <v>0.18691322901849228</v>
      </c>
      <c r="M19" s="44">
        <f>(I19-E19)*100</f>
        <v>13.140000000000008</v>
      </c>
      <c r="N19" s="18"/>
    </row>
    <row r="20" spans="2:14" x14ac:dyDescent="0.25">
      <c r="B20" s="269"/>
      <c r="C20" s="278"/>
      <c r="D20" s="19" t="s">
        <v>31</v>
      </c>
      <c r="E20" s="22">
        <v>0.78599999999999992</v>
      </c>
      <c r="F20" s="22">
        <v>0.8012999999999999</v>
      </c>
      <c r="G20" s="22">
        <v>0.87360000000000004</v>
      </c>
      <c r="H20" s="22">
        <v>0.95010000000000006</v>
      </c>
      <c r="I20" s="22">
        <v>0.92370000000000008</v>
      </c>
      <c r="J20" s="21">
        <f t="shared" si="0"/>
        <v>-2.7786548784338505E-2</v>
      </c>
      <c r="K20" s="45">
        <f>(I20-H20)*100</f>
        <v>-2.6399999999999979</v>
      </c>
      <c r="L20" s="21">
        <f t="shared" si="2"/>
        <v>0.17519083969465665</v>
      </c>
      <c r="M20" s="45">
        <f>(I20-E20)*100</f>
        <v>13.770000000000016</v>
      </c>
      <c r="N20" s="22"/>
    </row>
    <row r="21" spans="2:14" x14ac:dyDescent="0.25">
      <c r="B21" s="269"/>
      <c r="C21" s="279"/>
      <c r="D21" s="23" t="s">
        <v>32</v>
      </c>
      <c r="E21" s="25">
        <v>0.55270000000000008</v>
      </c>
      <c r="F21" s="25">
        <v>0.46700000000000003</v>
      </c>
      <c r="G21" s="25">
        <v>0.57030000000000003</v>
      </c>
      <c r="H21" s="25">
        <v>0.57950000000000002</v>
      </c>
      <c r="I21" s="25">
        <v>0.59079999999999999</v>
      </c>
      <c r="J21" s="25">
        <f>IFERROR(I21/H21-1,"-")</f>
        <v>1.9499568593615235E-2</v>
      </c>
      <c r="K21" s="24">
        <f>IFERROR(I21-H21,"-")</f>
        <v>1.1299999999999977E-2</v>
      </c>
      <c r="L21" s="25">
        <f>IFERROR(I21/E21-1,"-")</f>
        <v>6.8934322417224303E-2</v>
      </c>
      <c r="M21" s="24">
        <f>IFERROR(I21-E21,"-")</f>
        <v>3.8099999999999912E-2</v>
      </c>
      <c r="N21" s="46"/>
    </row>
    <row r="22" spans="2:14" x14ac:dyDescent="0.25">
      <c r="B22" s="269"/>
      <c r="C22" s="280" t="s">
        <v>35</v>
      </c>
      <c r="D22" s="26" t="s">
        <v>30</v>
      </c>
      <c r="E22" s="27">
        <v>6890</v>
      </c>
      <c r="F22" s="27">
        <v>6412</v>
      </c>
      <c r="G22" s="27">
        <v>6415</v>
      </c>
      <c r="H22" s="27">
        <v>6415</v>
      </c>
      <c r="I22" s="27">
        <v>6497</v>
      </c>
      <c r="J22" s="36">
        <f>I22/H22-1</f>
        <v>1.278254091971931E-2</v>
      </c>
      <c r="K22" s="27">
        <f>I22-H22</f>
        <v>82</v>
      </c>
      <c r="L22" s="36">
        <f>I22/E22-1</f>
        <v>-5.7039187227866495E-2</v>
      </c>
      <c r="M22" s="27">
        <f>I22-E22</f>
        <v>-393</v>
      </c>
      <c r="N22" s="38">
        <f>I22/$I$22</f>
        <v>1</v>
      </c>
    </row>
    <row r="23" spans="2:14" x14ac:dyDescent="0.25">
      <c r="B23" s="269"/>
      <c r="C23" s="281"/>
      <c r="D23" s="4" t="s">
        <v>31</v>
      </c>
      <c r="E23" s="29">
        <v>4440</v>
      </c>
      <c r="F23" s="29">
        <v>4752</v>
      </c>
      <c r="G23" s="29">
        <v>4755</v>
      </c>
      <c r="H23" s="29">
        <v>4755</v>
      </c>
      <c r="I23" s="29">
        <v>4755</v>
      </c>
      <c r="J23" s="40">
        <f>I23/H23-1</f>
        <v>0</v>
      </c>
      <c r="K23" s="29">
        <f>I23-H23</f>
        <v>0</v>
      </c>
      <c r="L23" s="40">
        <f>I23/E23-1</f>
        <v>7.0945945945946054E-2</v>
      </c>
      <c r="M23" s="29">
        <f>I23-E23</f>
        <v>315</v>
      </c>
      <c r="N23" s="42">
        <f>I23/$I$22</f>
        <v>0.73187625057718952</v>
      </c>
    </row>
    <row r="24" spans="2:14" x14ac:dyDescent="0.25">
      <c r="B24" s="270"/>
      <c r="C24" s="282"/>
      <c r="D24" s="32" t="s">
        <v>32</v>
      </c>
      <c r="E24" s="33">
        <v>2450</v>
      </c>
      <c r="F24" s="33">
        <v>1660</v>
      </c>
      <c r="G24" s="33">
        <v>1660</v>
      </c>
      <c r="H24" s="33">
        <v>1660</v>
      </c>
      <c r="I24" s="33">
        <v>1742</v>
      </c>
      <c r="J24" s="34">
        <f>IFERROR(I24/H24-1,"-")</f>
        <v>4.9397590361445864E-2</v>
      </c>
      <c r="K24" s="33">
        <f>IFERROR(I24-H24,"-")</f>
        <v>82</v>
      </c>
      <c r="L24" s="34">
        <f>IFERROR(I24/E24-1,"-")</f>
        <v>-0.28897959183673472</v>
      </c>
      <c r="M24" s="33">
        <f>IFERROR(I24-E24,"-")</f>
        <v>-708</v>
      </c>
      <c r="N24" s="34">
        <f>IFERROR(I24/$I$22,"-")</f>
        <v>0.26812374942281053</v>
      </c>
    </row>
    <row r="25" spans="2:14" ht="7.5" customHeight="1" x14ac:dyDescent="0.25"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47"/>
    </row>
    <row r="26" spans="2:14" ht="24.75" customHeight="1" x14ac:dyDescent="0.25">
      <c r="B26" s="284" t="s">
        <v>36</v>
      </c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</row>
    <row r="29" spans="2:14" ht="21.75" customHeight="1" thickBot="1" x14ac:dyDescent="0.3">
      <c r="B29" s="267" t="s">
        <v>223</v>
      </c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noviembre 2024</v>
      </c>
    </row>
    <row r="32" spans="2:14" ht="15" customHeight="1" x14ac:dyDescent="0.25">
      <c r="B32" s="268" t="s">
        <v>52</v>
      </c>
      <c r="C32" s="271" t="s">
        <v>8</v>
      </c>
      <c r="D32" s="15" t="s">
        <v>30</v>
      </c>
      <c r="E32" s="49">
        <v>229250</v>
      </c>
      <c r="F32" s="49">
        <v>120562</v>
      </c>
      <c r="G32" s="49">
        <v>233832</v>
      </c>
      <c r="H32" s="49">
        <v>254452</v>
      </c>
      <c r="I32" s="49">
        <v>264520</v>
      </c>
      <c r="J32" s="17">
        <f>I32/H32-1</f>
        <v>3.956738402527793E-2</v>
      </c>
      <c r="K32" s="16">
        <f>I32-H32</f>
        <v>10068</v>
      </c>
      <c r="L32" s="17">
        <f>I32/E32-1</f>
        <v>0.15384950926935659</v>
      </c>
      <c r="M32" s="16">
        <f>I32-E32</f>
        <v>35270</v>
      </c>
      <c r="N32" s="18">
        <f>I32/$I$32</f>
        <v>1</v>
      </c>
    </row>
    <row r="33" spans="1:14" x14ac:dyDescent="0.25">
      <c r="B33" s="269"/>
      <c r="C33" s="272"/>
      <c r="D33" s="19" t="s">
        <v>31</v>
      </c>
      <c r="E33" s="50">
        <v>164697</v>
      </c>
      <c r="F33" s="50">
        <v>100895</v>
      </c>
      <c r="G33" s="50">
        <v>192551</v>
      </c>
      <c r="H33" s="50">
        <v>209517</v>
      </c>
      <c r="I33" s="50">
        <v>217447</v>
      </c>
      <c r="J33" s="21">
        <f t="shared" ref="J33:J45" si="6">I33/H33-1</f>
        <v>3.784895736384164E-2</v>
      </c>
      <c r="K33" s="20">
        <f t="shared" ref="K33:K42" si="7">I33-H33</f>
        <v>7930</v>
      </c>
      <c r="L33" s="21">
        <f t="shared" ref="L33:L45" si="8">I33/E33-1</f>
        <v>0.32028512966234968</v>
      </c>
      <c r="M33" s="20">
        <f t="shared" ref="M33:M42" si="9">I33-E33</f>
        <v>52750</v>
      </c>
      <c r="N33" s="22">
        <f>I33/$I$32</f>
        <v>0.82204370179948583</v>
      </c>
    </row>
    <row r="34" spans="1:14" x14ac:dyDescent="0.25">
      <c r="B34" s="269"/>
      <c r="C34" s="273"/>
      <c r="D34" s="23" t="s">
        <v>32</v>
      </c>
      <c r="E34" s="24">
        <v>64553</v>
      </c>
      <c r="F34" s="24">
        <v>19667</v>
      </c>
      <c r="G34" s="24">
        <v>41281</v>
      </c>
      <c r="H34" s="24">
        <v>44935</v>
      </c>
      <c r="I34" s="24">
        <v>47073</v>
      </c>
      <c r="J34" s="25">
        <f>IFERROR(I34/H34-1,"-")</f>
        <v>4.7579837543117787E-2</v>
      </c>
      <c r="K34" s="24">
        <f>IFERROR(I34-H34,"-")</f>
        <v>2138</v>
      </c>
      <c r="L34" s="25">
        <f>IFERROR(I34/E34-1,"-")</f>
        <v>-0.27078524623177858</v>
      </c>
      <c r="M34" s="24">
        <f>IFERROR(I34-E34,"-")</f>
        <v>-17480</v>
      </c>
      <c r="N34" s="25">
        <f>IFERROR(I34/I32,"-")</f>
        <v>0.17795629820051415</v>
      </c>
    </row>
    <row r="35" spans="1:14" x14ac:dyDescent="0.25">
      <c r="B35" s="269"/>
      <c r="C35" s="274" t="s">
        <v>33</v>
      </c>
      <c r="D35" s="26" t="s">
        <v>30</v>
      </c>
      <c r="E35" s="51">
        <v>275002</v>
      </c>
      <c r="F35" s="51">
        <v>135547</v>
      </c>
      <c r="G35" s="51">
        <v>277654</v>
      </c>
      <c r="H35" s="51">
        <v>303371</v>
      </c>
      <c r="I35" s="51">
        <v>314826</v>
      </c>
      <c r="J35" s="28">
        <f t="shared" si="6"/>
        <v>3.7759047502892606E-2</v>
      </c>
      <c r="K35" s="27">
        <f t="shared" si="7"/>
        <v>11455</v>
      </c>
      <c r="L35" s="28">
        <f t="shared" si="8"/>
        <v>0.14481349226551088</v>
      </c>
      <c r="M35" s="27">
        <f t="shared" si="9"/>
        <v>39824</v>
      </c>
      <c r="N35" s="18">
        <f>I35/$I$35</f>
        <v>1</v>
      </c>
    </row>
    <row r="36" spans="1:14" x14ac:dyDescent="0.25">
      <c r="B36" s="269"/>
      <c r="C36" s="275"/>
      <c r="D36" s="4" t="s">
        <v>31</v>
      </c>
      <c r="E36" s="52">
        <v>198561</v>
      </c>
      <c r="F36" s="52">
        <v>112919</v>
      </c>
      <c r="G36" s="52">
        <v>229734</v>
      </c>
      <c r="H36" s="52">
        <v>250456</v>
      </c>
      <c r="I36" s="52">
        <v>260499</v>
      </c>
      <c r="J36" s="30">
        <f t="shared" si="6"/>
        <v>4.0098859679943866E-2</v>
      </c>
      <c r="K36" s="29">
        <f t="shared" si="7"/>
        <v>10043</v>
      </c>
      <c r="L36" s="30">
        <f t="shared" si="8"/>
        <v>0.31193436777614947</v>
      </c>
      <c r="M36" s="29">
        <f t="shared" si="9"/>
        <v>61938</v>
      </c>
      <c r="N36" s="31">
        <f>I36/$I$35</f>
        <v>0.82743801337881873</v>
      </c>
    </row>
    <row r="37" spans="1:14" x14ac:dyDescent="0.25">
      <c r="B37" s="269"/>
      <c r="C37" s="276"/>
      <c r="D37" s="32" t="s">
        <v>32</v>
      </c>
      <c r="E37" s="33">
        <v>76441</v>
      </c>
      <c r="F37" s="33">
        <v>22628</v>
      </c>
      <c r="G37" s="33">
        <v>47920</v>
      </c>
      <c r="H37" s="33">
        <v>52915</v>
      </c>
      <c r="I37" s="33">
        <v>54327</v>
      </c>
      <c r="J37" s="34">
        <f>IFERROR(I37/H37-1,"-")</f>
        <v>2.6684305017480758E-2</v>
      </c>
      <c r="K37" s="33">
        <f>IFERROR(I37-H37,"-")</f>
        <v>1412</v>
      </c>
      <c r="L37" s="34">
        <f>IFERROR(I37/E37-1,"-")</f>
        <v>-0.28929501183919626</v>
      </c>
      <c r="M37" s="33">
        <f>IFERROR(I37-E37,"-")</f>
        <v>-22114</v>
      </c>
      <c r="N37" s="34">
        <f>IFERROR(I37/I35,"-")</f>
        <v>0.17256198662118122</v>
      </c>
    </row>
    <row r="38" spans="1:14" x14ac:dyDescent="0.25">
      <c r="B38" s="269"/>
      <c r="C38" s="271" t="s">
        <v>21</v>
      </c>
      <c r="D38" s="15" t="s">
        <v>30</v>
      </c>
      <c r="E38" s="49">
        <v>1707294</v>
      </c>
      <c r="F38" s="49">
        <v>651776</v>
      </c>
      <c r="G38" s="49">
        <v>1596976</v>
      </c>
      <c r="H38" s="49">
        <v>1728214</v>
      </c>
      <c r="I38" s="49">
        <v>1828241</v>
      </c>
      <c r="J38" s="17">
        <f t="shared" si="6"/>
        <v>5.7878827506315789E-2</v>
      </c>
      <c r="K38" s="16">
        <f t="shared" si="7"/>
        <v>100027</v>
      </c>
      <c r="L38" s="17">
        <f t="shared" si="8"/>
        <v>7.084134308443657E-2</v>
      </c>
      <c r="M38" s="16">
        <f t="shared" si="9"/>
        <v>120947</v>
      </c>
      <c r="N38" s="18">
        <f>I38/$I$38</f>
        <v>1</v>
      </c>
    </row>
    <row r="39" spans="1:14" x14ac:dyDescent="0.25">
      <c r="B39" s="269"/>
      <c r="C39" s="272"/>
      <c r="D39" s="19" t="s">
        <v>31</v>
      </c>
      <c r="E39" s="50">
        <v>1268804</v>
      </c>
      <c r="F39" s="50">
        <v>540297</v>
      </c>
      <c r="G39" s="50">
        <v>1344841</v>
      </c>
      <c r="H39" s="50">
        <v>1441628</v>
      </c>
      <c r="I39" s="50">
        <v>1536299</v>
      </c>
      <c r="J39" s="21">
        <f t="shared" si="6"/>
        <v>6.5669506974059821E-2</v>
      </c>
      <c r="K39" s="20">
        <f t="shared" si="7"/>
        <v>94671</v>
      </c>
      <c r="L39" s="21">
        <f t="shared" si="8"/>
        <v>0.21082452451284839</v>
      </c>
      <c r="M39" s="20">
        <f t="shared" si="9"/>
        <v>267495</v>
      </c>
      <c r="N39" s="22">
        <f>I39/$I$38</f>
        <v>0.84031536323712241</v>
      </c>
    </row>
    <row r="40" spans="1:14" x14ac:dyDescent="0.25">
      <c r="B40" s="269"/>
      <c r="C40" s="273"/>
      <c r="D40" s="23" t="s">
        <v>32</v>
      </c>
      <c r="E40" s="24">
        <v>438490</v>
      </c>
      <c r="F40" s="24">
        <v>111479</v>
      </c>
      <c r="G40" s="24">
        <v>252135</v>
      </c>
      <c r="H40" s="24">
        <v>286586</v>
      </c>
      <c r="I40" s="24">
        <v>291942</v>
      </c>
      <c r="J40" s="25">
        <f>IFERROR(I40/H40-1,"-")</f>
        <v>1.8688979922257154E-2</v>
      </c>
      <c r="K40" s="24">
        <f>IFERROR(I40-H40,"-")</f>
        <v>5356</v>
      </c>
      <c r="L40" s="25">
        <f>IFERROR(I40/E40-1,"-")</f>
        <v>-0.33421058633036105</v>
      </c>
      <c r="M40" s="24">
        <f>IFERROR(I40-E40,"-")</f>
        <v>-146548</v>
      </c>
      <c r="N40" s="25">
        <f>IFERROR(I40/I38,"-")</f>
        <v>0.15968463676287753</v>
      </c>
    </row>
    <row r="41" spans="1:14" x14ac:dyDescent="0.25">
      <c r="B41" s="269"/>
      <c r="C41" s="274" t="s">
        <v>22</v>
      </c>
      <c r="D41" s="26" t="s">
        <v>30</v>
      </c>
      <c r="E41" s="53">
        <v>7.4473020719738274</v>
      </c>
      <c r="F41" s="53">
        <v>5.4061478741228584</v>
      </c>
      <c r="G41" s="53">
        <v>6.8295870539532659</v>
      </c>
      <c r="H41" s="53">
        <v>6.7919057425369029</v>
      </c>
      <c r="I41" s="53">
        <v>6.9115416603659456</v>
      </c>
      <c r="J41" s="36">
        <f t="shared" si="6"/>
        <v>1.7614484411904829E-2</v>
      </c>
      <c r="K41" s="37">
        <f t="shared" si="7"/>
        <v>0.1196359178290427</v>
      </c>
      <c r="L41" s="36">
        <f t="shared" si="8"/>
        <v>-7.1940201489085642E-2</v>
      </c>
      <c r="M41" s="37">
        <f t="shared" si="9"/>
        <v>-0.53576041160788179</v>
      </c>
      <c r="N41" s="38"/>
    </row>
    <row r="42" spans="1:14" x14ac:dyDescent="0.25">
      <c r="B42" s="269"/>
      <c r="C42" s="275"/>
      <c r="D42" s="4" t="s">
        <v>31</v>
      </c>
      <c r="E42" s="54">
        <f t="shared" ref="E42:I42" si="10">E39/E33</f>
        <v>7.7038683157555994</v>
      </c>
      <c r="F42" s="54">
        <f t="shared" si="10"/>
        <v>5.3550423707815051</v>
      </c>
      <c r="G42" s="54">
        <f t="shared" si="10"/>
        <v>6.9843366173117776</v>
      </c>
      <c r="H42" s="54">
        <f t="shared" si="10"/>
        <v>6.8807208961563981</v>
      </c>
      <c r="I42" s="54">
        <f t="shared" si="10"/>
        <v>7.0651653046489491</v>
      </c>
      <c r="J42" s="40">
        <f t="shared" si="6"/>
        <v>2.6805971536439266E-2</v>
      </c>
      <c r="K42" s="41">
        <f t="shared" si="7"/>
        <v>0.18444440849255095</v>
      </c>
      <c r="L42" s="40">
        <f t="shared" si="8"/>
        <v>-8.2906792396801987E-2</v>
      </c>
      <c r="M42" s="41">
        <f t="shared" si="9"/>
        <v>-0.63870301110665029</v>
      </c>
      <c r="N42" s="42"/>
    </row>
    <row r="43" spans="1:14" x14ac:dyDescent="0.25">
      <c r="B43" s="269"/>
      <c r="C43" s="276"/>
      <c r="D43" s="32" t="s">
        <v>32</v>
      </c>
      <c r="E43" s="43">
        <f>IFERROR(E40/E34,"-")</f>
        <v>6.7927129645407653</v>
      </c>
      <c r="F43" s="43">
        <f t="shared" ref="F43:I43" si="11">IFERROR(F40/F34,"-")</f>
        <v>5.6683276554634663</v>
      </c>
      <c r="G43" s="43">
        <f t="shared" si="11"/>
        <v>6.1077735519972869</v>
      </c>
      <c r="H43" s="43">
        <f t="shared" si="11"/>
        <v>6.3777901413152334</v>
      </c>
      <c r="I43" s="43">
        <f t="shared" si="11"/>
        <v>6.201899177872666</v>
      </c>
      <c r="J43" s="34">
        <f>IFERROR(I43/H43-1,"-")</f>
        <v>-2.7578669028814229E-2</v>
      </c>
      <c r="K43" s="33">
        <f>IFERROR(I43-H43,"-")</f>
        <v>-0.17589096344256738</v>
      </c>
      <c r="L43" s="34">
        <f>IFERROR(I43/E43-1,"-")</f>
        <v>-8.6977587563652148E-2</v>
      </c>
      <c r="M43" s="33">
        <f>IFERROR(I43-E43,"-")</f>
        <v>-0.59081378666809936</v>
      </c>
      <c r="N43" s="55"/>
    </row>
    <row r="44" spans="1:14" x14ac:dyDescent="0.25">
      <c r="A44" s="56"/>
      <c r="B44" s="269"/>
      <c r="C44" s="277" t="s">
        <v>34</v>
      </c>
      <c r="D44" s="15" t="s">
        <v>30</v>
      </c>
      <c r="E44" s="57">
        <v>0.74189530952608573</v>
      </c>
      <c r="F44" s="57">
        <v>0.46256676522062506</v>
      </c>
      <c r="G44" s="57">
        <v>0.74556273792305605</v>
      </c>
      <c r="H44" s="57">
        <v>0.8148293785055013</v>
      </c>
      <c r="I44" s="57">
        <v>0.84975772547798378</v>
      </c>
      <c r="J44" s="57">
        <f t="shared" si="6"/>
        <v>4.2865841480268507E-2</v>
      </c>
      <c r="K44" s="44">
        <f>(I44-H44)*100</f>
        <v>3.4928346972482482</v>
      </c>
      <c r="L44" s="17">
        <f t="shared" si="8"/>
        <v>0.14538765047699154</v>
      </c>
      <c r="M44" s="44">
        <f>(I44-E44)*100</f>
        <v>10.786241595189805</v>
      </c>
      <c r="N44" s="18"/>
    </row>
    <row r="45" spans="1:14" x14ac:dyDescent="0.25">
      <c r="B45" s="269"/>
      <c r="C45" s="278"/>
      <c r="D45" s="19" t="s">
        <v>31</v>
      </c>
      <c r="E45" s="58">
        <v>0.85558882235528944</v>
      </c>
      <c r="F45" s="58">
        <v>0.60925215940100585</v>
      </c>
      <c r="G45" s="58">
        <v>0.84712579384126574</v>
      </c>
      <c r="H45" s="58">
        <v>0.92027893817602424</v>
      </c>
      <c r="I45" s="58">
        <v>0.96445155923850778</v>
      </c>
      <c r="J45" s="58">
        <f t="shared" si="6"/>
        <v>4.7999165503051611E-2</v>
      </c>
      <c r="K45" s="45">
        <f>(I45-H45)*100</f>
        <v>4.4172621062483541</v>
      </c>
      <c r="L45" s="21">
        <f t="shared" si="8"/>
        <v>0.12723721259417342</v>
      </c>
      <c r="M45" s="45">
        <f>(I45-E45)*100</f>
        <v>10.886273688321834</v>
      </c>
      <c r="N45" s="22"/>
    </row>
    <row r="46" spans="1:14" x14ac:dyDescent="0.25">
      <c r="B46" s="269"/>
      <c r="C46" s="279"/>
      <c r="D46" s="23" t="s">
        <v>32</v>
      </c>
      <c r="E46" s="59">
        <v>0.53585482097030424</v>
      </c>
      <c r="F46" s="59">
        <v>0.21347051637043249</v>
      </c>
      <c r="G46" s="59">
        <v>0.45475615034990258</v>
      </c>
      <c r="H46" s="59">
        <v>0.51689272058293056</v>
      </c>
      <c r="I46" s="59">
        <v>0.5226690060154684</v>
      </c>
      <c r="J46" s="25">
        <f>IFERROR(I46/H46-1,"-")</f>
        <v>1.1175017953480859E-2</v>
      </c>
      <c r="K46" s="24">
        <f>IFERROR(I46-H46,"-")</f>
        <v>5.776285432537831E-3</v>
      </c>
      <c r="L46" s="25">
        <f>IFERROR(I46/E46-1,"-")</f>
        <v>-2.4607066016424928E-2</v>
      </c>
      <c r="M46" s="24">
        <f>IFERROR(I46-E46,"-")</f>
        <v>-1.3185814954835839E-2</v>
      </c>
      <c r="N46" s="46"/>
    </row>
    <row r="47" spans="1:14" x14ac:dyDescent="0.25">
      <c r="B47" s="269"/>
      <c r="C47" s="280" t="s">
        <v>37</v>
      </c>
      <c r="D47" s="26" t="s">
        <v>30</v>
      </c>
      <c r="E47" s="51">
        <v>6890</v>
      </c>
      <c r="F47" s="51">
        <v>4208.909090909091</v>
      </c>
      <c r="G47" s="51">
        <v>6413.090909090909</v>
      </c>
      <c r="H47" s="51">
        <v>6350.090909090909</v>
      </c>
      <c r="I47" s="51">
        <v>6422.454545454545</v>
      </c>
      <c r="J47" s="36">
        <f>I47/H47-1</f>
        <v>1.139568510114386E-2</v>
      </c>
      <c r="K47" s="27">
        <f>I47-H47</f>
        <v>72.363636363636033</v>
      </c>
      <c r="L47" s="36">
        <f>I47/E47-1</f>
        <v>-6.7858556537801928E-2</v>
      </c>
      <c r="M47" s="27">
        <f>I47-E47</f>
        <v>-467.54545454545496</v>
      </c>
      <c r="N47" s="38">
        <f>I47/$I$22</f>
        <v>0.98852617291896949</v>
      </c>
    </row>
    <row r="48" spans="1:14" x14ac:dyDescent="0.25">
      <c r="B48" s="269"/>
      <c r="C48" s="275"/>
      <c r="D48" s="4" t="s">
        <v>31</v>
      </c>
      <c r="E48" s="52">
        <v>4440</v>
      </c>
      <c r="F48" s="52">
        <v>2646</v>
      </c>
      <c r="G48" s="52">
        <v>4753.090909090909</v>
      </c>
      <c r="H48" s="52">
        <v>4690.090909090909</v>
      </c>
      <c r="I48" s="52">
        <v>4755</v>
      </c>
      <c r="J48" s="40">
        <f>I48/H48-1</f>
        <v>1.3839623190091244E-2</v>
      </c>
      <c r="K48" s="29">
        <f>I48-H48</f>
        <v>64.909090909090992</v>
      </c>
      <c r="L48" s="40">
        <f>I48/E48-1</f>
        <v>7.0945945945946054E-2</v>
      </c>
      <c r="M48" s="29">
        <f>I48-E48</f>
        <v>315</v>
      </c>
      <c r="N48" s="42">
        <f>I48/$I$22</f>
        <v>0.73187625057718952</v>
      </c>
    </row>
    <row r="49" spans="2:14" x14ac:dyDescent="0.25">
      <c r="B49" s="270"/>
      <c r="C49" s="276"/>
      <c r="D49" s="32" t="s">
        <v>32</v>
      </c>
      <c r="E49" s="33">
        <v>2450</v>
      </c>
      <c r="F49" s="33">
        <v>1562.909090909091</v>
      </c>
      <c r="G49" s="33">
        <v>1660</v>
      </c>
      <c r="H49" s="33">
        <v>1660</v>
      </c>
      <c r="I49" s="33">
        <v>1667.4545454545455</v>
      </c>
      <c r="J49" s="34">
        <f>IFERROR(I49/H49-1,"-")</f>
        <v>4.4906900328587351E-3</v>
      </c>
      <c r="K49" s="33">
        <f>IFERROR(I49-H49,"-")</f>
        <v>7.4545454545454959</v>
      </c>
      <c r="L49" s="34">
        <f>IFERROR(I49/E49-1,"-")</f>
        <v>-0.3194063079777365</v>
      </c>
      <c r="M49" s="33">
        <f>IFERROR(I49-E49,"-")</f>
        <v>-782.5454545454545</v>
      </c>
      <c r="N49" s="34">
        <f>IFERROR(I49/I47,"-")</f>
        <v>0.2596288589749034</v>
      </c>
    </row>
    <row r="50" spans="2:14" ht="6" customHeight="1" x14ac:dyDescent="0.25">
      <c r="B50" s="283"/>
      <c r="C50" s="283"/>
      <c r="D50" s="283"/>
      <c r="E50" s="283"/>
      <c r="F50" s="283"/>
      <c r="G50" s="283"/>
      <c r="H50" s="283"/>
      <c r="I50" s="283"/>
      <c r="J50" s="283"/>
      <c r="K50" s="283"/>
      <c r="L50" s="283"/>
      <c r="M50" s="283"/>
      <c r="N50" s="47"/>
    </row>
    <row r="51" spans="2:14" ht="28.5" customHeight="1" x14ac:dyDescent="0.25">
      <c r="B51" s="284" t="s">
        <v>38</v>
      </c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</row>
    <row r="52" spans="2:14" x14ac:dyDescent="0.25">
      <c r="B52" s="60"/>
    </row>
    <row r="54" spans="2:14" ht="21.75" thickBot="1" x14ac:dyDescent="0.3">
      <c r="B54" s="267" t="s">
        <v>223</v>
      </c>
      <c r="C54" s="267"/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68" t="s">
        <v>52</v>
      </c>
      <c r="C57" s="271" t="s">
        <v>8</v>
      </c>
      <c r="D57" s="15" t="s">
        <v>30</v>
      </c>
      <c r="E57" s="49">
        <v>250224</v>
      </c>
      <c r="F57" s="49">
        <v>96681</v>
      </c>
      <c r="G57" s="49">
        <v>140346</v>
      </c>
      <c r="H57" s="49">
        <v>257117</v>
      </c>
      <c r="I57" s="49">
        <v>278594</v>
      </c>
      <c r="J57" s="17">
        <f t="shared" ref="J57:J73" si="12">I57/H57-1</f>
        <v>8.3530066078866927E-2</v>
      </c>
      <c r="K57" s="16">
        <f t="shared" ref="K57:K73" si="13">I57-H57</f>
        <v>21477</v>
      </c>
      <c r="L57" s="17">
        <f t="shared" ref="L57:L73" si="14">I57/E57-1</f>
        <v>0.1133784129420039</v>
      </c>
      <c r="M57" s="16">
        <f t="shared" ref="M57:M73" si="15">I57-E57</f>
        <v>28370</v>
      </c>
      <c r="N57" s="17">
        <f>I57/$I$57</f>
        <v>1</v>
      </c>
    </row>
    <row r="58" spans="2:14" x14ac:dyDescent="0.25">
      <c r="B58" s="269"/>
      <c r="C58" s="272"/>
      <c r="D58" s="19" t="s">
        <v>31</v>
      </c>
      <c r="E58" s="50">
        <v>179597</v>
      </c>
      <c r="F58" s="50">
        <v>77095</v>
      </c>
      <c r="G58" s="50">
        <v>116590</v>
      </c>
      <c r="H58" s="50">
        <v>211298</v>
      </c>
      <c r="I58" s="50">
        <v>229046</v>
      </c>
      <c r="J58" s="21">
        <f t="shared" si="12"/>
        <v>8.3995115902658846E-2</v>
      </c>
      <c r="K58" s="20">
        <f t="shared" si="13"/>
        <v>17748</v>
      </c>
      <c r="L58" s="21">
        <f t="shared" si="14"/>
        <v>0.27533310690044943</v>
      </c>
      <c r="M58" s="20">
        <f t="shared" si="15"/>
        <v>49449</v>
      </c>
      <c r="N58" s="21">
        <f t="shared" ref="N58" si="16">I58/$I$57</f>
        <v>0.82214979504224783</v>
      </c>
    </row>
    <row r="59" spans="2:14" x14ac:dyDescent="0.25">
      <c r="B59" s="269"/>
      <c r="C59" s="273"/>
      <c r="D59" s="23" t="s">
        <v>32</v>
      </c>
      <c r="E59" s="24">
        <v>70627</v>
      </c>
      <c r="F59" s="24">
        <v>19586</v>
      </c>
      <c r="G59" s="24">
        <v>23756</v>
      </c>
      <c r="H59" s="24">
        <v>45819</v>
      </c>
      <c r="I59" s="24">
        <v>49548</v>
      </c>
      <c r="J59" s="25">
        <f>IFERROR(I59/H59-1,"-")</f>
        <v>8.1385451450271651E-2</v>
      </c>
      <c r="K59" s="24">
        <f>IFERROR(I59-H59,"-")</f>
        <v>3729</v>
      </c>
      <c r="L59" s="25">
        <f>IFERROR(I59/E59-1,"-")</f>
        <v>-0.2984552649836465</v>
      </c>
      <c r="M59" s="24">
        <f>IFERROR(I59-E59,"-")</f>
        <v>-21079</v>
      </c>
      <c r="N59" s="25">
        <f>IFERROR(I59/I57,"-")</f>
        <v>0.17785020495775214</v>
      </c>
    </row>
    <row r="60" spans="2:14" x14ac:dyDescent="0.25">
      <c r="B60" s="269"/>
      <c r="C60" s="274" t="s">
        <v>33</v>
      </c>
      <c r="D60" s="26" t="s">
        <v>30</v>
      </c>
      <c r="E60" s="51">
        <v>250224</v>
      </c>
      <c r="F60" s="51">
        <v>96681</v>
      </c>
      <c r="G60" s="51">
        <v>140346</v>
      </c>
      <c r="H60" s="51">
        <v>257117</v>
      </c>
      <c r="I60" s="51">
        <v>278594</v>
      </c>
      <c r="J60" s="36">
        <f t="shared" si="12"/>
        <v>8.3530066078866927E-2</v>
      </c>
      <c r="K60" s="51">
        <f t="shared" si="13"/>
        <v>21477</v>
      </c>
      <c r="L60" s="36">
        <f t="shared" si="14"/>
        <v>0.1133784129420039</v>
      </c>
      <c r="M60" s="51">
        <f t="shared" si="15"/>
        <v>28370</v>
      </c>
      <c r="N60" s="36">
        <f>I60/$I$60</f>
        <v>1</v>
      </c>
    </row>
    <row r="61" spans="2:14" x14ac:dyDescent="0.25">
      <c r="B61" s="269"/>
      <c r="C61" s="275"/>
      <c r="D61" s="4" t="s">
        <v>31</v>
      </c>
      <c r="E61" s="52">
        <v>179597</v>
      </c>
      <c r="F61" s="52">
        <v>77095</v>
      </c>
      <c r="G61" s="52">
        <v>116590</v>
      </c>
      <c r="H61" s="52">
        <v>211298</v>
      </c>
      <c r="I61" s="52">
        <v>229046</v>
      </c>
      <c r="J61" s="40">
        <f t="shared" si="12"/>
        <v>8.3995115902658846E-2</v>
      </c>
      <c r="K61" s="52">
        <f t="shared" si="13"/>
        <v>17748</v>
      </c>
      <c r="L61" s="40">
        <f t="shared" si="14"/>
        <v>0.27533310690044943</v>
      </c>
      <c r="M61" s="52">
        <f t="shared" si="15"/>
        <v>49449</v>
      </c>
      <c r="N61" s="40">
        <f t="shared" ref="N61" si="17">I61/$I$60</f>
        <v>0.82214979504224783</v>
      </c>
    </row>
    <row r="62" spans="2:14" x14ac:dyDescent="0.25">
      <c r="B62" s="269"/>
      <c r="C62" s="276"/>
      <c r="D62" s="32" t="s">
        <v>32</v>
      </c>
      <c r="E62" s="33">
        <v>70627</v>
      </c>
      <c r="F62" s="33">
        <v>19586</v>
      </c>
      <c r="G62" s="33">
        <v>23756</v>
      </c>
      <c r="H62" s="33">
        <v>45819</v>
      </c>
      <c r="I62" s="33">
        <v>49548</v>
      </c>
      <c r="J62" s="34">
        <f>IFERROR(I62/H62-1,"-")</f>
        <v>8.1385451450271651E-2</v>
      </c>
      <c r="K62" s="33">
        <f>IFERROR(I62-H62,"-")</f>
        <v>3729</v>
      </c>
      <c r="L62" s="34">
        <f>IFERROR(I62/E62-1,"-")</f>
        <v>-0.2984552649836465</v>
      </c>
      <c r="M62" s="33">
        <f>IFERROR(I62-E62,"-")</f>
        <v>-21079</v>
      </c>
      <c r="N62" s="61">
        <f>IFERROR(I62/I60,"-")</f>
        <v>0.17785020495775214</v>
      </c>
    </row>
    <row r="63" spans="2:14" x14ac:dyDescent="0.25">
      <c r="B63" s="269"/>
      <c r="C63" s="271" t="s">
        <v>21</v>
      </c>
      <c r="D63" s="15" t="s">
        <v>30</v>
      </c>
      <c r="E63" s="49">
        <v>1856756</v>
      </c>
      <c r="F63" s="49">
        <v>610766</v>
      </c>
      <c r="G63" s="49">
        <v>774989</v>
      </c>
      <c r="H63" s="49">
        <v>1753117</v>
      </c>
      <c r="I63" s="49">
        <v>1886738</v>
      </c>
      <c r="J63" s="17">
        <f t="shared" si="12"/>
        <v>7.6219100037247856E-2</v>
      </c>
      <c r="K63" s="16">
        <f t="shared" si="13"/>
        <v>133621</v>
      </c>
      <c r="L63" s="17">
        <f t="shared" si="14"/>
        <v>1.6147517498260378E-2</v>
      </c>
      <c r="M63" s="16">
        <f t="shared" si="15"/>
        <v>29982</v>
      </c>
      <c r="N63" s="17">
        <f>I63/$I$63</f>
        <v>1</v>
      </c>
    </row>
    <row r="64" spans="2:14" x14ac:dyDescent="0.25">
      <c r="B64" s="269"/>
      <c r="C64" s="272"/>
      <c r="D64" s="19" t="s">
        <v>31</v>
      </c>
      <c r="E64" s="50">
        <v>1378188</v>
      </c>
      <c r="F64" s="50">
        <v>473644</v>
      </c>
      <c r="G64" s="50">
        <v>638416</v>
      </c>
      <c r="H64" s="50">
        <v>1472596</v>
      </c>
      <c r="I64" s="50">
        <v>1569863</v>
      </c>
      <c r="J64" s="21">
        <f t="shared" si="12"/>
        <v>6.6051381370043183E-2</v>
      </c>
      <c r="K64" s="20">
        <f t="shared" si="13"/>
        <v>97267</v>
      </c>
      <c r="L64" s="21">
        <f t="shared" si="14"/>
        <v>0.13907754239624781</v>
      </c>
      <c r="M64" s="20">
        <f t="shared" si="15"/>
        <v>191675</v>
      </c>
      <c r="N64" s="21">
        <f t="shared" ref="N64" si="18">I64/$I$63</f>
        <v>0.83205140300349067</v>
      </c>
    </row>
    <row r="65" spans="2:14" x14ac:dyDescent="0.25">
      <c r="B65" s="269"/>
      <c r="C65" s="273"/>
      <c r="D65" s="23" t="s">
        <v>32</v>
      </c>
      <c r="E65" s="24">
        <v>478568</v>
      </c>
      <c r="F65" s="24">
        <v>137122</v>
      </c>
      <c r="G65" s="24">
        <v>136573</v>
      </c>
      <c r="H65" s="24">
        <v>280521</v>
      </c>
      <c r="I65" s="24">
        <v>316875</v>
      </c>
      <c r="J65" s="25">
        <f>IFERROR(I65/H65-1,"-")</f>
        <v>0.12959457580715883</v>
      </c>
      <c r="K65" s="24">
        <f>IFERROR(I65-H65,"-")</f>
        <v>36354</v>
      </c>
      <c r="L65" s="25">
        <f>IFERROR(I65/E65-1,"-")</f>
        <v>-0.33786839069891839</v>
      </c>
      <c r="M65" s="24">
        <f>IFERROR(I65-E65,"-")</f>
        <v>-161693</v>
      </c>
      <c r="N65" s="25">
        <f>IFERROR(I65/I63,"-")</f>
        <v>0.16794859699650933</v>
      </c>
    </row>
    <row r="66" spans="2:14" x14ac:dyDescent="0.25">
      <c r="B66" s="269"/>
      <c r="C66" s="274" t="s">
        <v>22</v>
      </c>
      <c r="D66" s="26" t="s">
        <v>30</v>
      </c>
      <c r="E66" s="53">
        <v>7.4203753436920517</v>
      </c>
      <c r="F66" s="53">
        <v>6.3173322576307651</v>
      </c>
      <c r="G66" s="53">
        <v>5.5219885141008653</v>
      </c>
      <c r="H66" s="53">
        <v>6.81836284648623</v>
      </c>
      <c r="I66" s="53">
        <v>6.7723569064660403</v>
      </c>
      <c r="J66" s="36">
        <f t="shared" si="12"/>
        <v>-6.7473587217345976E-3</v>
      </c>
      <c r="K66" s="37">
        <f t="shared" si="13"/>
        <v>-4.6005940020189762E-2</v>
      </c>
      <c r="L66" s="36">
        <f t="shared" si="14"/>
        <v>-8.732960358627706E-2</v>
      </c>
      <c r="M66" s="37">
        <f t="shared" si="15"/>
        <v>-0.64801843722601138</v>
      </c>
      <c r="N66" s="36"/>
    </row>
    <row r="67" spans="2:14" x14ac:dyDescent="0.25">
      <c r="B67" s="269"/>
      <c r="C67" s="275"/>
      <c r="D67" s="4" t="s">
        <v>31</v>
      </c>
      <c r="E67" s="54">
        <f t="shared" ref="E67:I67" si="19">E64/E58</f>
        <v>7.6737807424400186</v>
      </c>
      <c r="F67" s="54">
        <f t="shared" si="19"/>
        <v>6.1436409624489263</v>
      </c>
      <c r="G67" s="54">
        <f t="shared" si="19"/>
        <v>5.4757354833176084</v>
      </c>
      <c r="H67" s="54">
        <f t="shared" si="19"/>
        <v>6.9692850855190303</v>
      </c>
      <c r="I67" s="54">
        <f t="shared" si="19"/>
        <v>6.8539201732403097</v>
      </c>
      <c r="J67" s="40">
        <f t="shared" si="12"/>
        <v>-1.6553335222063037E-2</v>
      </c>
      <c r="K67" s="41">
        <f t="shared" si="13"/>
        <v>-0.11536491227872059</v>
      </c>
      <c r="L67" s="40">
        <f t="shared" si="14"/>
        <v>-0.10683919657300756</v>
      </c>
      <c r="M67" s="41">
        <f t="shared" si="15"/>
        <v>-0.81986056919970896</v>
      </c>
      <c r="N67" s="40"/>
    </row>
    <row r="68" spans="2:14" x14ac:dyDescent="0.25">
      <c r="B68" s="269"/>
      <c r="C68" s="276"/>
      <c r="D68" s="32" t="s">
        <v>32</v>
      </c>
      <c r="E68" s="43">
        <f>IFERROR(E65/E59,"-")</f>
        <v>6.775992184292126</v>
      </c>
      <c r="F68" s="43">
        <f t="shared" ref="F68:I68" si="20">IFERROR(F65/F59,"-")</f>
        <v>7.0010211375472275</v>
      </c>
      <c r="G68" s="43">
        <f t="shared" si="20"/>
        <v>5.7489897289105913</v>
      </c>
      <c r="H68" s="43">
        <f t="shared" si="20"/>
        <v>6.1223728147711647</v>
      </c>
      <c r="I68" s="43">
        <f t="shared" si="20"/>
        <v>6.3953136352627755</v>
      </c>
      <c r="J68" s="34">
        <f>IFERROR(I68/H68-1,"-")</f>
        <v>4.4580888611209568E-2</v>
      </c>
      <c r="K68" s="33">
        <f>IFERROR(I68-H68,"-")</f>
        <v>0.27294082049161084</v>
      </c>
      <c r="L68" s="34">
        <f>IFERROR(I68/E68-1,"-")</f>
        <v>-5.6180488211280188E-2</v>
      </c>
      <c r="M68" s="33">
        <f>IFERROR(I68-E68,"-")</f>
        <v>-0.3806785490293505</v>
      </c>
      <c r="N68" s="61">
        <f>IFERROR(I68/I66,"-")</f>
        <v>0.94432613691058198</v>
      </c>
    </row>
    <row r="69" spans="2:14" x14ac:dyDescent="0.25">
      <c r="B69" s="269"/>
      <c r="C69" s="277" t="s">
        <v>34</v>
      </c>
      <c r="D69" s="15" t="s">
        <v>30</v>
      </c>
      <c r="E69" s="57">
        <v>0.73831679821858165</v>
      </c>
      <c r="F69" s="57">
        <v>0.49125694136118242</v>
      </c>
      <c r="G69" s="57">
        <v>0.48201408869433904</v>
      </c>
      <c r="H69" s="57">
        <v>0.74892677369097149</v>
      </c>
      <c r="I69" s="57">
        <v>0.81331329152256404</v>
      </c>
      <c r="J69" s="57">
        <f t="shared" si="12"/>
        <v>8.5971713248110149E-2</v>
      </c>
      <c r="K69" s="44">
        <f t="shared" si="13"/>
        <v>6.4386517831592549E-2</v>
      </c>
      <c r="L69" s="17">
        <f t="shared" si="14"/>
        <v>0.10157766081570219</v>
      </c>
      <c r="M69" s="44">
        <f t="shared" si="15"/>
        <v>7.4996493303982392E-2</v>
      </c>
      <c r="N69" s="17"/>
    </row>
    <row r="70" spans="2:14" x14ac:dyDescent="0.25">
      <c r="B70" s="269"/>
      <c r="C70" s="278"/>
      <c r="D70" s="19" t="s">
        <v>31</v>
      </c>
      <c r="E70" s="58">
        <v>0.85041836356904854</v>
      </c>
      <c r="F70" s="58">
        <v>0.58674350442618195</v>
      </c>
      <c r="G70" s="58">
        <v>0.61734478770601819</v>
      </c>
      <c r="H70" s="58">
        <v>0.84878834356712252</v>
      </c>
      <c r="I70" s="58">
        <v>0.9159504223366709</v>
      </c>
      <c r="J70" s="58">
        <f t="shared" si="12"/>
        <v>7.9127004133082934E-2</v>
      </c>
      <c r="K70" s="45">
        <f t="shared" si="13"/>
        <v>6.7162078769548383E-2</v>
      </c>
      <c r="L70" s="21">
        <f t="shared" si="14"/>
        <v>7.7058612060770137E-2</v>
      </c>
      <c r="M70" s="45">
        <f t="shared" si="15"/>
        <v>6.5532058767622359E-2</v>
      </c>
      <c r="N70" s="21"/>
    </row>
    <row r="71" spans="2:14" x14ac:dyDescent="0.25">
      <c r="B71" s="269"/>
      <c r="C71" s="279"/>
      <c r="D71" s="23" t="s">
        <v>32</v>
      </c>
      <c r="E71" s="59">
        <v>0.53516130835896003</v>
      </c>
      <c r="F71" s="59">
        <v>0.3144783615806252</v>
      </c>
      <c r="G71" s="59">
        <v>0.2380639448335489</v>
      </c>
      <c r="H71" s="59">
        <v>0.46298234032018487</v>
      </c>
      <c r="I71" s="59">
        <v>0.52298234032018487</v>
      </c>
      <c r="J71" s="25">
        <f>IFERROR(I71/H71-1,"-")</f>
        <v>0.12959457580715883</v>
      </c>
      <c r="K71" s="24">
        <f>IFERROR(I71-H71,"-")</f>
        <v>0.06</v>
      </c>
      <c r="L71" s="25">
        <f>IFERROR(I71/E71-1,"-")</f>
        <v>-2.2757564585753065E-2</v>
      </c>
      <c r="M71" s="24">
        <f>IFERROR(I71-E71,"-")</f>
        <v>-1.2178968038775162E-2</v>
      </c>
      <c r="N71" s="25">
        <f>IFERROR(I71/I69,"-")</f>
        <v>0.6430269193574043</v>
      </c>
    </row>
    <row r="72" spans="2:14" x14ac:dyDescent="0.25">
      <c r="B72" s="269"/>
      <c r="C72" s="280" t="s">
        <v>39</v>
      </c>
      <c r="D72" s="26" t="s">
        <v>30</v>
      </c>
      <c r="E72" s="51">
        <v>6890</v>
      </c>
      <c r="F72" s="51">
        <v>3786</v>
      </c>
      <c r="G72" s="51">
        <v>4393</v>
      </c>
      <c r="H72" s="51">
        <v>6413</v>
      </c>
      <c r="I72" s="51">
        <v>6356</v>
      </c>
      <c r="J72" s="36">
        <f t="shared" si="12"/>
        <v>-8.8881958521752624E-3</v>
      </c>
      <c r="K72" s="27">
        <f t="shared" si="13"/>
        <v>-57</v>
      </c>
      <c r="L72" s="36">
        <f t="shared" si="14"/>
        <v>-7.7503628447024631E-2</v>
      </c>
      <c r="M72" s="27">
        <f t="shared" si="15"/>
        <v>-534</v>
      </c>
      <c r="N72" s="36">
        <f>I72/$I$72</f>
        <v>1</v>
      </c>
    </row>
    <row r="73" spans="2:14" x14ac:dyDescent="0.25">
      <c r="B73" s="269"/>
      <c r="C73" s="275"/>
      <c r="D73" s="4" t="s">
        <v>31</v>
      </c>
      <c r="E73" s="52">
        <v>4440</v>
      </c>
      <c r="F73" s="52">
        <v>2472</v>
      </c>
      <c r="G73" s="52">
        <v>2822</v>
      </c>
      <c r="H73" s="52">
        <v>4753</v>
      </c>
      <c r="I73" s="52">
        <v>4696</v>
      </c>
      <c r="J73" s="40">
        <f t="shared" si="12"/>
        <v>-1.199242583631388E-2</v>
      </c>
      <c r="K73" s="29">
        <f t="shared" si="13"/>
        <v>-57</v>
      </c>
      <c r="L73" s="40">
        <f t="shared" si="14"/>
        <v>5.7657657657657735E-2</v>
      </c>
      <c r="M73" s="29">
        <f t="shared" si="15"/>
        <v>256</v>
      </c>
      <c r="N73" s="40">
        <f t="shared" ref="N73" si="21">I73/$I$72</f>
        <v>0.7388294524858402</v>
      </c>
    </row>
    <row r="74" spans="2:14" x14ac:dyDescent="0.25">
      <c r="B74" s="270"/>
      <c r="C74" s="276"/>
      <c r="D74" s="32" t="s">
        <v>32</v>
      </c>
      <c r="E74" s="33">
        <v>2450</v>
      </c>
      <c r="F74" s="33">
        <v>1314</v>
      </c>
      <c r="G74" s="33">
        <v>1571</v>
      </c>
      <c r="H74" s="33">
        <v>1660</v>
      </c>
      <c r="I74" s="33">
        <v>1660</v>
      </c>
      <c r="J74" s="34">
        <f>IFERROR(I74/H74-1,"-")</f>
        <v>0</v>
      </c>
      <c r="K74" s="33">
        <f>IFERROR(I74-H74,"-")</f>
        <v>0</v>
      </c>
      <c r="L74" s="34">
        <f>IFERROR(I74/E74-1,"-")</f>
        <v>-0.32244897959183672</v>
      </c>
      <c r="M74" s="33">
        <f>IFERROR(I74-E74,"-")</f>
        <v>-790</v>
      </c>
      <c r="N74" s="61">
        <f>IFERROR(I74/I72,"-")</f>
        <v>0.26117054751415986</v>
      </c>
    </row>
    <row r="75" spans="2:14" x14ac:dyDescent="0.25">
      <c r="B75" s="283"/>
      <c r="C75" s="283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47"/>
    </row>
    <row r="76" spans="2:14" ht="27" customHeight="1" x14ac:dyDescent="0.25">
      <c r="B76" s="284" t="s">
        <v>36</v>
      </c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</row>
  </sheetData>
  <mergeCells count="30"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4:M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2E220-0081-4AE5-A2FD-34A0273F6353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EE994-026A-4546-B15C-F4E63F77D50F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7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7"/>
      <c r="D5" s="267"/>
      <c r="E5" s="267"/>
      <c r="F5" s="267"/>
      <c r="G5" s="267"/>
      <c r="H5" s="267"/>
      <c r="I5" s="267"/>
      <c r="J5" s="267"/>
      <c r="L5" s="267" t="s">
        <v>270</v>
      </c>
      <c r="M5" s="267"/>
      <c r="N5" s="267"/>
      <c r="O5" s="267"/>
      <c r="P5" s="267"/>
      <c r="Q5" s="267"/>
      <c r="R5" s="267"/>
      <c r="S5" s="267"/>
      <c r="T5" s="267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52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471694</v>
      </c>
      <c r="D10" s="176">
        <v>411047</v>
      </c>
      <c r="E10" s="176">
        <v>487953</v>
      </c>
      <c r="F10" s="176">
        <v>524477</v>
      </c>
      <c r="G10" s="176">
        <v>515668</v>
      </c>
      <c r="H10" s="177">
        <f t="shared" ref="H10:H22" si="0">IFERROR(G10/F10-1,"-")</f>
        <v>-1.6795779414540579E-2</v>
      </c>
      <c r="I10" s="177">
        <f t="shared" ref="I10:I22" si="1">IFERROR(G10/C10-1,"-")</f>
        <v>9.3225692928042392E-2</v>
      </c>
      <c r="J10" s="177">
        <f t="shared" ref="J10:J22" si="2">G10/G$10</f>
        <v>1</v>
      </c>
      <c r="L10" s="154" t="s">
        <v>68</v>
      </c>
      <c r="M10" s="176">
        <v>24013</v>
      </c>
      <c r="N10" s="176">
        <v>23913</v>
      </c>
      <c r="O10" s="176">
        <v>25634</v>
      </c>
      <c r="P10" s="176">
        <v>29365</v>
      </c>
      <c r="Q10" s="176">
        <v>27084</v>
      </c>
      <c r="R10" s="177">
        <f t="shared" ref="R10:R22" si="3">IFERROR(Q10/P10-1,"-")</f>
        <v>-7.7677507236506016E-2</v>
      </c>
      <c r="S10" s="177">
        <f t="shared" ref="S10:S22" si="4">IFERROR(Q10/M10-1,"-")</f>
        <v>0.12788906009244982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75847</v>
      </c>
      <c r="D11" s="158">
        <v>57653</v>
      </c>
      <c r="E11" s="158">
        <v>72169</v>
      </c>
      <c r="F11" s="158">
        <v>66104</v>
      </c>
      <c r="G11" s="158">
        <v>77490</v>
      </c>
      <c r="H11" s="159">
        <f t="shared" si="0"/>
        <v>0.17224373714147401</v>
      </c>
      <c r="I11" s="160">
        <f t="shared" si="1"/>
        <v>2.166203013962309E-2</v>
      </c>
      <c r="J11" s="159">
        <f t="shared" si="2"/>
        <v>0.15027110466424135</v>
      </c>
      <c r="K11" s="79"/>
      <c r="L11" s="157" t="s">
        <v>97</v>
      </c>
      <c r="M11" s="158">
        <v>2294</v>
      </c>
      <c r="N11" s="158">
        <v>1448</v>
      </c>
      <c r="O11" s="158">
        <v>1204</v>
      </c>
      <c r="P11" s="158">
        <v>1362</v>
      </c>
      <c r="Q11" s="158">
        <v>1464</v>
      </c>
      <c r="R11" s="159">
        <f t="shared" si="3"/>
        <v>7.4889867841409608E-2</v>
      </c>
      <c r="S11" s="160">
        <f t="shared" si="4"/>
        <v>-0.36181342632955538</v>
      </c>
      <c r="T11" s="159">
        <f t="shared" si="5"/>
        <v>5.4054054054054057E-2</v>
      </c>
    </row>
    <row r="12" spans="1:20" x14ac:dyDescent="0.25">
      <c r="B12" s="162" t="s">
        <v>103</v>
      </c>
      <c r="C12" s="163">
        <v>26313</v>
      </c>
      <c r="D12" s="163">
        <v>25106</v>
      </c>
      <c r="E12" s="163">
        <v>25211</v>
      </c>
      <c r="F12" s="163">
        <v>23615</v>
      </c>
      <c r="G12" s="163">
        <v>27557</v>
      </c>
      <c r="H12" s="164">
        <f t="shared" si="0"/>
        <v>0.16692780012703801</v>
      </c>
      <c r="I12" s="165">
        <f t="shared" si="1"/>
        <v>4.7277011363204391E-2</v>
      </c>
      <c r="J12" s="164">
        <f t="shared" si="2"/>
        <v>5.3439422263937261E-2</v>
      </c>
      <c r="K12" s="79"/>
      <c r="L12" s="162" t="s">
        <v>103</v>
      </c>
      <c r="M12" s="163">
        <v>1110</v>
      </c>
      <c r="N12" s="163">
        <v>1061</v>
      </c>
      <c r="O12" s="163">
        <v>686</v>
      </c>
      <c r="P12" s="163">
        <v>723</v>
      </c>
      <c r="Q12" s="163">
        <v>396</v>
      </c>
      <c r="R12" s="164">
        <f t="shared" si="3"/>
        <v>-0.4522821576763485</v>
      </c>
      <c r="S12" s="165">
        <f t="shared" si="4"/>
        <v>-0.64324324324324322</v>
      </c>
      <c r="T12" s="164">
        <f t="shared" si="5"/>
        <v>1.4621178555604785E-2</v>
      </c>
    </row>
    <row r="13" spans="1:20" x14ac:dyDescent="0.25">
      <c r="B13" s="162" t="s">
        <v>100</v>
      </c>
      <c r="C13" s="163">
        <v>49534</v>
      </c>
      <c r="D13" s="163">
        <v>32547</v>
      </c>
      <c r="E13" s="163">
        <v>46958</v>
      </c>
      <c r="F13" s="163">
        <v>42489</v>
      </c>
      <c r="G13" s="163">
        <v>49933</v>
      </c>
      <c r="H13" s="164">
        <f t="shared" si="0"/>
        <v>0.17519828661535919</v>
      </c>
      <c r="I13" s="165">
        <f t="shared" si="1"/>
        <v>8.0550732829975935E-3</v>
      </c>
      <c r="J13" s="164">
        <f t="shared" si="2"/>
        <v>9.683168240030407E-2</v>
      </c>
      <c r="K13" s="79"/>
      <c r="L13" s="162" t="s">
        <v>100</v>
      </c>
      <c r="M13" s="163">
        <v>1184</v>
      </c>
      <c r="N13" s="163">
        <v>387</v>
      </c>
      <c r="O13" s="163">
        <v>518</v>
      </c>
      <c r="P13" s="163">
        <v>639</v>
      </c>
      <c r="Q13" s="163">
        <v>1068</v>
      </c>
      <c r="R13" s="164">
        <f t="shared" si="3"/>
        <v>0.67136150234741776</v>
      </c>
      <c r="S13" s="165">
        <f t="shared" si="4"/>
        <v>-9.7972972972973027E-2</v>
      </c>
      <c r="T13" s="164">
        <f>Q13/Q$10</f>
        <v>3.9432875498449267E-2</v>
      </c>
    </row>
    <row r="14" spans="1:20" x14ac:dyDescent="0.25">
      <c r="B14" s="157" t="s">
        <v>107</v>
      </c>
      <c r="C14" s="158">
        <v>395847</v>
      </c>
      <c r="D14" s="158">
        <v>353394</v>
      </c>
      <c r="E14" s="158">
        <v>415784</v>
      </c>
      <c r="F14" s="158">
        <v>458373</v>
      </c>
      <c r="G14" s="158">
        <v>438178</v>
      </c>
      <c r="H14" s="159">
        <f t="shared" si="0"/>
        <v>-4.4058005161735081E-2</v>
      </c>
      <c r="I14" s="160">
        <f t="shared" si="1"/>
        <v>0.10693778151659616</v>
      </c>
      <c r="J14" s="159">
        <f t="shared" si="2"/>
        <v>0.84972889533575868</v>
      </c>
      <c r="K14" s="79"/>
      <c r="L14" s="157" t="s">
        <v>107</v>
      </c>
      <c r="M14" s="158">
        <v>21719</v>
      </c>
      <c r="N14" s="158">
        <v>22465</v>
      </c>
      <c r="O14" s="158">
        <v>24430</v>
      </c>
      <c r="P14" s="158">
        <v>28003</v>
      </c>
      <c r="Q14" s="158">
        <v>25620</v>
      </c>
      <c r="R14" s="159">
        <f t="shared" si="3"/>
        <v>-8.5098025211584494E-2</v>
      </c>
      <c r="S14" s="160">
        <f t="shared" si="4"/>
        <v>0.17961232100925462</v>
      </c>
      <c r="T14" s="159">
        <f t="shared" si="5"/>
        <v>0.94594594594594594</v>
      </c>
    </row>
    <row r="15" spans="1:20" x14ac:dyDescent="0.25">
      <c r="B15" s="162" t="s">
        <v>110</v>
      </c>
      <c r="C15" s="163">
        <v>155973</v>
      </c>
      <c r="D15" s="163">
        <v>128680</v>
      </c>
      <c r="E15" s="163">
        <v>170233</v>
      </c>
      <c r="F15" s="163">
        <v>194515</v>
      </c>
      <c r="G15" s="163">
        <v>187225</v>
      </c>
      <c r="H15" s="164">
        <f t="shared" si="0"/>
        <v>-3.7477829473305357E-2</v>
      </c>
      <c r="I15" s="165">
        <f t="shared" si="1"/>
        <v>0.20036801241240476</v>
      </c>
      <c r="J15" s="164">
        <f t="shared" si="2"/>
        <v>0.36307275223593477</v>
      </c>
      <c r="K15" s="79"/>
      <c r="L15" s="162" t="s">
        <v>110</v>
      </c>
      <c r="M15" s="163">
        <v>10338</v>
      </c>
      <c r="N15" s="163">
        <v>8389</v>
      </c>
      <c r="O15" s="163">
        <v>9245</v>
      </c>
      <c r="P15" s="163">
        <v>11599</v>
      </c>
      <c r="Q15" s="163">
        <v>11272</v>
      </c>
      <c r="R15" s="164">
        <f t="shared" si="3"/>
        <v>-2.8192085524614163E-2</v>
      </c>
      <c r="S15" s="165">
        <f t="shared" si="4"/>
        <v>9.0346295221512829E-2</v>
      </c>
      <c r="T15" s="164">
        <f t="shared" si="5"/>
        <v>0.41618667848176044</v>
      </c>
    </row>
    <row r="16" spans="1:20" x14ac:dyDescent="0.25">
      <c r="B16" s="162" t="s">
        <v>113</v>
      </c>
      <c r="C16" s="163">
        <v>57337</v>
      </c>
      <c r="D16" s="163">
        <v>52678</v>
      </c>
      <c r="E16" s="163">
        <v>54243</v>
      </c>
      <c r="F16" s="163">
        <v>57698</v>
      </c>
      <c r="G16" s="163">
        <v>56698</v>
      </c>
      <c r="H16" s="164">
        <f t="shared" si="0"/>
        <v>-1.7331623279836395E-2</v>
      </c>
      <c r="I16" s="165">
        <f t="shared" si="1"/>
        <v>-1.1144636098854188E-2</v>
      </c>
      <c r="J16" s="164">
        <f t="shared" si="2"/>
        <v>0.1099505883630553</v>
      </c>
      <c r="K16" s="79"/>
      <c r="L16" s="162" t="s">
        <v>113</v>
      </c>
      <c r="M16" s="163">
        <v>1702</v>
      </c>
      <c r="N16" s="163">
        <v>2361</v>
      </c>
      <c r="O16" s="163">
        <v>2870</v>
      </c>
      <c r="P16" s="163">
        <v>2808</v>
      </c>
      <c r="Q16" s="163">
        <v>2881</v>
      </c>
      <c r="R16" s="164">
        <f t="shared" si="3"/>
        <v>2.5997150997151053E-2</v>
      </c>
      <c r="S16" s="165">
        <f t="shared" si="4"/>
        <v>0.69271445358401884</v>
      </c>
      <c r="T16" s="164">
        <f t="shared" si="5"/>
        <v>0.10637276620883178</v>
      </c>
    </row>
    <row r="17" spans="2:24" x14ac:dyDescent="0.25">
      <c r="B17" s="162" t="s">
        <v>116</v>
      </c>
      <c r="C17" s="163">
        <v>15213</v>
      </c>
      <c r="D17" s="163">
        <v>20466</v>
      </c>
      <c r="E17" s="163">
        <v>19838</v>
      </c>
      <c r="F17" s="163">
        <v>20889</v>
      </c>
      <c r="G17" s="163">
        <v>18544</v>
      </c>
      <c r="H17" s="164">
        <f t="shared" si="0"/>
        <v>-0.11226004116999377</v>
      </c>
      <c r="I17" s="165">
        <f t="shared" si="1"/>
        <v>0.21895747058436865</v>
      </c>
      <c r="J17" s="164">
        <f t="shared" si="2"/>
        <v>3.5961122272469885E-2</v>
      </c>
      <c r="K17" s="79"/>
      <c r="L17" s="162" t="s">
        <v>116</v>
      </c>
      <c r="M17" s="163">
        <v>1397</v>
      </c>
      <c r="N17" s="163">
        <v>2881</v>
      </c>
      <c r="O17" s="163">
        <v>2375</v>
      </c>
      <c r="P17" s="163">
        <v>2108</v>
      </c>
      <c r="Q17" s="163">
        <v>1639</v>
      </c>
      <c r="R17" s="164">
        <f t="shared" si="3"/>
        <v>-0.22248576850094881</v>
      </c>
      <c r="S17" s="165">
        <f t="shared" si="4"/>
        <v>0.17322834645669283</v>
      </c>
      <c r="T17" s="164">
        <f t="shared" si="5"/>
        <v>6.0515433466253141E-2</v>
      </c>
    </row>
    <row r="18" spans="2:24" x14ac:dyDescent="0.25">
      <c r="B18" s="162" t="s">
        <v>123</v>
      </c>
      <c r="C18" s="163">
        <v>11382</v>
      </c>
      <c r="D18" s="163">
        <v>18161</v>
      </c>
      <c r="E18" s="163">
        <v>13953</v>
      </c>
      <c r="F18" s="163">
        <v>15011</v>
      </c>
      <c r="G18" s="163">
        <v>15707</v>
      </c>
      <c r="H18" s="164">
        <f t="shared" si="0"/>
        <v>4.6365998267936748E-2</v>
      </c>
      <c r="I18" s="165">
        <f t="shared" si="1"/>
        <v>0.37998594271656994</v>
      </c>
      <c r="J18" s="164">
        <f t="shared" si="2"/>
        <v>3.0459520466656842E-2</v>
      </c>
      <c r="K18" s="79"/>
      <c r="L18" s="162" t="s">
        <v>123</v>
      </c>
      <c r="M18" s="163">
        <v>369</v>
      </c>
      <c r="N18" s="163">
        <v>1087</v>
      </c>
      <c r="O18" s="163">
        <v>735</v>
      </c>
      <c r="P18" s="163">
        <v>829</v>
      </c>
      <c r="Q18" s="163">
        <v>671</v>
      </c>
      <c r="R18" s="164">
        <f t="shared" si="3"/>
        <v>-0.19059107358262972</v>
      </c>
      <c r="S18" s="165">
        <f t="shared" si="4"/>
        <v>0.81842818428184283</v>
      </c>
      <c r="T18" s="164">
        <f t="shared" si="5"/>
        <v>2.4774774774774775E-2</v>
      </c>
    </row>
    <row r="19" spans="2:24" x14ac:dyDescent="0.25">
      <c r="B19" s="162" t="s">
        <v>119</v>
      </c>
      <c r="C19" s="163">
        <v>15506</v>
      </c>
      <c r="D19" s="163">
        <v>23965</v>
      </c>
      <c r="E19" s="163">
        <v>18333</v>
      </c>
      <c r="F19" s="163">
        <v>18765</v>
      </c>
      <c r="G19" s="163">
        <v>17077</v>
      </c>
      <c r="H19" s="164">
        <f t="shared" si="0"/>
        <v>-8.9954702904343153E-2</v>
      </c>
      <c r="I19" s="165">
        <f t="shared" si="1"/>
        <v>0.10131561976009285</v>
      </c>
      <c r="J19" s="164">
        <f t="shared" si="2"/>
        <v>3.311626860693314E-2</v>
      </c>
      <c r="K19" s="79"/>
      <c r="L19" s="162" t="s">
        <v>119</v>
      </c>
      <c r="M19" s="163">
        <v>441</v>
      </c>
      <c r="N19" s="163">
        <v>812</v>
      </c>
      <c r="O19" s="163">
        <v>579</v>
      </c>
      <c r="P19" s="163">
        <v>725</v>
      </c>
      <c r="Q19" s="163">
        <v>521</v>
      </c>
      <c r="R19" s="164">
        <f t="shared" si="3"/>
        <v>-0.28137931034482755</v>
      </c>
      <c r="S19" s="165">
        <f t="shared" si="4"/>
        <v>0.18140589569161003</v>
      </c>
      <c r="T19" s="164">
        <f t="shared" si="5"/>
        <v>1.9236449564318418E-2</v>
      </c>
    </row>
    <row r="20" spans="2:24" x14ac:dyDescent="0.25">
      <c r="B20" s="162" t="s">
        <v>128</v>
      </c>
      <c r="C20" s="163">
        <v>9460</v>
      </c>
      <c r="D20" s="163">
        <v>10721</v>
      </c>
      <c r="E20" s="163">
        <v>11435</v>
      </c>
      <c r="F20" s="163">
        <v>10129</v>
      </c>
      <c r="G20" s="163">
        <v>9303</v>
      </c>
      <c r="H20" s="164">
        <f t="shared" si="0"/>
        <v>-8.1548030407740169E-2</v>
      </c>
      <c r="I20" s="165">
        <f t="shared" si="1"/>
        <v>-1.6596194503171291E-2</v>
      </c>
      <c r="J20" s="164">
        <f t="shared" si="2"/>
        <v>1.8040677335029516E-2</v>
      </c>
      <c r="K20" s="79"/>
      <c r="L20" s="162" t="s">
        <v>128</v>
      </c>
      <c r="M20" s="163">
        <v>371</v>
      </c>
      <c r="N20" s="163">
        <v>615</v>
      </c>
      <c r="O20" s="163">
        <v>800</v>
      </c>
      <c r="P20" s="163">
        <v>814</v>
      </c>
      <c r="Q20" s="163">
        <v>652</v>
      </c>
      <c r="R20" s="164">
        <f t="shared" si="3"/>
        <v>-0.19901719901719905</v>
      </c>
      <c r="S20" s="165">
        <f t="shared" si="4"/>
        <v>0.75741239892183287</v>
      </c>
      <c r="T20" s="164">
        <f t="shared" si="5"/>
        <v>2.4073253581450304E-2</v>
      </c>
    </row>
    <row r="21" spans="2:24" x14ac:dyDescent="0.25">
      <c r="B21" s="162" t="s">
        <v>131</v>
      </c>
      <c r="C21" s="163">
        <v>20792</v>
      </c>
      <c r="D21" s="163">
        <v>10433</v>
      </c>
      <c r="E21" s="163">
        <v>14392</v>
      </c>
      <c r="F21" s="163">
        <v>14296</v>
      </c>
      <c r="G21" s="163">
        <v>11425</v>
      </c>
      <c r="H21" s="164">
        <f t="shared" si="0"/>
        <v>-0.20082540570789031</v>
      </c>
      <c r="I21" s="165">
        <f t="shared" si="1"/>
        <v>-0.45050981146594848</v>
      </c>
      <c r="J21" s="164">
        <f t="shared" si="2"/>
        <v>2.2155728104129014E-2</v>
      </c>
      <c r="K21" s="79"/>
      <c r="L21" s="162" t="s">
        <v>131</v>
      </c>
      <c r="M21" s="163">
        <v>932</v>
      </c>
      <c r="N21" s="163">
        <v>526</v>
      </c>
      <c r="O21" s="163">
        <v>488</v>
      </c>
      <c r="P21" s="163">
        <v>665</v>
      </c>
      <c r="Q21" s="163">
        <v>573</v>
      </c>
      <c r="R21" s="164">
        <f t="shared" si="3"/>
        <v>-0.13834586466165411</v>
      </c>
      <c r="S21" s="165">
        <f t="shared" si="4"/>
        <v>-0.38519313304721026</v>
      </c>
      <c r="T21" s="164">
        <f t="shared" si="5"/>
        <v>2.1156402303943288E-2</v>
      </c>
    </row>
    <row r="22" spans="2:24" x14ac:dyDescent="0.25">
      <c r="B22" s="168" t="s">
        <v>145</v>
      </c>
      <c r="C22" s="169">
        <f>C14-SUM(C15:C21)</f>
        <v>110184</v>
      </c>
      <c r="D22" s="169">
        <f>D14-SUM(D15:D21)</f>
        <v>88290</v>
      </c>
      <c r="E22" s="169">
        <f>E14-SUM(E15:E21)</f>
        <v>113357</v>
      </c>
      <c r="F22" s="169">
        <f>F14-SUM(F15:F21)</f>
        <v>127070</v>
      </c>
      <c r="G22" s="169">
        <f>G14-SUM(G15:G21)</f>
        <v>122199</v>
      </c>
      <c r="H22" s="170">
        <f t="shared" si="0"/>
        <v>-3.8333202172031178E-2</v>
      </c>
      <c r="I22" s="171">
        <f t="shared" si="1"/>
        <v>0.109044870398606</v>
      </c>
      <c r="J22" s="170">
        <f t="shared" si="2"/>
        <v>0.23697223795155023</v>
      </c>
      <c r="K22" s="79"/>
      <c r="L22" s="168" t="s">
        <v>145</v>
      </c>
      <c r="M22" s="169">
        <f>M14-SUM(M15:M21)</f>
        <v>6169</v>
      </c>
      <c r="N22" s="169">
        <f>N14-SUM(N15:N21)</f>
        <v>5794</v>
      </c>
      <c r="O22" s="169">
        <f>O14-SUM(O15:O21)</f>
        <v>7338</v>
      </c>
      <c r="P22" s="169">
        <f>P14-SUM(P15:P21)</f>
        <v>8455</v>
      </c>
      <c r="Q22" s="169">
        <f>Q14-SUM(Q15:Q21)</f>
        <v>7411</v>
      </c>
      <c r="R22" s="170">
        <f t="shared" si="3"/>
        <v>-0.12347723240685982</v>
      </c>
      <c r="S22" s="171">
        <f t="shared" si="4"/>
        <v>0.20132922677905651</v>
      </c>
      <c r="T22" s="170">
        <f t="shared" si="5"/>
        <v>0.27363018756461377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167336</v>
      </c>
      <c r="D24" s="176">
        <v>150886</v>
      </c>
      <c r="E24" s="176">
        <v>178124</v>
      </c>
      <c r="F24" s="176">
        <v>192493</v>
      </c>
      <c r="G24" s="176">
        <v>185770</v>
      </c>
      <c r="H24" s="177">
        <f t="shared" ref="H24:H36" si="6">IFERROR(G24/F24-1,"-")</f>
        <v>-3.4925945359052024E-2</v>
      </c>
      <c r="I24" s="177">
        <f t="shared" ref="I24:I36" si="7">IFERROR(G24/C24-1,"-")</f>
        <v>0.11016159105034173</v>
      </c>
      <c r="J24" s="177">
        <f t="shared" ref="J24:J36" si="8">G24/G$10</f>
        <v>0.36025116935702817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12139</v>
      </c>
      <c r="D25" s="158">
        <v>9629</v>
      </c>
      <c r="E25" s="158">
        <v>11643</v>
      </c>
      <c r="F25" s="158">
        <v>9262</v>
      </c>
      <c r="G25" s="158">
        <v>9486</v>
      </c>
      <c r="H25" s="159">
        <f t="shared" si="6"/>
        <v>2.4184841286978953E-2</v>
      </c>
      <c r="I25" s="160">
        <f t="shared" si="7"/>
        <v>-0.21855177526979153</v>
      </c>
      <c r="J25" s="159">
        <f t="shared" si="8"/>
        <v>1.8395556831139415E-2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5201</v>
      </c>
      <c r="D26" s="163">
        <v>3770</v>
      </c>
      <c r="E26" s="163">
        <v>4502</v>
      </c>
      <c r="F26" s="163">
        <v>3070</v>
      </c>
      <c r="G26" s="163">
        <v>3103</v>
      </c>
      <c r="H26" s="164">
        <f t="shared" si="6"/>
        <v>1.0749185667752403E-2</v>
      </c>
      <c r="I26" s="165">
        <f t="shared" si="7"/>
        <v>-0.40338396462218806</v>
      </c>
      <c r="J26" s="164">
        <f t="shared" si="8"/>
        <v>6.0174375761148646E-3</v>
      </c>
    </row>
    <row r="27" spans="2:24" x14ac:dyDescent="0.25">
      <c r="B27" s="162" t="s">
        <v>100</v>
      </c>
      <c r="C27" s="163">
        <v>6938</v>
      </c>
      <c r="D27" s="163">
        <v>5859</v>
      </c>
      <c r="E27" s="163">
        <v>7141</v>
      </c>
      <c r="F27" s="163">
        <v>6192</v>
      </c>
      <c r="G27" s="163">
        <v>6383</v>
      </c>
      <c r="H27" s="164">
        <f t="shared" si="6"/>
        <v>3.0846253229974252E-2</v>
      </c>
      <c r="I27" s="165">
        <f t="shared" si="7"/>
        <v>-7.9994234649754969E-2</v>
      </c>
      <c r="J27" s="164">
        <f t="shared" si="8"/>
        <v>1.237811925502455E-2</v>
      </c>
    </row>
    <row r="28" spans="2:24" x14ac:dyDescent="0.25">
      <c r="B28" s="157" t="s">
        <v>107</v>
      </c>
      <c r="C28" s="158">
        <v>155197</v>
      </c>
      <c r="D28" s="158">
        <v>141257</v>
      </c>
      <c r="E28" s="158">
        <v>166481</v>
      </c>
      <c r="F28" s="158">
        <v>183231</v>
      </c>
      <c r="G28" s="158">
        <v>176284</v>
      </c>
      <c r="H28" s="159">
        <f t="shared" si="6"/>
        <v>-3.7913890116847093E-2</v>
      </c>
      <c r="I28" s="160">
        <f t="shared" si="7"/>
        <v>0.13587247176169637</v>
      </c>
      <c r="J28" s="159">
        <f t="shared" si="8"/>
        <v>0.34185561252588875</v>
      </c>
    </row>
    <row r="29" spans="2:24" x14ac:dyDescent="0.25">
      <c r="B29" s="162" t="s">
        <v>110</v>
      </c>
      <c r="C29" s="163">
        <v>67717</v>
      </c>
      <c r="D29" s="163">
        <v>58893</v>
      </c>
      <c r="E29" s="163">
        <v>75773</v>
      </c>
      <c r="F29" s="163">
        <v>88521</v>
      </c>
      <c r="G29" s="163">
        <v>85699</v>
      </c>
      <c r="H29" s="164">
        <f t="shared" si="6"/>
        <v>-3.1879441036590239E-2</v>
      </c>
      <c r="I29" s="165">
        <f t="shared" si="7"/>
        <v>0.26554631776363391</v>
      </c>
      <c r="J29" s="164">
        <f t="shared" si="8"/>
        <v>0.16619026195148817</v>
      </c>
    </row>
    <row r="30" spans="2:24" x14ac:dyDescent="0.25">
      <c r="B30" s="162" t="s">
        <v>113</v>
      </c>
      <c r="C30" s="163">
        <v>21840</v>
      </c>
      <c r="D30" s="163">
        <v>21772</v>
      </c>
      <c r="E30" s="163">
        <v>22300</v>
      </c>
      <c r="F30" s="163">
        <v>21791</v>
      </c>
      <c r="G30" s="163">
        <v>21540</v>
      </c>
      <c r="H30" s="164">
        <f t="shared" si="6"/>
        <v>-1.1518516818870173E-2</v>
      </c>
      <c r="I30" s="165">
        <f t="shared" si="7"/>
        <v>-1.3736263736263687E-2</v>
      </c>
      <c r="J30" s="164">
        <f t="shared" si="8"/>
        <v>4.1771062001132508E-2</v>
      </c>
    </row>
    <row r="31" spans="2:24" x14ac:dyDescent="0.25">
      <c r="B31" s="162" t="s">
        <v>116</v>
      </c>
      <c r="C31" s="163">
        <v>5078</v>
      </c>
      <c r="D31" s="163">
        <v>5847</v>
      </c>
      <c r="E31" s="163">
        <v>5677</v>
      </c>
      <c r="F31" s="163">
        <v>6726</v>
      </c>
      <c r="G31" s="163">
        <v>4438</v>
      </c>
      <c r="H31" s="164">
        <f t="shared" si="6"/>
        <v>-0.34017246506095744</v>
      </c>
      <c r="I31" s="165">
        <f t="shared" si="7"/>
        <v>-0.12603387160299329</v>
      </c>
      <c r="J31" s="164">
        <f t="shared" si="8"/>
        <v>8.6063125887198746E-3</v>
      </c>
    </row>
    <row r="32" spans="2:24" x14ac:dyDescent="0.25">
      <c r="B32" s="162" t="s">
        <v>123</v>
      </c>
      <c r="C32" s="163">
        <v>5180</v>
      </c>
      <c r="D32" s="163">
        <v>7509</v>
      </c>
      <c r="E32" s="163">
        <v>5590</v>
      </c>
      <c r="F32" s="163">
        <v>5719</v>
      </c>
      <c r="G32" s="163">
        <v>6569</v>
      </c>
      <c r="H32" s="164">
        <f t="shared" si="6"/>
        <v>0.14862738240951212</v>
      </c>
      <c r="I32" s="165">
        <f t="shared" si="7"/>
        <v>0.26814671814671809</v>
      </c>
      <c r="J32" s="164">
        <f t="shared" si="8"/>
        <v>1.2738816447791991E-2</v>
      </c>
    </row>
    <row r="33" spans="2:10" x14ac:dyDescent="0.25">
      <c r="B33" s="162" t="s">
        <v>119</v>
      </c>
      <c r="C33" s="163">
        <v>8096</v>
      </c>
      <c r="D33" s="163">
        <v>13721</v>
      </c>
      <c r="E33" s="163">
        <v>10648</v>
      </c>
      <c r="F33" s="163">
        <v>10458</v>
      </c>
      <c r="G33" s="163">
        <v>9538</v>
      </c>
      <c r="H33" s="164">
        <f t="shared" si="6"/>
        <v>-8.7970931344425352E-2</v>
      </c>
      <c r="I33" s="165">
        <f t="shared" si="7"/>
        <v>0.17811264822134398</v>
      </c>
      <c r="J33" s="164">
        <f t="shared" si="8"/>
        <v>1.8496396906536764E-2</v>
      </c>
    </row>
    <row r="34" spans="2:10" x14ac:dyDescent="0.25">
      <c r="B34" s="162" t="s">
        <v>128</v>
      </c>
      <c r="C34" s="163">
        <v>3423</v>
      </c>
      <c r="D34" s="163">
        <v>3306</v>
      </c>
      <c r="E34" s="163">
        <v>3960</v>
      </c>
      <c r="F34" s="163">
        <v>3602</v>
      </c>
      <c r="G34" s="163">
        <v>3557</v>
      </c>
      <c r="H34" s="164">
        <f t="shared" si="6"/>
        <v>-1.2493059411438079E-2</v>
      </c>
      <c r="I34" s="165">
        <f t="shared" si="7"/>
        <v>3.9146947122407294E-2</v>
      </c>
      <c r="J34" s="164">
        <f t="shared" si="8"/>
        <v>6.8978490036224862E-3</v>
      </c>
    </row>
    <row r="35" spans="2:10" x14ac:dyDescent="0.25">
      <c r="B35" s="162" t="s">
        <v>131</v>
      </c>
      <c r="C35" s="163">
        <v>7153</v>
      </c>
      <c r="D35" s="163">
        <v>2952</v>
      </c>
      <c r="E35" s="163">
        <v>5892</v>
      </c>
      <c r="F35" s="163">
        <v>5126</v>
      </c>
      <c r="G35" s="163">
        <v>4550</v>
      </c>
      <c r="H35" s="164">
        <f t="shared" si="6"/>
        <v>-0.11236831837690209</v>
      </c>
      <c r="I35" s="165">
        <f t="shared" si="7"/>
        <v>-0.36390325737452822</v>
      </c>
      <c r="J35" s="164">
        <f t="shared" si="8"/>
        <v>8.8235065972680094E-3</v>
      </c>
    </row>
    <row r="36" spans="2:10" x14ac:dyDescent="0.25">
      <c r="B36" s="168" t="s">
        <v>145</v>
      </c>
      <c r="C36" s="169">
        <f>C28-SUM(C29:C35)</f>
        <v>36710</v>
      </c>
      <c r="D36" s="169">
        <f>D28-SUM(D29:D35)</f>
        <v>27257</v>
      </c>
      <c r="E36" s="169">
        <f>E28-SUM(E29:E35)</f>
        <v>36641</v>
      </c>
      <c r="F36" s="169">
        <f>F28-SUM(F29:F35)</f>
        <v>41288</v>
      </c>
      <c r="G36" s="169">
        <f>G28-SUM(G29:G35)</f>
        <v>40393</v>
      </c>
      <c r="H36" s="170">
        <f t="shared" si="6"/>
        <v>-2.1677000581282746E-2</v>
      </c>
      <c r="I36" s="171">
        <f t="shared" si="7"/>
        <v>0.10032688640697351</v>
      </c>
      <c r="J36" s="170">
        <f t="shared" si="8"/>
        <v>7.8331407029328948E-2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130913</v>
      </c>
      <c r="D38" s="176">
        <v>108519</v>
      </c>
      <c r="E38" s="176">
        <v>129722</v>
      </c>
      <c r="F38" s="176">
        <v>139970</v>
      </c>
      <c r="G38" s="176">
        <v>129189</v>
      </c>
      <c r="H38" s="177">
        <f t="shared" ref="H38:H50" si="9">IFERROR(G38/F38-1,"-")</f>
        <v>-7.7023647924555294E-2</v>
      </c>
      <c r="I38" s="177">
        <f t="shared" ref="I38:I50" si="10">IFERROR(G38/C38-1,"-")</f>
        <v>-1.3169051201943227E-2</v>
      </c>
      <c r="J38" s="177">
        <f t="shared" ref="J38:J50" si="11">G38/G$10</f>
        <v>0.2505274711636169</v>
      </c>
    </row>
    <row r="39" spans="2:10" x14ac:dyDescent="0.25">
      <c r="B39" s="157" t="s">
        <v>97</v>
      </c>
      <c r="C39" s="158">
        <v>8861</v>
      </c>
      <c r="D39" s="158">
        <v>6782</v>
      </c>
      <c r="E39" s="158">
        <v>6830</v>
      </c>
      <c r="F39" s="158">
        <v>8145</v>
      </c>
      <c r="G39" s="158">
        <v>7239</v>
      </c>
      <c r="H39" s="159">
        <f t="shared" si="9"/>
        <v>-0.11123388581952121</v>
      </c>
      <c r="I39" s="160">
        <f t="shared" si="10"/>
        <v>-0.18304931723281792</v>
      </c>
      <c r="J39" s="159">
        <f t="shared" si="11"/>
        <v>1.4038102034642444E-2</v>
      </c>
    </row>
    <row r="40" spans="2:10" x14ac:dyDescent="0.25">
      <c r="B40" s="162" t="s">
        <v>103</v>
      </c>
      <c r="C40" s="163">
        <v>3182</v>
      </c>
      <c r="D40" s="163">
        <v>2284</v>
      </c>
      <c r="E40" s="163">
        <v>1887</v>
      </c>
      <c r="F40" s="163">
        <v>3276</v>
      </c>
      <c r="G40" s="163">
        <v>2399</v>
      </c>
      <c r="H40" s="164">
        <f t="shared" si="9"/>
        <v>-0.26770451770451775</v>
      </c>
      <c r="I40" s="165">
        <f t="shared" si="10"/>
        <v>-0.24607165304839729</v>
      </c>
      <c r="J40" s="164">
        <f t="shared" si="11"/>
        <v>4.6522180938122978E-3</v>
      </c>
    </row>
    <row r="41" spans="2:10" x14ac:dyDescent="0.25">
      <c r="B41" s="162" t="s">
        <v>100</v>
      </c>
      <c r="C41" s="163">
        <v>5679</v>
      </c>
      <c r="D41" s="163">
        <v>4498</v>
      </c>
      <c r="E41" s="163">
        <v>4943</v>
      </c>
      <c r="F41" s="163">
        <v>4869</v>
      </c>
      <c r="G41" s="163">
        <v>4840</v>
      </c>
      <c r="H41" s="164">
        <f t="shared" si="9"/>
        <v>-5.9560484699117122E-3</v>
      </c>
      <c r="I41" s="165">
        <f t="shared" si="10"/>
        <v>-0.1477372776897341</v>
      </c>
      <c r="J41" s="164">
        <f t="shared" si="11"/>
        <v>9.3858839408301458E-3</v>
      </c>
    </row>
    <row r="42" spans="2:10" x14ac:dyDescent="0.25">
      <c r="B42" s="157" t="s">
        <v>107</v>
      </c>
      <c r="C42" s="158">
        <v>122052</v>
      </c>
      <c r="D42" s="158">
        <v>101737</v>
      </c>
      <c r="E42" s="158">
        <v>122892</v>
      </c>
      <c r="F42" s="158">
        <v>131825</v>
      </c>
      <c r="G42" s="158">
        <v>121950</v>
      </c>
      <c r="H42" s="159">
        <f t="shared" si="9"/>
        <v>-7.490991845249384E-2</v>
      </c>
      <c r="I42" s="160">
        <f t="shared" si="10"/>
        <v>-8.3570936977683807E-4</v>
      </c>
      <c r="J42" s="159">
        <f t="shared" si="11"/>
        <v>0.23648936912897445</v>
      </c>
    </row>
    <row r="43" spans="2:10" x14ac:dyDescent="0.25">
      <c r="B43" s="162" t="s">
        <v>110</v>
      </c>
      <c r="C43" s="163">
        <v>56127</v>
      </c>
      <c r="D43" s="163">
        <v>42517</v>
      </c>
      <c r="E43" s="163">
        <v>59401</v>
      </c>
      <c r="F43" s="163">
        <v>61572</v>
      </c>
      <c r="G43" s="163">
        <v>58551</v>
      </c>
      <c r="H43" s="164">
        <f t="shared" si="9"/>
        <v>-4.9064509842136061E-2</v>
      </c>
      <c r="I43" s="165">
        <f t="shared" si="10"/>
        <v>4.3187770591693875E-2</v>
      </c>
      <c r="J43" s="164">
        <f t="shared" si="11"/>
        <v>0.11354398566519544</v>
      </c>
    </row>
    <row r="44" spans="2:10" x14ac:dyDescent="0.25">
      <c r="B44" s="162" t="s">
        <v>113</v>
      </c>
      <c r="C44" s="163">
        <v>6274</v>
      </c>
      <c r="D44" s="163">
        <v>5619</v>
      </c>
      <c r="E44" s="163">
        <v>5596</v>
      </c>
      <c r="F44" s="163">
        <v>5741</v>
      </c>
      <c r="G44" s="163">
        <v>5358</v>
      </c>
      <c r="H44" s="164">
        <f t="shared" si="9"/>
        <v>-6.671311618184983E-2</v>
      </c>
      <c r="I44" s="165">
        <f t="shared" si="10"/>
        <v>-0.14599936244819889</v>
      </c>
      <c r="J44" s="164">
        <f t="shared" si="11"/>
        <v>1.0390406230365273E-2</v>
      </c>
    </row>
    <row r="45" spans="2:10" x14ac:dyDescent="0.25">
      <c r="B45" s="162" t="s">
        <v>116</v>
      </c>
      <c r="C45" s="163">
        <v>2437</v>
      </c>
      <c r="D45" s="163">
        <v>2963</v>
      </c>
      <c r="E45" s="163">
        <v>2672</v>
      </c>
      <c r="F45" s="163">
        <v>3152</v>
      </c>
      <c r="G45" s="163">
        <v>2523</v>
      </c>
      <c r="H45" s="164">
        <f t="shared" si="9"/>
        <v>-0.19955583756345174</v>
      </c>
      <c r="I45" s="165">
        <f t="shared" si="10"/>
        <v>3.528929011079196E-2</v>
      </c>
      <c r="J45" s="164">
        <f t="shared" si="11"/>
        <v>4.892682888990591E-3</v>
      </c>
    </row>
    <row r="46" spans="2:10" x14ac:dyDescent="0.25">
      <c r="B46" s="162" t="s">
        <v>123</v>
      </c>
      <c r="C46" s="163">
        <v>4161</v>
      </c>
      <c r="D46" s="163">
        <v>5925</v>
      </c>
      <c r="E46" s="163">
        <v>4414</v>
      </c>
      <c r="F46" s="163">
        <v>5006</v>
      </c>
      <c r="G46" s="163">
        <v>4839</v>
      </c>
      <c r="H46" s="164">
        <f t="shared" si="9"/>
        <v>-3.3359968038353949E-2</v>
      </c>
      <c r="I46" s="165">
        <f t="shared" si="10"/>
        <v>0.16294160057678453</v>
      </c>
      <c r="J46" s="164">
        <f t="shared" si="11"/>
        <v>9.3839447086109667E-3</v>
      </c>
    </row>
    <row r="47" spans="2:10" x14ac:dyDescent="0.25">
      <c r="B47" s="162" t="s">
        <v>119</v>
      </c>
      <c r="C47" s="163">
        <v>5040</v>
      </c>
      <c r="D47" s="163">
        <v>6039</v>
      </c>
      <c r="E47" s="163">
        <v>4869</v>
      </c>
      <c r="F47" s="163">
        <v>5160</v>
      </c>
      <c r="G47" s="163">
        <v>4393</v>
      </c>
      <c r="H47" s="164">
        <f t="shared" si="9"/>
        <v>-0.14864341085271315</v>
      </c>
      <c r="I47" s="165">
        <f t="shared" si="10"/>
        <v>-0.12837301587301586</v>
      </c>
      <c r="J47" s="164">
        <f t="shared" si="11"/>
        <v>8.5190471388567838E-3</v>
      </c>
    </row>
    <row r="48" spans="2:10" x14ac:dyDescent="0.25">
      <c r="B48" s="162" t="s">
        <v>128</v>
      </c>
      <c r="C48" s="163">
        <v>3437</v>
      </c>
      <c r="D48" s="163">
        <v>3876</v>
      </c>
      <c r="E48" s="163">
        <v>3798</v>
      </c>
      <c r="F48" s="163">
        <v>3450</v>
      </c>
      <c r="G48" s="163">
        <v>3302</v>
      </c>
      <c r="H48" s="164">
        <f t="shared" si="9"/>
        <v>-4.2898550724637663E-2</v>
      </c>
      <c r="I48" s="165">
        <f t="shared" si="10"/>
        <v>-3.9278440500436385E-2</v>
      </c>
      <c r="J48" s="164">
        <f t="shared" si="11"/>
        <v>6.4033447877316413E-3</v>
      </c>
    </row>
    <row r="49" spans="2:10" x14ac:dyDescent="0.25">
      <c r="B49" s="162" t="s">
        <v>131</v>
      </c>
      <c r="C49" s="163">
        <v>8443</v>
      </c>
      <c r="D49" s="163">
        <v>4863</v>
      </c>
      <c r="E49" s="163">
        <v>5672</v>
      </c>
      <c r="F49" s="163">
        <v>5881</v>
      </c>
      <c r="G49" s="163">
        <v>3783</v>
      </c>
      <c r="H49" s="164">
        <f t="shared" si="9"/>
        <v>-0.35674205067165443</v>
      </c>
      <c r="I49" s="165">
        <f t="shared" si="10"/>
        <v>-0.55193651545659128</v>
      </c>
      <c r="J49" s="164">
        <f t="shared" si="11"/>
        <v>7.3361154851571166E-3</v>
      </c>
    </row>
    <row r="50" spans="2:10" x14ac:dyDescent="0.25">
      <c r="B50" s="168" t="s">
        <v>145</v>
      </c>
      <c r="C50" s="169">
        <f>C42-SUM(C43:C49)</f>
        <v>36133</v>
      </c>
      <c r="D50" s="169">
        <f>D42-SUM(D43:D49)</f>
        <v>29935</v>
      </c>
      <c r="E50" s="169">
        <f>E42-SUM(E43:E49)</f>
        <v>36470</v>
      </c>
      <c r="F50" s="169">
        <f>F42-SUM(F43:F49)</f>
        <v>41863</v>
      </c>
      <c r="G50" s="169">
        <f>G42-SUM(G43:G49)</f>
        <v>39201</v>
      </c>
      <c r="H50" s="170">
        <f t="shared" si="9"/>
        <v>-6.3588371593053528E-2</v>
      </c>
      <c r="I50" s="171">
        <f t="shared" si="10"/>
        <v>8.4908532366534839E-2</v>
      </c>
      <c r="J50" s="170">
        <f t="shared" si="11"/>
        <v>7.6019842224066644E-2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5082</v>
      </c>
      <c r="D52" s="176">
        <v>3386</v>
      </c>
      <c r="E52" s="176">
        <v>4319</v>
      </c>
      <c r="F52" s="176">
        <v>4906</v>
      </c>
      <c r="G52" s="176">
        <v>3729</v>
      </c>
      <c r="H52" s="177">
        <f t="shared" ref="H52:H64" si="12">IFERROR(G52/F52-1,"-")</f>
        <v>-0.23991031390134532</v>
      </c>
      <c r="I52" s="177">
        <f t="shared" ref="I52:I64" si="13">IFERROR(G52/C52-1,"-")</f>
        <v>-0.26623376623376627</v>
      </c>
      <c r="J52" s="177">
        <f t="shared" ref="J52:J64" si="14">G52/G$10</f>
        <v>7.2313969453214081E-3</v>
      </c>
    </row>
    <row r="53" spans="2:10" x14ac:dyDescent="0.25">
      <c r="B53" s="157" t="s">
        <v>97</v>
      </c>
      <c r="C53" s="158">
        <v>765</v>
      </c>
      <c r="D53" s="158">
        <v>188</v>
      </c>
      <c r="E53" s="158">
        <v>720</v>
      </c>
      <c r="F53" s="158">
        <v>802</v>
      </c>
      <c r="G53" s="158">
        <v>273</v>
      </c>
      <c r="H53" s="159">
        <f t="shared" si="12"/>
        <v>-0.65960099750623447</v>
      </c>
      <c r="I53" s="160">
        <f t="shared" si="13"/>
        <v>-0.64313725490196072</v>
      </c>
      <c r="J53" s="159">
        <f t="shared" si="14"/>
        <v>5.2941039583608062E-4</v>
      </c>
    </row>
    <row r="54" spans="2:10" x14ac:dyDescent="0.25">
      <c r="B54" s="162" t="s">
        <v>103</v>
      </c>
      <c r="C54" s="163">
        <v>402</v>
      </c>
      <c r="D54" s="163">
        <v>15</v>
      </c>
      <c r="E54" s="163">
        <v>159</v>
      </c>
      <c r="F54" s="163">
        <v>392</v>
      </c>
      <c r="G54" s="163">
        <v>3</v>
      </c>
      <c r="H54" s="164">
        <f t="shared" si="12"/>
        <v>-0.99234693877551017</v>
      </c>
      <c r="I54" s="165">
        <f t="shared" si="13"/>
        <v>-0.9925373134328358</v>
      </c>
      <c r="J54" s="164">
        <f t="shared" si="14"/>
        <v>5.8176966575393468E-6</v>
      </c>
    </row>
    <row r="55" spans="2:10" x14ac:dyDescent="0.25">
      <c r="B55" s="162" t="s">
        <v>100</v>
      </c>
      <c r="C55" s="163">
        <v>363</v>
      </c>
      <c r="D55" s="163">
        <v>173</v>
      </c>
      <c r="E55" s="163">
        <v>561</v>
      </c>
      <c r="F55" s="163">
        <v>410</v>
      </c>
      <c r="G55" s="163">
        <v>270</v>
      </c>
      <c r="H55" s="164">
        <f t="shared" si="12"/>
        <v>-0.34146341463414631</v>
      </c>
      <c r="I55" s="165">
        <f t="shared" si="13"/>
        <v>-0.25619834710743805</v>
      </c>
      <c r="J55" s="164">
        <f t="shared" si="14"/>
        <v>5.2359269917854126E-4</v>
      </c>
    </row>
    <row r="56" spans="2:10" x14ac:dyDescent="0.25">
      <c r="B56" s="157" t="s">
        <v>107</v>
      </c>
      <c r="C56" s="158">
        <v>4317</v>
      </c>
      <c r="D56" s="158">
        <v>3198</v>
      </c>
      <c r="E56" s="158">
        <v>3599</v>
      </c>
      <c r="F56" s="158">
        <v>4104</v>
      </c>
      <c r="G56" s="158">
        <v>3456</v>
      </c>
      <c r="H56" s="159">
        <f t="shared" si="12"/>
        <v>-0.15789473684210531</v>
      </c>
      <c r="I56" s="160">
        <f t="shared" si="13"/>
        <v>-0.19944405837387069</v>
      </c>
      <c r="J56" s="159">
        <f t="shared" si="14"/>
        <v>6.701986549485328E-3</v>
      </c>
    </row>
    <row r="57" spans="2:10" x14ac:dyDescent="0.25">
      <c r="B57" s="162" t="s">
        <v>110</v>
      </c>
      <c r="C57" s="163">
        <v>964</v>
      </c>
      <c r="D57" s="163">
        <v>882</v>
      </c>
      <c r="E57" s="163">
        <v>1021</v>
      </c>
      <c r="F57" s="163">
        <v>1074</v>
      </c>
      <c r="G57" s="163">
        <v>1114</v>
      </c>
      <c r="H57" s="164">
        <f t="shared" si="12"/>
        <v>3.7243947858472959E-2</v>
      </c>
      <c r="I57" s="165">
        <f t="shared" si="13"/>
        <v>0.15560165975103724</v>
      </c>
      <c r="J57" s="164">
        <f t="shared" si="14"/>
        <v>2.1603046921662775E-3</v>
      </c>
    </row>
    <row r="58" spans="2:10" x14ac:dyDescent="0.25">
      <c r="B58" s="162" t="s">
        <v>113</v>
      </c>
      <c r="C58" s="163">
        <v>1703</v>
      </c>
      <c r="D58" s="163">
        <v>1217</v>
      </c>
      <c r="E58" s="163">
        <v>857</v>
      </c>
      <c r="F58" s="163">
        <v>1277</v>
      </c>
      <c r="G58" s="163">
        <v>870</v>
      </c>
      <c r="H58" s="164">
        <f t="shared" si="12"/>
        <v>-0.31871574001566172</v>
      </c>
      <c r="I58" s="165">
        <f t="shared" si="13"/>
        <v>-0.48913681738109216</v>
      </c>
      <c r="J58" s="164">
        <f t="shared" si="14"/>
        <v>1.6871320306864107E-3</v>
      </c>
    </row>
    <row r="59" spans="2:10" x14ac:dyDescent="0.25">
      <c r="B59" s="162" t="s">
        <v>116</v>
      </c>
      <c r="C59" s="163">
        <v>145</v>
      </c>
      <c r="D59" s="163">
        <v>158</v>
      </c>
      <c r="E59" s="163">
        <v>266</v>
      </c>
      <c r="F59" s="163">
        <v>266</v>
      </c>
      <c r="G59" s="163">
        <v>194</v>
      </c>
      <c r="H59" s="164">
        <f t="shared" si="12"/>
        <v>-0.27067669172932329</v>
      </c>
      <c r="I59" s="165">
        <f t="shared" si="13"/>
        <v>0.33793103448275863</v>
      </c>
      <c r="J59" s="164">
        <f t="shared" si="14"/>
        <v>3.7621105052087778E-4</v>
      </c>
    </row>
    <row r="60" spans="2:10" x14ac:dyDescent="0.25">
      <c r="B60" s="162" t="s">
        <v>123</v>
      </c>
      <c r="C60" s="163">
        <v>49</v>
      </c>
      <c r="D60" s="163">
        <v>65</v>
      </c>
      <c r="E60" s="163">
        <v>99</v>
      </c>
      <c r="F60" s="163">
        <v>154</v>
      </c>
      <c r="G60" s="163">
        <v>122</v>
      </c>
      <c r="H60" s="164">
        <f t="shared" si="12"/>
        <v>-0.20779220779220775</v>
      </c>
      <c r="I60" s="165">
        <f t="shared" si="13"/>
        <v>1.489795918367347</v>
      </c>
      <c r="J60" s="164">
        <f t="shared" si="14"/>
        <v>2.3658633073993343E-4</v>
      </c>
    </row>
    <row r="61" spans="2:10" x14ac:dyDescent="0.25">
      <c r="B61" s="162" t="s">
        <v>119</v>
      </c>
      <c r="C61" s="163">
        <v>76</v>
      </c>
      <c r="D61" s="163">
        <v>147</v>
      </c>
      <c r="E61" s="163">
        <v>45</v>
      </c>
      <c r="F61" s="163">
        <v>80</v>
      </c>
      <c r="G61" s="163">
        <v>115</v>
      </c>
      <c r="H61" s="164">
        <f t="shared" si="12"/>
        <v>0.4375</v>
      </c>
      <c r="I61" s="165">
        <f t="shared" si="13"/>
        <v>0.51315789473684204</v>
      </c>
      <c r="J61" s="164">
        <f t="shared" si="14"/>
        <v>2.2301170520567498E-4</v>
      </c>
    </row>
    <row r="62" spans="2:10" x14ac:dyDescent="0.25">
      <c r="B62" s="162" t="s">
        <v>128</v>
      </c>
      <c r="C62" s="163">
        <v>58</v>
      </c>
      <c r="D62" s="163">
        <v>30</v>
      </c>
      <c r="E62" s="163">
        <v>21</v>
      </c>
      <c r="F62" s="163">
        <v>19</v>
      </c>
      <c r="G62" s="163">
        <v>9</v>
      </c>
      <c r="H62" s="164">
        <f t="shared" si="12"/>
        <v>-0.52631578947368429</v>
      </c>
      <c r="I62" s="165">
        <f t="shared" si="13"/>
        <v>-0.84482758620689657</v>
      </c>
      <c r="J62" s="164">
        <f t="shared" si="14"/>
        <v>1.745308997261804E-5</v>
      </c>
    </row>
    <row r="63" spans="2:10" x14ac:dyDescent="0.25">
      <c r="B63" s="162" t="s">
        <v>131</v>
      </c>
      <c r="C63" s="163">
        <v>148</v>
      </c>
      <c r="D63" s="163">
        <v>36</v>
      </c>
      <c r="E63" s="163">
        <v>10</v>
      </c>
      <c r="F63" s="163">
        <v>12</v>
      </c>
      <c r="G63" s="163">
        <v>11</v>
      </c>
      <c r="H63" s="164">
        <f t="shared" si="12"/>
        <v>-8.333333333333337E-2</v>
      </c>
      <c r="I63" s="165">
        <f t="shared" si="13"/>
        <v>-0.92567567567567566</v>
      </c>
      <c r="J63" s="164">
        <f t="shared" si="14"/>
        <v>2.1331554410977606E-5</v>
      </c>
    </row>
    <row r="64" spans="2:10" x14ac:dyDescent="0.25">
      <c r="B64" s="168" t="s">
        <v>145</v>
      </c>
      <c r="C64" s="169">
        <f>C56-SUM(C57:C63)</f>
        <v>1174</v>
      </c>
      <c r="D64" s="169">
        <f>D56-SUM(D57:D63)</f>
        <v>663</v>
      </c>
      <c r="E64" s="169">
        <f>E56-SUM(E57:E63)</f>
        <v>1280</v>
      </c>
      <c r="F64" s="169">
        <f>F56-SUM(F57:F63)</f>
        <v>1222</v>
      </c>
      <c r="G64" s="169">
        <f>G56-SUM(G57:G63)</f>
        <v>1021</v>
      </c>
      <c r="H64" s="170">
        <f t="shared" si="12"/>
        <v>-0.16448445171849424</v>
      </c>
      <c r="I64" s="171">
        <f t="shared" si="13"/>
        <v>-0.13032367972742764</v>
      </c>
      <c r="J64" s="170">
        <f t="shared" si="14"/>
        <v>1.9799560957825578E-3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11855</v>
      </c>
      <c r="D66" s="176">
        <v>15413</v>
      </c>
      <c r="E66" s="176">
        <v>17598</v>
      </c>
      <c r="F66" s="176">
        <v>14323</v>
      </c>
      <c r="G66" s="176">
        <v>18273</v>
      </c>
      <c r="H66" s="177">
        <f t="shared" ref="H66:H78" si="15">IFERROR(G66/F66-1,"-")</f>
        <v>0.27578021364239325</v>
      </c>
      <c r="I66" s="177">
        <f t="shared" ref="I66:I78" si="16">IFERROR(G66/C66-1,"-")</f>
        <v>0.54137494727962876</v>
      </c>
      <c r="J66" s="177">
        <f t="shared" ref="J66:J78" si="17">G66/G$10</f>
        <v>3.543559034107216E-2</v>
      </c>
    </row>
    <row r="67" spans="2:10" x14ac:dyDescent="0.25">
      <c r="B67" s="157" t="s">
        <v>97</v>
      </c>
      <c r="C67" s="158">
        <v>2441</v>
      </c>
      <c r="D67" s="158">
        <v>1654</v>
      </c>
      <c r="E67" s="158">
        <v>953</v>
      </c>
      <c r="F67" s="158">
        <v>2836</v>
      </c>
      <c r="G67" s="158">
        <v>4319</v>
      </c>
      <c r="H67" s="159">
        <f t="shared" si="15"/>
        <v>0.52291960507757396</v>
      </c>
      <c r="I67" s="160">
        <f t="shared" si="16"/>
        <v>0.76935682097501035</v>
      </c>
      <c r="J67" s="159">
        <f t="shared" si="17"/>
        <v>8.3755439546374794E-3</v>
      </c>
    </row>
    <row r="68" spans="2:10" x14ac:dyDescent="0.25">
      <c r="B68" s="162" t="s">
        <v>103</v>
      </c>
      <c r="C68" s="163">
        <v>1266</v>
      </c>
      <c r="D68" s="163">
        <v>1064</v>
      </c>
      <c r="E68" s="163">
        <v>140</v>
      </c>
      <c r="F68" s="163">
        <v>1755</v>
      </c>
      <c r="G68" s="163">
        <v>2747</v>
      </c>
      <c r="H68" s="164">
        <f t="shared" si="15"/>
        <v>0.56524216524216531</v>
      </c>
      <c r="I68" s="165">
        <f t="shared" si="16"/>
        <v>1.169826224328594</v>
      </c>
      <c r="J68" s="164">
        <f t="shared" si="17"/>
        <v>5.3270709060868624E-3</v>
      </c>
    </row>
    <row r="69" spans="2:10" x14ac:dyDescent="0.25">
      <c r="B69" s="162" t="s">
        <v>100</v>
      </c>
      <c r="C69" s="163">
        <v>1175</v>
      </c>
      <c r="D69" s="163">
        <v>590</v>
      </c>
      <c r="E69" s="163">
        <v>813</v>
      </c>
      <c r="F69" s="163">
        <v>1081</v>
      </c>
      <c r="G69" s="163">
        <v>1572</v>
      </c>
      <c r="H69" s="164">
        <f t="shared" si="15"/>
        <v>0.45420906567992603</v>
      </c>
      <c r="I69" s="165">
        <f t="shared" si="16"/>
        <v>0.33787234042553194</v>
      </c>
      <c r="J69" s="164">
        <f t="shared" si="17"/>
        <v>3.0484730485506178E-3</v>
      </c>
    </row>
    <row r="70" spans="2:10" x14ac:dyDescent="0.25">
      <c r="B70" s="157" t="s">
        <v>107</v>
      </c>
      <c r="C70" s="158">
        <v>9414</v>
      </c>
      <c r="D70" s="158">
        <v>13759</v>
      </c>
      <c r="E70" s="158">
        <v>16645</v>
      </c>
      <c r="F70" s="158">
        <v>11487</v>
      </c>
      <c r="G70" s="158">
        <v>13954</v>
      </c>
      <c r="H70" s="159">
        <f t="shared" si="15"/>
        <v>0.21476451640985461</v>
      </c>
      <c r="I70" s="160">
        <f t="shared" si="16"/>
        <v>0.48226046314000426</v>
      </c>
      <c r="J70" s="159">
        <f t="shared" si="17"/>
        <v>2.7060046386434684E-2</v>
      </c>
    </row>
    <row r="71" spans="2:10" x14ac:dyDescent="0.25">
      <c r="B71" s="162" t="s">
        <v>110</v>
      </c>
      <c r="C71" s="163">
        <v>3503</v>
      </c>
      <c r="D71" s="163">
        <v>3602</v>
      </c>
      <c r="E71" s="163">
        <v>5269</v>
      </c>
      <c r="F71" s="163">
        <v>5245</v>
      </c>
      <c r="G71" s="163">
        <v>5752</v>
      </c>
      <c r="H71" s="164">
        <f t="shared" si="15"/>
        <v>9.6663489037178252E-2</v>
      </c>
      <c r="I71" s="165">
        <f t="shared" si="16"/>
        <v>0.64202112475021411</v>
      </c>
      <c r="J71" s="164">
        <f t="shared" si="17"/>
        <v>1.1154463724722109E-2</v>
      </c>
    </row>
    <row r="72" spans="2:10" x14ac:dyDescent="0.25">
      <c r="B72" s="162" t="s">
        <v>113</v>
      </c>
      <c r="C72" s="163">
        <v>1490</v>
      </c>
      <c r="D72" s="163">
        <v>476</v>
      </c>
      <c r="E72" s="163">
        <v>980</v>
      </c>
      <c r="F72" s="163">
        <v>2200</v>
      </c>
      <c r="G72" s="163">
        <v>1660</v>
      </c>
      <c r="H72" s="164">
        <f t="shared" si="15"/>
        <v>-0.24545454545454548</v>
      </c>
      <c r="I72" s="165">
        <f t="shared" si="16"/>
        <v>0.11409395973154357</v>
      </c>
      <c r="J72" s="164">
        <f t="shared" si="17"/>
        <v>3.2191254838384387E-3</v>
      </c>
    </row>
    <row r="73" spans="2:10" x14ac:dyDescent="0.25">
      <c r="B73" s="162" t="s">
        <v>116</v>
      </c>
      <c r="C73" s="163">
        <v>1078</v>
      </c>
      <c r="D73" s="163">
        <v>2656</v>
      </c>
      <c r="E73" s="163">
        <v>2457</v>
      </c>
      <c r="F73" s="163">
        <v>533</v>
      </c>
      <c r="G73" s="163">
        <v>878</v>
      </c>
      <c r="H73" s="164">
        <f t="shared" si="15"/>
        <v>0.64727954971857415</v>
      </c>
      <c r="I73" s="165">
        <f t="shared" si="16"/>
        <v>-0.1855287569573284</v>
      </c>
      <c r="J73" s="164">
        <f t="shared" si="17"/>
        <v>1.7026458884398488E-3</v>
      </c>
    </row>
    <row r="74" spans="2:10" x14ac:dyDescent="0.25">
      <c r="B74" s="162" t="s">
        <v>123</v>
      </c>
      <c r="C74" s="163">
        <v>144</v>
      </c>
      <c r="D74" s="163">
        <v>1211</v>
      </c>
      <c r="E74" s="163">
        <v>599</v>
      </c>
      <c r="F74" s="163">
        <v>409</v>
      </c>
      <c r="G74" s="163">
        <v>499</v>
      </c>
      <c r="H74" s="164">
        <f t="shared" si="15"/>
        <v>0.22004889975550124</v>
      </c>
      <c r="I74" s="165">
        <f t="shared" si="16"/>
        <v>2.4652777777777777</v>
      </c>
      <c r="J74" s="164">
        <f t="shared" si="17"/>
        <v>9.6767687737071134E-4</v>
      </c>
    </row>
    <row r="75" spans="2:10" x14ac:dyDescent="0.25">
      <c r="B75" s="162" t="s">
        <v>119</v>
      </c>
      <c r="C75" s="163">
        <v>343</v>
      </c>
      <c r="D75" s="163">
        <v>372</v>
      </c>
      <c r="E75" s="163">
        <v>448</v>
      </c>
      <c r="F75" s="163">
        <v>139</v>
      </c>
      <c r="G75" s="163">
        <v>367</v>
      </c>
      <c r="H75" s="164">
        <f t="shared" si="15"/>
        <v>1.6402877697841727</v>
      </c>
      <c r="I75" s="165">
        <f t="shared" si="16"/>
        <v>6.9970845481049482E-2</v>
      </c>
      <c r="J75" s="164">
        <f t="shared" si="17"/>
        <v>7.1169822443898007E-4</v>
      </c>
    </row>
    <row r="76" spans="2:10" x14ac:dyDescent="0.25">
      <c r="B76" s="162" t="s">
        <v>128</v>
      </c>
      <c r="C76" s="163">
        <v>342</v>
      </c>
      <c r="D76" s="163">
        <v>1284</v>
      </c>
      <c r="E76" s="163">
        <v>807</v>
      </c>
      <c r="F76" s="163">
        <v>169</v>
      </c>
      <c r="G76" s="163">
        <v>353</v>
      </c>
      <c r="H76" s="164">
        <f t="shared" si="15"/>
        <v>1.0887573964497039</v>
      </c>
      <c r="I76" s="165">
        <f t="shared" si="16"/>
        <v>3.2163742690058506E-2</v>
      </c>
      <c r="J76" s="164">
        <f t="shared" si="17"/>
        <v>6.8454897337046322E-4</v>
      </c>
    </row>
    <row r="77" spans="2:10" x14ac:dyDescent="0.25">
      <c r="B77" s="162" t="s">
        <v>131</v>
      </c>
      <c r="C77" s="163">
        <v>393</v>
      </c>
      <c r="D77" s="163">
        <v>157</v>
      </c>
      <c r="E77" s="163">
        <v>220</v>
      </c>
      <c r="F77" s="163">
        <v>32</v>
      </c>
      <c r="G77" s="163">
        <v>576</v>
      </c>
      <c r="H77" s="164">
        <f t="shared" si="15"/>
        <v>17</v>
      </c>
      <c r="I77" s="165">
        <f t="shared" si="16"/>
        <v>0.46564885496183206</v>
      </c>
      <c r="J77" s="164">
        <f t="shared" si="17"/>
        <v>1.1169977582475546E-3</v>
      </c>
    </row>
    <row r="78" spans="2:10" x14ac:dyDescent="0.25">
      <c r="B78" s="168" t="s">
        <v>145</v>
      </c>
      <c r="C78" s="169">
        <f>C70-SUM(C71:C77)</f>
        <v>2121</v>
      </c>
      <c r="D78" s="169">
        <f>D70-SUM(D71:D77)</f>
        <v>4001</v>
      </c>
      <c r="E78" s="169">
        <f>E70-SUM(E71:E77)</f>
        <v>5865</v>
      </c>
      <c r="F78" s="169">
        <f>F70-SUM(F71:F77)</f>
        <v>2760</v>
      </c>
      <c r="G78" s="169">
        <f>G70-SUM(G71:G77)</f>
        <v>3869</v>
      </c>
      <c r="H78" s="170">
        <f t="shared" si="15"/>
        <v>0.40181159420289858</v>
      </c>
      <c r="I78" s="171">
        <f t="shared" si="16"/>
        <v>0.82413955681282425</v>
      </c>
      <c r="J78" s="170">
        <f t="shared" si="17"/>
        <v>7.5028894560065775E-3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78749</v>
      </c>
      <c r="D80" s="176">
        <v>55065</v>
      </c>
      <c r="E80" s="176">
        <v>71377</v>
      </c>
      <c r="F80" s="176">
        <v>78632</v>
      </c>
      <c r="G80" s="176">
        <v>85365</v>
      </c>
      <c r="H80" s="177">
        <f t="shared" ref="H80:H92" si="18">IFERROR(G80/F80-1,"-")</f>
        <v>8.5626716858276497E-2</v>
      </c>
      <c r="I80" s="177">
        <f t="shared" ref="I80:I92" si="19">IFERROR(G80/C80-1,"-")</f>
        <v>8.4013765254161932E-2</v>
      </c>
      <c r="J80" s="177">
        <f t="shared" ref="J80:J92" si="20">G80/G$10</f>
        <v>0.16554255839028212</v>
      </c>
    </row>
    <row r="81" spans="2:10" x14ac:dyDescent="0.25">
      <c r="B81" s="157" t="s">
        <v>97</v>
      </c>
      <c r="C81" s="158">
        <v>27855</v>
      </c>
      <c r="D81" s="158">
        <v>15541</v>
      </c>
      <c r="E81" s="158">
        <v>24794</v>
      </c>
      <c r="F81" s="158">
        <v>19994</v>
      </c>
      <c r="G81" s="158">
        <v>28095</v>
      </c>
      <c r="H81" s="159">
        <f t="shared" si="18"/>
        <v>0.40517155146543971</v>
      </c>
      <c r="I81" s="160">
        <f t="shared" si="19"/>
        <v>8.6160473882606059E-3</v>
      </c>
      <c r="J81" s="159">
        <f t="shared" si="20"/>
        <v>5.4482729197855982E-2</v>
      </c>
    </row>
    <row r="82" spans="2:10" x14ac:dyDescent="0.25">
      <c r="B82" s="162" t="s">
        <v>103</v>
      </c>
      <c r="C82" s="163">
        <v>5664</v>
      </c>
      <c r="D82" s="163">
        <v>4820</v>
      </c>
      <c r="E82" s="163">
        <v>5298</v>
      </c>
      <c r="F82" s="163">
        <v>4608</v>
      </c>
      <c r="G82" s="163">
        <v>6989</v>
      </c>
      <c r="H82" s="164">
        <f t="shared" si="18"/>
        <v>0.51671006944444442</v>
      </c>
      <c r="I82" s="165">
        <f t="shared" si="19"/>
        <v>0.23393361581920913</v>
      </c>
      <c r="J82" s="164">
        <f t="shared" si="20"/>
        <v>1.3553293979847499E-2</v>
      </c>
    </row>
    <row r="83" spans="2:10" x14ac:dyDescent="0.25">
      <c r="B83" s="162" t="s">
        <v>100</v>
      </c>
      <c r="C83" s="163">
        <v>22191</v>
      </c>
      <c r="D83" s="163">
        <v>10721</v>
      </c>
      <c r="E83" s="163">
        <v>19496</v>
      </c>
      <c r="F83" s="163">
        <v>15386</v>
      </c>
      <c r="G83" s="163">
        <v>21106</v>
      </c>
      <c r="H83" s="164">
        <f t="shared" si="18"/>
        <v>0.3717665410113089</v>
      </c>
      <c r="I83" s="165">
        <f t="shared" si="19"/>
        <v>-4.8893695642377555E-2</v>
      </c>
      <c r="J83" s="164">
        <f t="shared" si="20"/>
        <v>4.0929435218008486E-2</v>
      </c>
    </row>
    <row r="84" spans="2:10" x14ac:dyDescent="0.25">
      <c r="B84" s="157" t="s">
        <v>107</v>
      </c>
      <c r="C84" s="158">
        <v>50894</v>
      </c>
      <c r="D84" s="158">
        <v>39524</v>
      </c>
      <c r="E84" s="158">
        <v>46583</v>
      </c>
      <c r="F84" s="158">
        <v>58638</v>
      </c>
      <c r="G84" s="158">
        <v>57270</v>
      </c>
      <c r="H84" s="159">
        <f t="shared" si="18"/>
        <v>-2.3329581500051155E-2</v>
      </c>
      <c r="I84" s="160">
        <f t="shared" si="19"/>
        <v>0.12527999371242182</v>
      </c>
      <c r="J84" s="159">
        <f t="shared" si="20"/>
        <v>0.11105982919242613</v>
      </c>
    </row>
    <row r="85" spans="2:10" x14ac:dyDescent="0.25">
      <c r="B85" s="162" t="s">
        <v>110</v>
      </c>
      <c r="C85" s="163">
        <v>7685</v>
      </c>
      <c r="D85" s="163">
        <v>4353</v>
      </c>
      <c r="E85" s="163">
        <v>8155</v>
      </c>
      <c r="F85" s="163">
        <v>11124</v>
      </c>
      <c r="G85" s="163">
        <v>10530</v>
      </c>
      <c r="H85" s="164">
        <f t="shared" si="18"/>
        <v>-5.3398058252427161E-2</v>
      </c>
      <c r="I85" s="165">
        <f t="shared" si="19"/>
        <v>0.37020169160702676</v>
      </c>
      <c r="J85" s="164">
        <f t="shared" si="20"/>
        <v>2.0420115267963109E-2</v>
      </c>
    </row>
    <row r="86" spans="2:10" x14ac:dyDescent="0.25">
      <c r="B86" s="162" t="s">
        <v>113</v>
      </c>
      <c r="C86" s="163">
        <v>18989</v>
      </c>
      <c r="D86" s="163">
        <v>15439</v>
      </c>
      <c r="E86" s="163">
        <v>16493</v>
      </c>
      <c r="F86" s="163">
        <v>18727</v>
      </c>
      <c r="G86" s="163">
        <v>19039</v>
      </c>
      <c r="H86" s="164">
        <f t="shared" si="18"/>
        <v>1.6660436802477641E-2</v>
      </c>
      <c r="I86" s="165">
        <f t="shared" si="19"/>
        <v>2.6331033756386013E-3</v>
      </c>
      <c r="J86" s="164">
        <f t="shared" si="20"/>
        <v>3.6921042220963873E-2</v>
      </c>
    </row>
    <row r="87" spans="2:10" x14ac:dyDescent="0.25">
      <c r="B87" s="162" t="s">
        <v>116</v>
      </c>
      <c r="C87" s="163">
        <v>2620</v>
      </c>
      <c r="D87" s="163">
        <v>3373</v>
      </c>
      <c r="E87" s="163">
        <v>3227</v>
      </c>
      <c r="F87" s="163">
        <v>4391</v>
      </c>
      <c r="G87" s="163">
        <v>4815</v>
      </c>
      <c r="H87" s="164">
        <f t="shared" si="18"/>
        <v>9.6561147802322944E-2</v>
      </c>
      <c r="I87" s="165">
        <f t="shared" si="19"/>
        <v>0.83778625954198471</v>
      </c>
      <c r="J87" s="164">
        <f t="shared" si="20"/>
        <v>9.3374031353506519E-3</v>
      </c>
    </row>
    <row r="88" spans="2:10" x14ac:dyDescent="0.25">
      <c r="B88" s="162" t="s">
        <v>123</v>
      </c>
      <c r="C88" s="163">
        <v>743</v>
      </c>
      <c r="D88" s="163">
        <v>1426</v>
      </c>
      <c r="E88" s="163">
        <v>1156</v>
      </c>
      <c r="F88" s="163">
        <v>1506</v>
      </c>
      <c r="G88" s="163">
        <v>1447</v>
      </c>
      <c r="H88" s="164">
        <f t="shared" si="18"/>
        <v>-3.9176626826029182E-2</v>
      </c>
      <c r="I88" s="165">
        <f t="shared" si="19"/>
        <v>0.94751009421265131</v>
      </c>
      <c r="J88" s="164">
        <f t="shared" si="20"/>
        <v>2.8060690211531452E-3</v>
      </c>
    </row>
    <row r="89" spans="2:10" x14ac:dyDescent="0.25">
      <c r="B89" s="162" t="s">
        <v>119</v>
      </c>
      <c r="C89" s="163">
        <v>543</v>
      </c>
      <c r="D89" s="163">
        <v>1209</v>
      </c>
      <c r="E89" s="163">
        <v>662</v>
      </c>
      <c r="F89" s="163">
        <v>835</v>
      </c>
      <c r="G89" s="163">
        <v>874</v>
      </c>
      <c r="H89" s="164">
        <f t="shared" si="18"/>
        <v>4.6706586826347207E-2</v>
      </c>
      <c r="I89" s="165">
        <f t="shared" si="19"/>
        <v>0.60957642725598538</v>
      </c>
      <c r="J89" s="164">
        <f t="shared" si="20"/>
        <v>1.6948889595631298E-3</v>
      </c>
    </row>
    <row r="90" spans="2:10" x14ac:dyDescent="0.25">
      <c r="B90" s="162" t="s">
        <v>128</v>
      </c>
      <c r="C90" s="163">
        <v>1432</v>
      </c>
      <c r="D90" s="163">
        <v>1145</v>
      </c>
      <c r="E90" s="163">
        <v>1550</v>
      </c>
      <c r="F90" s="163">
        <v>1479</v>
      </c>
      <c r="G90" s="163">
        <v>1139</v>
      </c>
      <c r="H90" s="164">
        <f t="shared" si="18"/>
        <v>-0.22988505747126442</v>
      </c>
      <c r="I90" s="165">
        <f t="shared" si="19"/>
        <v>-0.20460893854748607</v>
      </c>
      <c r="J90" s="164">
        <f t="shared" si="20"/>
        <v>2.2087854976457722E-3</v>
      </c>
    </row>
    <row r="91" spans="2:10" x14ac:dyDescent="0.25">
      <c r="B91" s="162" t="s">
        <v>131</v>
      </c>
      <c r="C91" s="163">
        <v>2715</v>
      </c>
      <c r="D91" s="163">
        <v>1141</v>
      </c>
      <c r="E91" s="163">
        <v>1595</v>
      </c>
      <c r="F91" s="163">
        <v>1852</v>
      </c>
      <c r="G91" s="163">
        <v>1298</v>
      </c>
      <c r="H91" s="164">
        <f t="shared" si="18"/>
        <v>-0.29913606911447088</v>
      </c>
      <c r="I91" s="165">
        <f t="shared" si="19"/>
        <v>-0.52191528545119703</v>
      </c>
      <c r="J91" s="164">
        <f t="shared" si="20"/>
        <v>2.5171234204953573E-3</v>
      </c>
    </row>
    <row r="92" spans="2:10" x14ac:dyDescent="0.25">
      <c r="B92" s="168" t="s">
        <v>145</v>
      </c>
      <c r="C92" s="169">
        <f>C84-SUM(C85:C91)</f>
        <v>16167</v>
      </c>
      <c r="D92" s="169">
        <f>D84-SUM(D85:D91)</f>
        <v>11438</v>
      </c>
      <c r="E92" s="169">
        <f>E84-SUM(E85:E91)</f>
        <v>13745</v>
      </c>
      <c r="F92" s="169">
        <f>F84-SUM(F85:F91)</f>
        <v>18724</v>
      </c>
      <c r="G92" s="169">
        <f>G84-SUM(G85:G91)</f>
        <v>18128</v>
      </c>
      <c r="H92" s="170">
        <f t="shared" si="18"/>
        <v>-3.1830805383465055E-2</v>
      </c>
      <c r="I92" s="171">
        <f t="shared" si="19"/>
        <v>0.12129646811405959</v>
      </c>
      <c r="J92" s="170">
        <f t="shared" si="20"/>
        <v>3.5154401669291097E-2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6317</v>
      </c>
      <c r="D94" s="176">
        <v>4617</v>
      </c>
      <c r="E94" s="176">
        <v>5090</v>
      </c>
      <c r="F94" s="176">
        <v>5218</v>
      </c>
      <c r="G94" s="176">
        <v>5721</v>
      </c>
      <c r="H94" s="177">
        <f t="shared" ref="H94:H106" si="21">IFERROR(G94/F94-1,"-")</f>
        <v>9.6397087006515836E-2</v>
      </c>
      <c r="I94" s="177">
        <f t="shared" ref="I94:I106" si="22">IFERROR(G94/C94-1,"-")</f>
        <v>-9.4348583188222257E-2</v>
      </c>
      <c r="J94" s="177">
        <f t="shared" ref="J94:J106" si="23">G94/G$10</f>
        <v>1.1094347525927535E-2</v>
      </c>
    </row>
    <row r="95" spans="2:10" x14ac:dyDescent="0.25">
      <c r="B95" s="157" t="s">
        <v>97</v>
      </c>
      <c r="C95" s="158">
        <v>3888</v>
      </c>
      <c r="D95" s="158">
        <v>2734</v>
      </c>
      <c r="E95" s="158">
        <v>3213</v>
      </c>
      <c r="F95" s="158">
        <v>2513</v>
      </c>
      <c r="G95" s="158">
        <v>3367</v>
      </c>
      <c r="H95" s="159">
        <f t="shared" si="21"/>
        <v>0.33983286908077992</v>
      </c>
      <c r="I95" s="160">
        <f t="shared" si="22"/>
        <v>-0.13400205761316875</v>
      </c>
      <c r="J95" s="159">
        <f t="shared" si="23"/>
        <v>6.5293948819783272E-3</v>
      </c>
    </row>
    <row r="96" spans="2:10" x14ac:dyDescent="0.25">
      <c r="B96" s="162" t="s">
        <v>103</v>
      </c>
      <c r="C96" s="163">
        <v>2093</v>
      </c>
      <c r="D96" s="163">
        <v>1341</v>
      </c>
      <c r="E96" s="163">
        <v>1567</v>
      </c>
      <c r="F96" s="163">
        <v>683</v>
      </c>
      <c r="G96" s="163">
        <v>1279</v>
      </c>
      <c r="H96" s="164">
        <f t="shared" si="21"/>
        <v>0.87262079062957532</v>
      </c>
      <c r="I96" s="165">
        <f t="shared" si="22"/>
        <v>-0.38891543239369331</v>
      </c>
      <c r="J96" s="164">
        <f t="shared" si="23"/>
        <v>2.4802780083309417E-3</v>
      </c>
    </row>
    <row r="97" spans="2:10" x14ac:dyDescent="0.25">
      <c r="B97" s="162" t="s">
        <v>100</v>
      </c>
      <c r="C97" s="163">
        <v>1795</v>
      </c>
      <c r="D97" s="163">
        <v>1393</v>
      </c>
      <c r="E97" s="163">
        <v>1646</v>
      </c>
      <c r="F97" s="163">
        <v>1830</v>
      </c>
      <c r="G97" s="163">
        <v>2088</v>
      </c>
      <c r="H97" s="164">
        <f t="shared" si="21"/>
        <v>0.14098360655737707</v>
      </c>
      <c r="I97" s="165">
        <f t="shared" si="22"/>
        <v>0.16323119777158768</v>
      </c>
      <c r="J97" s="164">
        <f t="shared" si="23"/>
        <v>4.0491168736473855E-3</v>
      </c>
    </row>
    <row r="98" spans="2:10" x14ac:dyDescent="0.25">
      <c r="B98" s="157" t="s">
        <v>107</v>
      </c>
      <c r="C98" s="158">
        <v>2429</v>
      </c>
      <c r="D98" s="158">
        <v>1883</v>
      </c>
      <c r="E98" s="158">
        <v>1877</v>
      </c>
      <c r="F98" s="158">
        <v>2705</v>
      </c>
      <c r="G98" s="158">
        <v>2354</v>
      </c>
      <c r="H98" s="159">
        <f t="shared" si="21"/>
        <v>-0.12975970425138628</v>
      </c>
      <c r="I98" s="160">
        <f t="shared" si="22"/>
        <v>-3.0876904075751388E-2</v>
      </c>
      <c r="J98" s="159">
        <f t="shared" si="23"/>
        <v>4.5649526439492079E-3</v>
      </c>
    </row>
    <row r="99" spans="2:10" x14ac:dyDescent="0.25">
      <c r="B99" s="162" t="s">
        <v>110</v>
      </c>
      <c r="C99" s="163">
        <v>292</v>
      </c>
      <c r="D99" s="163">
        <v>259</v>
      </c>
      <c r="E99" s="163">
        <v>278</v>
      </c>
      <c r="F99" s="163">
        <v>318</v>
      </c>
      <c r="G99" s="163">
        <v>332</v>
      </c>
      <c r="H99" s="164">
        <f t="shared" si="21"/>
        <v>4.4025157232704393E-2</v>
      </c>
      <c r="I99" s="165">
        <f t="shared" si="22"/>
        <v>0.13698630136986312</v>
      </c>
      <c r="J99" s="164">
        <f t="shared" si="23"/>
        <v>6.4382509676768772E-4</v>
      </c>
    </row>
    <row r="100" spans="2:10" x14ac:dyDescent="0.25">
      <c r="B100" s="162" t="s">
        <v>113</v>
      </c>
      <c r="C100" s="163">
        <v>617</v>
      </c>
      <c r="D100" s="163">
        <v>540</v>
      </c>
      <c r="E100" s="163">
        <v>459</v>
      </c>
      <c r="F100" s="163">
        <v>564</v>
      </c>
      <c r="G100" s="163">
        <v>530</v>
      </c>
      <c r="H100" s="164">
        <f t="shared" si="21"/>
        <v>-6.0283687943262443E-2</v>
      </c>
      <c r="I100" s="165">
        <f t="shared" si="22"/>
        <v>-0.14100486223662889</v>
      </c>
      <c r="J100" s="164">
        <f t="shared" si="23"/>
        <v>1.0277930761652847E-3</v>
      </c>
    </row>
    <row r="101" spans="2:10" x14ac:dyDescent="0.25">
      <c r="B101" s="162" t="s">
        <v>116</v>
      </c>
      <c r="C101" s="163">
        <v>393</v>
      </c>
      <c r="D101" s="163">
        <v>317</v>
      </c>
      <c r="E101" s="163">
        <v>291</v>
      </c>
      <c r="F101" s="163">
        <v>482</v>
      </c>
      <c r="G101" s="163">
        <v>373</v>
      </c>
      <c r="H101" s="164">
        <f t="shared" si="21"/>
        <v>-0.22614107883817425</v>
      </c>
      <c r="I101" s="165">
        <f t="shared" si="22"/>
        <v>-5.0890585241730291E-2</v>
      </c>
      <c r="J101" s="164">
        <f t="shared" si="23"/>
        <v>7.2333361775405878E-4</v>
      </c>
    </row>
    <row r="102" spans="2:10" x14ac:dyDescent="0.25">
      <c r="B102" s="162" t="s">
        <v>123</v>
      </c>
      <c r="C102" s="163">
        <v>110</v>
      </c>
      <c r="D102" s="163">
        <v>121</v>
      </c>
      <c r="E102" s="163">
        <v>123</v>
      </c>
      <c r="F102" s="163">
        <v>117</v>
      </c>
      <c r="G102" s="163">
        <v>86</v>
      </c>
      <c r="H102" s="164">
        <f t="shared" si="21"/>
        <v>-0.2649572649572649</v>
      </c>
      <c r="I102" s="165">
        <f t="shared" si="22"/>
        <v>-0.21818181818181814</v>
      </c>
      <c r="J102" s="164">
        <f t="shared" si="23"/>
        <v>1.6677397084946129E-4</v>
      </c>
    </row>
    <row r="103" spans="2:10" x14ac:dyDescent="0.25">
      <c r="B103" s="162" t="s">
        <v>119</v>
      </c>
      <c r="C103" s="163">
        <v>82</v>
      </c>
      <c r="D103" s="163">
        <v>113</v>
      </c>
      <c r="E103" s="163">
        <v>73</v>
      </c>
      <c r="F103" s="163">
        <v>114</v>
      </c>
      <c r="G103" s="163">
        <v>67</v>
      </c>
      <c r="H103" s="164">
        <f t="shared" si="21"/>
        <v>-0.41228070175438591</v>
      </c>
      <c r="I103" s="165">
        <f t="shared" si="22"/>
        <v>-0.18292682926829273</v>
      </c>
      <c r="J103" s="164">
        <f t="shared" si="23"/>
        <v>1.299285586850454E-4</v>
      </c>
    </row>
    <row r="104" spans="2:10" x14ac:dyDescent="0.25">
      <c r="B104" s="162" t="s">
        <v>128</v>
      </c>
      <c r="C104" s="163">
        <v>16</v>
      </c>
      <c r="D104" s="163">
        <v>22</v>
      </c>
      <c r="E104" s="163">
        <v>12</v>
      </c>
      <c r="F104" s="163">
        <v>24</v>
      </c>
      <c r="G104" s="163">
        <v>38</v>
      </c>
      <c r="H104" s="164">
        <f t="shared" si="21"/>
        <v>0.58333333333333326</v>
      </c>
      <c r="I104" s="165">
        <f t="shared" si="22"/>
        <v>1.375</v>
      </c>
      <c r="J104" s="164">
        <f t="shared" si="23"/>
        <v>7.3690824328831724E-5</v>
      </c>
    </row>
    <row r="105" spans="2:10" x14ac:dyDescent="0.25">
      <c r="B105" s="162" t="s">
        <v>131</v>
      </c>
      <c r="C105" s="163">
        <v>66</v>
      </c>
      <c r="D105" s="163">
        <v>14</v>
      </c>
      <c r="E105" s="163">
        <v>8</v>
      </c>
      <c r="F105" s="163">
        <v>32</v>
      </c>
      <c r="G105" s="163">
        <v>50</v>
      </c>
      <c r="H105" s="164">
        <f t="shared" si="21"/>
        <v>0.5625</v>
      </c>
      <c r="I105" s="165">
        <f t="shared" si="22"/>
        <v>-0.24242424242424243</v>
      </c>
      <c r="J105" s="164">
        <f t="shared" si="23"/>
        <v>9.6961610958989111E-5</v>
      </c>
    </row>
    <row r="106" spans="2:10" x14ac:dyDescent="0.25">
      <c r="B106" s="168" t="s">
        <v>145</v>
      </c>
      <c r="C106" s="169">
        <f>C98-SUM(C99:C105)</f>
        <v>853</v>
      </c>
      <c r="D106" s="169">
        <f>D98-SUM(D99:D105)</f>
        <v>497</v>
      </c>
      <c r="E106" s="169">
        <f>E98-SUM(E99:E105)</f>
        <v>633</v>
      </c>
      <c r="F106" s="169">
        <f>F98-SUM(F99:F105)</f>
        <v>1054</v>
      </c>
      <c r="G106" s="169">
        <f>G98-SUM(G99:G105)</f>
        <v>878</v>
      </c>
      <c r="H106" s="170">
        <f t="shared" si="21"/>
        <v>-0.16698292220113853</v>
      </c>
      <c r="I106" s="171">
        <f t="shared" si="22"/>
        <v>2.9308323563892236E-2</v>
      </c>
      <c r="J106" s="170">
        <f t="shared" si="23"/>
        <v>1.7026458884398488E-3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14208</v>
      </c>
      <c r="D108" s="176">
        <v>13942</v>
      </c>
      <c r="E108" s="176">
        <v>18713</v>
      </c>
      <c r="F108" s="176">
        <v>22087</v>
      </c>
      <c r="G108" s="176">
        <v>20986</v>
      </c>
      <c r="H108" s="177">
        <f t="shared" ref="H108:H120" si="24">IFERROR(G108/F108-1,"-")</f>
        <v>-4.9848327070222354E-2</v>
      </c>
      <c r="I108" s="177">
        <f t="shared" ref="I108:I120" si="25">IFERROR(G108/C108-1,"-")</f>
        <v>0.47705518018018012</v>
      </c>
      <c r="J108" s="177">
        <f t="shared" ref="J108:J120" si="26">G108/G$10</f>
        <v>4.0696727351706916E-2</v>
      </c>
    </row>
    <row r="109" spans="2:10" x14ac:dyDescent="0.25">
      <c r="B109" s="157" t="s">
        <v>97</v>
      </c>
      <c r="C109" s="158">
        <v>2923</v>
      </c>
      <c r="D109" s="158">
        <v>1900</v>
      </c>
      <c r="E109" s="158">
        <v>4375</v>
      </c>
      <c r="F109" s="158">
        <v>2951</v>
      </c>
      <c r="G109" s="158">
        <v>2896</v>
      </c>
      <c r="H109" s="159">
        <f t="shared" si="24"/>
        <v>-1.8637749915282997E-2</v>
      </c>
      <c r="I109" s="160">
        <f t="shared" si="25"/>
        <v>-9.2370851864522763E-3</v>
      </c>
      <c r="J109" s="159">
        <f t="shared" si="26"/>
        <v>5.6160165067446494E-3</v>
      </c>
    </row>
    <row r="110" spans="2:10" x14ac:dyDescent="0.25">
      <c r="B110" s="162" t="s">
        <v>103</v>
      </c>
      <c r="C110" s="163">
        <v>914</v>
      </c>
      <c r="D110" s="163">
        <v>812</v>
      </c>
      <c r="E110" s="163">
        <v>1086</v>
      </c>
      <c r="F110" s="163">
        <v>634</v>
      </c>
      <c r="G110" s="163">
        <v>798</v>
      </c>
      <c r="H110" s="164">
        <f t="shared" si="24"/>
        <v>0.25867507886435326</v>
      </c>
      <c r="I110" s="165">
        <f t="shared" si="25"/>
        <v>-0.12691466083150982</v>
      </c>
      <c r="J110" s="164">
        <f t="shared" si="26"/>
        <v>1.5475073109054664E-3</v>
      </c>
    </row>
    <row r="111" spans="2:10" x14ac:dyDescent="0.25">
      <c r="B111" s="162" t="s">
        <v>100</v>
      </c>
      <c r="C111" s="163">
        <v>2009</v>
      </c>
      <c r="D111" s="163">
        <v>1088</v>
      </c>
      <c r="E111" s="163">
        <v>3289</v>
      </c>
      <c r="F111" s="163">
        <v>2317</v>
      </c>
      <c r="G111" s="163">
        <v>2098</v>
      </c>
      <c r="H111" s="164">
        <f t="shared" si="24"/>
        <v>-9.451877427708244E-2</v>
      </c>
      <c r="I111" s="165">
        <f t="shared" si="25"/>
        <v>4.4300647088103551E-2</v>
      </c>
      <c r="J111" s="164">
        <f t="shared" si="26"/>
        <v>4.0685091958391831E-3</v>
      </c>
    </row>
    <row r="112" spans="2:10" x14ac:dyDescent="0.25">
      <c r="B112" s="157" t="s">
        <v>107</v>
      </c>
      <c r="C112" s="158">
        <v>11285</v>
      </c>
      <c r="D112" s="158">
        <v>12042</v>
      </c>
      <c r="E112" s="158">
        <v>14338</v>
      </c>
      <c r="F112" s="158">
        <v>19136</v>
      </c>
      <c r="G112" s="158">
        <v>18090</v>
      </c>
      <c r="H112" s="159">
        <f t="shared" si="24"/>
        <v>-5.4661371237458178E-2</v>
      </c>
      <c r="I112" s="160">
        <f t="shared" si="25"/>
        <v>0.60301284891448836</v>
      </c>
      <c r="J112" s="159">
        <f t="shared" si="26"/>
        <v>3.5080710844962261E-2</v>
      </c>
    </row>
    <row r="113" spans="2:10" x14ac:dyDescent="0.25">
      <c r="B113" s="162" t="s">
        <v>110</v>
      </c>
      <c r="C113" s="163">
        <v>5918</v>
      </c>
      <c r="D113" s="163">
        <v>6776</v>
      </c>
      <c r="E113" s="163">
        <v>7819</v>
      </c>
      <c r="F113" s="163">
        <v>11418</v>
      </c>
      <c r="G113" s="163">
        <v>10847</v>
      </c>
      <c r="H113" s="164">
        <f t="shared" si="24"/>
        <v>-5.0008758101243611E-2</v>
      </c>
      <c r="I113" s="165">
        <f t="shared" si="25"/>
        <v>0.83288273065224727</v>
      </c>
      <c r="J113" s="164">
        <f t="shared" si="26"/>
        <v>2.1034851881443099E-2</v>
      </c>
    </row>
    <row r="114" spans="2:10" x14ac:dyDescent="0.25">
      <c r="B114" s="162" t="s">
        <v>113</v>
      </c>
      <c r="C114" s="163">
        <v>1278</v>
      </c>
      <c r="D114" s="163">
        <v>872</v>
      </c>
      <c r="E114" s="163">
        <v>1094</v>
      </c>
      <c r="F114" s="163">
        <v>1110</v>
      </c>
      <c r="G114" s="163">
        <v>1131</v>
      </c>
      <c r="H114" s="164">
        <f t="shared" si="24"/>
        <v>1.8918918918918948E-2</v>
      </c>
      <c r="I114" s="165">
        <f t="shared" si="25"/>
        <v>-0.11502347417840375</v>
      </c>
      <c r="J114" s="164">
        <f t="shared" si="26"/>
        <v>2.1932716398923337E-3</v>
      </c>
    </row>
    <row r="115" spans="2:10" x14ac:dyDescent="0.25">
      <c r="B115" s="162" t="s">
        <v>116</v>
      </c>
      <c r="C115" s="163">
        <v>576</v>
      </c>
      <c r="D115" s="163">
        <v>752</v>
      </c>
      <c r="E115" s="163">
        <v>1080</v>
      </c>
      <c r="F115" s="163">
        <v>924</v>
      </c>
      <c r="G115" s="163">
        <v>1319</v>
      </c>
      <c r="H115" s="164">
        <f t="shared" si="24"/>
        <v>0.42748917748917759</v>
      </c>
      <c r="I115" s="165">
        <f t="shared" si="25"/>
        <v>1.2899305555555554</v>
      </c>
      <c r="J115" s="164">
        <f t="shared" si="26"/>
        <v>2.5578472970981328E-3</v>
      </c>
    </row>
    <row r="116" spans="2:10" x14ac:dyDescent="0.25">
      <c r="B116" s="162" t="s">
        <v>123</v>
      </c>
      <c r="C116" s="163">
        <v>244</v>
      </c>
      <c r="D116" s="163">
        <v>370</v>
      </c>
      <c r="E116" s="163">
        <v>725</v>
      </c>
      <c r="F116" s="163">
        <v>687</v>
      </c>
      <c r="G116" s="163">
        <v>859</v>
      </c>
      <c r="H116" s="164">
        <f t="shared" si="24"/>
        <v>0.25036390101892292</v>
      </c>
      <c r="I116" s="165">
        <f t="shared" si="25"/>
        <v>2.5204918032786887</v>
      </c>
      <c r="J116" s="164">
        <f t="shared" si="26"/>
        <v>1.665800476275433E-3</v>
      </c>
    </row>
    <row r="117" spans="2:10" x14ac:dyDescent="0.25">
      <c r="B117" s="162" t="s">
        <v>119</v>
      </c>
      <c r="C117" s="163">
        <v>418</v>
      </c>
      <c r="D117" s="163">
        <v>823</v>
      </c>
      <c r="E117" s="163">
        <v>533</v>
      </c>
      <c r="F117" s="163">
        <v>632</v>
      </c>
      <c r="G117" s="163">
        <v>621</v>
      </c>
      <c r="H117" s="164">
        <f t="shared" si="24"/>
        <v>-1.7405063291139222E-2</v>
      </c>
      <c r="I117" s="165">
        <f t="shared" si="25"/>
        <v>0.4856459330143541</v>
      </c>
      <c r="J117" s="164">
        <f t="shared" si="26"/>
        <v>1.2042632081106449E-3</v>
      </c>
    </row>
    <row r="118" spans="2:10" x14ac:dyDescent="0.25">
      <c r="B118" s="162" t="s">
        <v>128</v>
      </c>
      <c r="C118" s="163">
        <v>166</v>
      </c>
      <c r="D118" s="163">
        <v>115</v>
      </c>
      <c r="E118" s="163">
        <v>236</v>
      </c>
      <c r="F118" s="163">
        <v>293</v>
      </c>
      <c r="G118" s="163">
        <v>67</v>
      </c>
      <c r="H118" s="164">
        <f t="shared" si="24"/>
        <v>-0.77133105802047786</v>
      </c>
      <c r="I118" s="165">
        <f t="shared" si="25"/>
        <v>-0.59638554216867468</v>
      </c>
      <c r="J118" s="164">
        <f t="shared" si="26"/>
        <v>1.299285586850454E-4</v>
      </c>
    </row>
    <row r="119" spans="2:10" x14ac:dyDescent="0.25">
      <c r="B119" s="162" t="s">
        <v>131</v>
      </c>
      <c r="C119" s="163">
        <v>378</v>
      </c>
      <c r="D119" s="163">
        <v>282</v>
      </c>
      <c r="E119" s="163">
        <v>110</v>
      </c>
      <c r="F119" s="163">
        <v>229</v>
      </c>
      <c r="G119" s="163">
        <v>114</v>
      </c>
      <c r="H119" s="164">
        <f t="shared" si="24"/>
        <v>-0.50218340611353707</v>
      </c>
      <c r="I119" s="165">
        <f t="shared" si="25"/>
        <v>-0.69841269841269837</v>
      </c>
      <c r="J119" s="164">
        <f t="shared" si="26"/>
        <v>2.2107247298649519E-4</v>
      </c>
    </row>
    <row r="120" spans="2:10" x14ac:dyDescent="0.25">
      <c r="B120" s="168" t="s">
        <v>145</v>
      </c>
      <c r="C120" s="169">
        <f>C112-SUM(C113:C119)</f>
        <v>2307</v>
      </c>
      <c r="D120" s="169">
        <f>D112-SUM(D113:D119)</f>
        <v>2052</v>
      </c>
      <c r="E120" s="169">
        <f>E112-SUM(E113:E119)</f>
        <v>2741</v>
      </c>
      <c r="F120" s="169">
        <f>F112-SUM(F113:F119)</f>
        <v>3843</v>
      </c>
      <c r="G120" s="169">
        <f>G112-SUM(G113:G119)</f>
        <v>3132</v>
      </c>
      <c r="H120" s="170">
        <f t="shared" si="24"/>
        <v>-0.18501170960187352</v>
      </c>
      <c r="I120" s="171">
        <f t="shared" si="25"/>
        <v>0.35760728218465543</v>
      </c>
      <c r="J120" s="170">
        <f t="shared" si="26"/>
        <v>6.0736753104710783E-3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22370</v>
      </c>
      <c r="D122" s="176">
        <v>23574</v>
      </c>
      <c r="E122" s="176">
        <v>26213</v>
      </c>
      <c r="F122" s="176">
        <v>24550</v>
      </c>
      <c r="G122" s="176">
        <v>26113</v>
      </c>
      <c r="H122" s="177">
        <f t="shared" ref="H122:H134" si="27">IFERROR(G122/F122-1,"-")</f>
        <v>6.3665987780040734E-2</v>
      </c>
      <c r="I122" s="177">
        <f t="shared" ref="I122:I134" si="28">IFERROR(G122/C122-1,"-")</f>
        <v>0.16732230666070635</v>
      </c>
      <c r="J122" s="177">
        <f t="shared" ref="J122:J134" si="29">G122/G$10</f>
        <v>5.0639170939441654E-2</v>
      </c>
    </row>
    <row r="123" spans="2:10" x14ac:dyDescent="0.25">
      <c r="B123" s="157" t="s">
        <v>97</v>
      </c>
      <c r="C123" s="158">
        <v>11771</v>
      </c>
      <c r="D123" s="158">
        <v>13650</v>
      </c>
      <c r="E123" s="158">
        <v>14085</v>
      </c>
      <c r="F123" s="158">
        <v>13995</v>
      </c>
      <c r="G123" s="158">
        <v>15270</v>
      </c>
      <c r="H123" s="159">
        <f t="shared" si="27"/>
        <v>9.1103965702036493E-2</v>
      </c>
      <c r="I123" s="160">
        <f t="shared" si="28"/>
        <v>0.29725596805708943</v>
      </c>
      <c r="J123" s="159">
        <f t="shared" si="29"/>
        <v>2.9612075986875278E-2</v>
      </c>
    </row>
    <row r="124" spans="2:10" x14ac:dyDescent="0.25">
      <c r="B124" s="162" t="s">
        <v>103</v>
      </c>
      <c r="C124" s="163">
        <v>5366</v>
      </c>
      <c r="D124" s="163">
        <v>6540</v>
      </c>
      <c r="E124" s="163">
        <v>6958</v>
      </c>
      <c r="F124" s="163">
        <v>5274</v>
      </c>
      <c r="G124" s="163">
        <v>6305</v>
      </c>
      <c r="H124" s="164">
        <f t="shared" si="27"/>
        <v>0.19548729616989013</v>
      </c>
      <c r="I124" s="165">
        <f t="shared" si="28"/>
        <v>0.17499068207230706</v>
      </c>
      <c r="J124" s="164">
        <f t="shared" si="29"/>
        <v>1.2226859141928528E-2</v>
      </c>
    </row>
    <row r="125" spans="2:10" x14ac:dyDescent="0.25">
      <c r="B125" s="162" t="s">
        <v>100</v>
      </c>
      <c r="C125" s="163">
        <v>6405</v>
      </c>
      <c r="D125" s="163">
        <v>7110</v>
      </c>
      <c r="E125" s="163">
        <v>7127</v>
      </c>
      <c r="F125" s="163">
        <v>8721</v>
      </c>
      <c r="G125" s="163">
        <v>8965</v>
      </c>
      <c r="H125" s="164">
        <f t="shared" si="27"/>
        <v>2.7978442839123874E-2</v>
      </c>
      <c r="I125" s="165">
        <f t="shared" si="28"/>
        <v>0.39968774395003903</v>
      </c>
      <c r="J125" s="164">
        <f t="shared" si="29"/>
        <v>1.738521684494675E-2</v>
      </c>
    </row>
    <row r="126" spans="2:10" x14ac:dyDescent="0.25">
      <c r="B126" s="157" t="s">
        <v>107</v>
      </c>
      <c r="C126" s="158">
        <v>10599</v>
      </c>
      <c r="D126" s="158">
        <v>9924</v>
      </c>
      <c r="E126" s="158">
        <v>12128</v>
      </c>
      <c r="F126" s="158">
        <v>10555</v>
      </c>
      <c r="G126" s="158">
        <v>10843</v>
      </c>
      <c r="H126" s="159">
        <f t="shared" si="27"/>
        <v>2.7285646612979608E-2</v>
      </c>
      <c r="I126" s="160">
        <f t="shared" si="28"/>
        <v>2.3021039720728442E-2</v>
      </c>
      <c r="J126" s="159">
        <f t="shared" si="29"/>
        <v>2.102709495256638E-2</v>
      </c>
    </row>
    <row r="127" spans="2:10" x14ac:dyDescent="0.25">
      <c r="B127" s="162" t="s">
        <v>110</v>
      </c>
      <c r="C127" s="163">
        <v>1081</v>
      </c>
      <c r="D127" s="163">
        <v>775</v>
      </c>
      <c r="E127" s="163">
        <v>962</v>
      </c>
      <c r="F127" s="163">
        <v>1147</v>
      </c>
      <c r="G127" s="163">
        <v>1127</v>
      </c>
      <c r="H127" s="164">
        <f t="shared" si="27"/>
        <v>-1.7436791630340065E-2</v>
      </c>
      <c r="I127" s="165">
        <f t="shared" si="28"/>
        <v>4.2553191489361764E-2</v>
      </c>
      <c r="J127" s="164">
        <f t="shared" si="29"/>
        <v>2.1855147110156148E-3</v>
      </c>
    </row>
    <row r="128" spans="2:10" x14ac:dyDescent="0.25">
      <c r="B128" s="162" t="s">
        <v>113</v>
      </c>
      <c r="C128" s="163">
        <v>1143</v>
      </c>
      <c r="D128" s="163">
        <v>1659</v>
      </c>
      <c r="E128" s="163">
        <v>1800</v>
      </c>
      <c r="F128" s="163">
        <v>1503</v>
      </c>
      <c r="G128" s="163">
        <v>1743</v>
      </c>
      <c r="H128" s="164">
        <f t="shared" si="27"/>
        <v>0.15968063872255489</v>
      </c>
      <c r="I128" s="165">
        <f t="shared" si="28"/>
        <v>0.52493438320209984</v>
      </c>
      <c r="J128" s="164">
        <f t="shared" si="29"/>
        <v>3.3800817580303608E-3</v>
      </c>
    </row>
    <row r="129" spans="2:10" x14ac:dyDescent="0.25">
      <c r="B129" s="162" t="s">
        <v>116</v>
      </c>
      <c r="C129" s="163">
        <v>649</v>
      </c>
      <c r="D129" s="163">
        <v>954</v>
      </c>
      <c r="E129" s="163">
        <v>1027</v>
      </c>
      <c r="F129" s="163">
        <v>1076</v>
      </c>
      <c r="G129" s="163">
        <v>866</v>
      </c>
      <c r="H129" s="164">
        <f t="shared" si="27"/>
        <v>-0.19516728624535318</v>
      </c>
      <c r="I129" s="165">
        <f t="shared" si="28"/>
        <v>0.33436055469953785</v>
      </c>
      <c r="J129" s="164">
        <f t="shared" si="29"/>
        <v>1.6793751018096914E-3</v>
      </c>
    </row>
    <row r="130" spans="2:10" x14ac:dyDescent="0.25">
      <c r="B130" s="162" t="s">
        <v>123</v>
      </c>
      <c r="C130" s="163">
        <v>153</v>
      </c>
      <c r="D130" s="163">
        <v>249</v>
      </c>
      <c r="E130" s="163">
        <v>308</v>
      </c>
      <c r="F130" s="163">
        <v>305</v>
      </c>
      <c r="G130" s="163">
        <v>307</v>
      </c>
      <c r="H130" s="164">
        <f t="shared" si="27"/>
        <v>6.5573770491802463E-3</v>
      </c>
      <c r="I130" s="165">
        <f t="shared" si="28"/>
        <v>1.0065359477124183</v>
      </c>
      <c r="J130" s="164">
        <f t="shared" si="29"/>
        <v>5.9534429128819315E-4</v>
      </c>
    </row>
    <row r="131" spans="2:10" x14ac:dyDescent="0.25">
      <c r="B131" s="162" t="s">
        <v>119</v>
      </c>
      <c r="C131" s="163">
        <v>195</v>
      </c>
      <c r="D131" s="163">
        <v>409</v>
      </c>
      <c r="E131" s="163">
        <v>194</v>
      </c>
      <c r="F131" s="163">
        <v>291</v>
      </c>
      <c r="G131" s="163">
        <v>254</v>
      </c>
      <c r="H131" s="164">
        <f t="shared" si="27"/>
        <v>-0.12714776632302405</v>
      </c>
      <c r="I131" s="165">
        <f t="shared" si="28"/>
        <v>0.3025641025641026</v>
      </c>
      <c r="J131" s="164">
        <f t="shared" si="29"/>
        <v>4.9256498367166476E-4</v>
      </c>
    </row>
    <row r="132" spans="2:10" x14ac:dyDescent="0.25">
      <c r="B132" s="162" t="s">
        <v>128</v>
      </c>
      <c r="C132" s="163">
        <v>183</v>
      </c>
      <c r="D132" s="163">
        <v>179</v>
      </c>
      <c r="E132" s="163">
        <v>136</v>
      </c>
      <c r="F132" s="163">
        <v>183</v>
      </c>
      <c r="G132" s="163">
        <v>120</v>
      </c>
      <c r="H132" s="164">
        <f t="shared" si="27"/>
        <v>-0.34426229508196726</v>
      </c>
      <c r="I132" s="165">
        <f t="shared" si="28"/>
        <v>-0.34426229508196726</v>
      </c>
      <c r="J132" s="164">
        <f t="shared" si="29"/>
        <v>2.3270786630157387E-4</v>
      </c>
    </row>
    <row r="133" spans="2:10" x14ac:dyDescent="0.25">
      <c r="B133" s="162" t="s">
        <v>131</v>
      </c>
      <c r="C133" s="163">
        <v>363</v>
      </c>
      <c r="D133" s="163">
        <v>254</v>
      </c>
      <c r="E133" s="163">
        <v>271</v>
      </c>
      <c r="F133" s="163">
        <v>310</v>
      </c>
      <c r="G133" s="163">
        <v>377</v>
      </c>
      <c r="H133" s="164">
        <f t="shared" si="27"/>
        <v>0.21612903225806446</v>
      </c>
      <c r="I133" s="165">
        <f t="shared" si="28"/>
        <v>3.8567493112947604E-2</v>
      </c>
      <c r="J133" s="164">
        <f t="shared" si="29"/>
        <v>7.3109054663077796E-4</v>
      </c>
    </row>
    <row r="134" spans="2:10" x14ac:dyDescent="0.25">
      <c r="B134" s="168" t="s">
        <v>145</v>
      </c>
      <c r="C134" s="169">
        <f>C126-SUM(C127:C133)</f>
        <v>6832</v>
      </c>
      <c r="D134" s="169">
        <f>D126-SUM(D127:D133)</f>
        <v>5445</v>
      </c>
      <c r="E134" s="169">
        <f>E126-SUM(E127:E133)</f>
        <v>7430</v>
      </c>
      <c r="F134" s="169">
        <f>F126-SUM(F127:F133)</f>
        <v>5740</v>
      </c>
      <c r="G134" s="169">
        <f>G126-SUM(G127:G133)</f>
        <v>6049</v>
      </c>
      <c r="H134" s="170">
        <f t="shared" si="27"/>
        <v>5.3832752613240498E-2</v>
      </c>
      <c r="I134" s="171">
        <f t="shared" si="28"/>
        <v>-0.11460772833723654</v>
      </c>
      <c r="J134" s="170">
        <f t="shared" si="29"/>
        <v>1.1730415693818504E-2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24013</v>
      </c>
      <c r="D136" s="176">
        <v>23913</v>
      </c>
      <c r="E136" s="176">
        <v>25634</v>
      </c>
      <c r="F136" s="176">
        <v>29365</v>
      </c>
      <c r="G136" s="176">
        <v>27084</v>
      </c>
      <c r="H136" s="177">
        <f t="shared" ref="H136:H148" si="30">IFERROR(G136/F136-1,"-")</f>
        <v>-7.7677507236506016E-2</v>
      </c>
      <c r="I136" s="177">
        <f t="shared" ref="I136:I148" si="31">IFERROR(G136/C136-1,"-")</f>
        <v>0.12788906009244982</v>
      </c>
      <c r="J136" s="177">
        <f t="shared" ref="J136:J148" si="32">G136/G$10</f>
        <v>5.2522165424265223E-2</v>
      </c>
    </row>
    <row r="137" spans="2:10" x14ac:dyDescent="0.25">
      <c r="B137" s="157" t="s">
        <v>97</v>
      </c>
      <c r="C137" s="158">
        <v>2294</v>
      </c>
      <c r="D137" s="158">
        <v>1448</v>
      </c>
      <c r="E137" s="158">
        <v>1204</v>
      </c>
      <c r="F137" s="158">
        <v>1362</v>
      </c>
      <c r="G137" s="158">
        <v>1464</v>
      </c>
      <c r="H137" s="159">
        <f t="shared" si="30"/>
        <v>7.4889867841409608E-2</v>
      </c>
      <c r="I137" s="160">
        <f t="shared" si="31"/>
        <v>-0.36181342632955538</v>
      </c>
      <c r="J137" s="159">
        <f t="shared" si="32"/>
        <v>2.8390359688792014E-3</v>
      </c>
    </row>
    <row r="138" spans="2:10" x14ac:dyDescent="0.25">
      <c r="B138" s="162" t="s">
        <v>103</v>
      </c>
      <c r="C138" s="163">
        <v>1110</v>
      </c>
      <c r="D138" s="163">
        <v>1061</v>
      </c>
      <c r="E138" s="163">
        <v>686</v>
      </c>
      <c r="F138" s="163">
        <v>723</v>
      </c>
      <c r="G138" s="163">
        <v>396</v>
      </c>
      <c r="H138" s="164">
        <f t="shared" si="30"/>
        <v>-0.4522821576763485</v>
      </c>
      <c r="I138" s="165">
        <f t="shared" si="31"/>
        <v>-0.64324324324324322</v>
      </c>
      <c r="J138" s="164">
        <f t="shared" si="32"/>
        <v>7.6793595879519382E-4</v>
      </c>
    </row>
    <row r="139" spans="2:10" x14ac:dyDescent="0.25">
      <c r="B139" s="162" t="s">
        <v>100</v>
      </c>
      <c r="C139" s="163">
        <v>1184</v>
      </c>
      <c r="D139" s="163">
        <v>387</v>
      </c>
      <c r="E139" s="163">
        <v>518</v>
      </c>
      <c r="F139" s="163">
        <v>639</v>
      </c>
      <c r="G139" s="163">
        <v>1068</v>
      </c>
      <c r="H139" s="164">
        <f t="shared" si="30"/>
        <v>0.67136150234741776</v>
      </c>
      <c r="I139" s="165">
        <f t="shared" si="31"/>
        <v>-9.7972972972973027E-2</v>
      </c>
      <c r="J139" s="164">
        <f t="shared" si="32"/>
        <v>2.0711000100840076E-3</v>
      </c>
    </row>
    <row r="140" spans="2:10" x14ac:dyDescent="0.25">
      <c r="B140" s="157" t="s">
        <v>107</v>
      </c>
      <c r="C140" s="158">
        <v>21719</v>
      </c>
      <c r="D140" s="158">
        <v>22465</v>
      </c>
      <c r="E140" s="158">
        <v>24430</v>
      </c>
      <c r="F140" s="158">
        <v>28003</v>
      </c>
      <c r="G140" s="158">
        <v>25620</v>
      </c>
      <c r="H140" s="159">
        <f t="shared" si="30"/>
        <v>-8.5098025211584494E-2</v>
      </c>
      <c r="I140" s="160">
        <f t="shared" si="31"/>
        <v>0.17961232100925462</v>
      </c>
      <c r="J140" s="159">
        <f t="shared" si="32"/>
        <v>4.9683129455386027E-2</v>
      </c>
    </row>
    <row r="141" spans="2:10" x14ac:dyDescent="0.25">
      <c r="B141" s="162" t="s">
        <v>110</v>
      </c>
      <c r="C141" s="163">
        <v>10338</v>
      </c>
      <c r="D141" s="163">
        <v>8389</v>
      </c>
      <c r="E141" s="163">
        <v>9245</v>
      </c>
      <c r="F141" s="163">
        <v>11599</v>
      </c>
      <c r="G141" s="163">
        <v>11272</v>
      </c>
      <c r="H141" s="164">
        <f t="shared" si="30"/>
        <v>-2.8192085524614163E-2</v>
      </c>
      <c r="I141" s="165">
        <f t="shared" si="31"/>
        <v>9.0346295221512829E-2</v>
      </c>
      <c r="J141" s="164">
        <f t="shared" si="32"/>
        <v>2.1859025574594508E-2</v>
      </c>
    </row>
    <row r="142" spans="2:10" x14ac:dyDescent="0.25">
      <c r="B142" s="162" t="s">
        <v>113</v>
      </c>
      <c r="C142" s="163">
        <v>1702</v>
      </c>
      <c r="D142" s="163">
        <v>2361</v>
      </c>
      <c r="E142" s="163">
        <v>2870</v>
      </c>
      <c r="F142" s="163">
        <v>2808</v>
      </c>
      <c r="G142" s="163">
        <v>2881</v>
      </c>
      <c r="H142" s="164">
        <f t="shared" si="30"/>
        <v>2.5997150997151053E-2</v>
      </c>
      <c r="I142" s="165">
        <f t="shared" si="31"/>
        <v>0.69271445358401884</v>
      </c>
      <c r="J142" s="164">
        <f t="shared" si="32"/>
        <v>5.5869280234569531E-3</v>
      </c>
    </row>
    <row r="143" spans="2:10" x14ac:dyDescent="0.25">
      <c r="B143" s="162" t="s">
        <v>116</v>
      </c>
      <c r="C143" s="163">
        <v>1397</v>
      </c>
      <c r="D143" s="163">
        <v>2881</v>
      </c>
      <c r="E143" s="163">
        <v>2375</v>
      </c>
      <c r="F143" s="163">
        <v>2108</v>
      </c>
      <c r="G143" s="163">
        <v>1639</v>
      </c>
      <c r="H143" s="164">
        <f t="shared" si="30"/>
        <v>-0.22248576850094881</v>
      </c>
      <c r="I143" s="165">
        <f t="shared" si="31"/>
        <v>0.17322834645669283</v>
      </c>
      <c r="J143" s="164">
        <f t="shared" si="32"/>
        <v>3.1784016072356632E-3</v>
      </c>
    </row>
    <row r="144" spans="2:10" x14ac:dyDescent="0.25">
      <c r="B144" s="162" t="s">
        <v>123</v>
      </c>
      <c r="C144" s="163">
        <v>369</v>
      </c>
      <c r="D144" s="163">
        <v>1087</v>
      </c>
      <c r="E144" s="163">
        <v>735</v>
      </c>
      <c r="F144" s="163">
        <v>829</v>
      </c>
      <c r="G144" s="163">
        <v>671</v>
      </c>
      <c r="H144" s="164">
        <f t="shared" si="30"/>
        <v>-0.19059107358262972</v>
      </c>
      <c r="I144" s="165">
        <f t="shared" si="31"/>
        <v>0.81842818428184283</v>
      </c>
      <c r="J144" s="164">
        <f t="shared" si="32"/>
        <v>1.3012248190696339E-3</v>
      </c>
    </row>
    <row r="145" spans="2:10" x14ac:dyDescent="0.25">
      <c r="B145" s="162" t="s">
        <v>119</v>
      </c>
      <c r="C145" s="163">
        <v>441</v>
      </c>
      <c r="D145" s="163">
        <v>812</v>
      </c>
      <c r="E145" s="163">
        <v>579</v>
      </c>
      <c r="F145" s="163">
        <v>725</v>
      </c>
      <c r="G145" s="163">
        <v>521</v>
      </c>
      <c r="H145" s="164">
        <f t="shared" si="30"/>
        <v>-0.28137931034482755</v>
      </c>
      <c r="I145" s="165">
        <f t="shared" si="31"/>
        <v>0.18140589569161003</v>
      </c>
      <c r="J145" s="164">
        <f t="shared" si="32"/>
        <v>1.0103399861926667E-3</v>
      </c>
    </row>
    <row r="146" spans="2:10" x14ac:dyDescent="0.25">
      <c r="B146" s="162" t="s">
        <v>128</v>
      </c>
      <c r="C146" s="163">
        <v>371</v>
      </c>
      <c r="D146" s="163">
        <v>615</v>
      </c>
      <c r="E146" s="163">
        <v>800</v>
      </c>
      <c r="F146" s="163">
        <v>814</v>
      </c>
      <c r="G146" s="163">
        <v>652</v>
      </c>
      <c r="H146" s="164">
        <f t="shared" si="30"/>
        <v>-0.19901719901719905</v>
      </c>
      <c r="I146" s="165">
        <f t="shared" si="31"/>
        <v>0.75741239892183287</v>
      </c>
      <c r="J146" s="164">
        <f t="shared" si="32"/>
        <v>1.264379406905218E-3</v>
      </c>
    </row>
    <row r="147" spans="2:10" x14ac:dyDescent="0.25">
      <c r="B147" s="162" t="s">
        <v>131</v>
      </c>
      <c r="C147" s="163">
        <v>932</v>
      </c>
      <c r="D147" s="163">
        <v>526</v>
      </c>
      <c r="E147" s="163">
        <v>488</v>
      </c>
      <c r="F147" s="163">
        <v>665</v>
      </c>
      <c r="G147" s="163">
        <v>573</v>
      </c>
      <c r="H147" s="164">
        <f t="shared" si="30"/>
        <v>-0.13834586466165411</v>
      </c>
      <c r="I147" s="165">
        <f t="shared" si="31"/>
        <v>-0.38519313304721026</v>
      </c>
      <c r="J147" s="164">
        <f t="shared" si="32"/>
        <v>1.1111800615900152E-3</v>
      </c>
    </row>
    <row r="148" spans="2:10" x14ac:dyDescent="0.25">
      <c r="B148" s="168" t="s">
        <v>145</v>
      </c>
      <c r="C148" s="169">
        <f>C140-SUM(C141:C147)</f>
        <v>6169</v>
      </c>
      <c r="D148" s="169">
        <f>D140-SUM(D141:D147)</f>
        <v>5794</v>
      </c>
      <c r="E148" s="169">
        <f>E140-SUM(E141:E147)</f>
        <v>7338</v>
      </c>
      <c r="F148" s="169">
        <f>F140-SUM(F141:F147)</f>
        <v>8455</v>
      </c>
      <c r="G148" s="169">
        <f>G140-SUM(G141:G147)</f>
        <v>7411</v>
      </c>
      <c r="H148" s="170">
        <f t="shared" si="30"/>
        <v>-0.12347723240685982</v>
      </c>
      <c r="I148" s="171">
        <f t="shared" si="31"/>
        <v>0.20132922677905651</v>
      </c>
      <c r="J148" s="170">
        <f t="shared" si="32"/>
        <v>1.4371649976341367E-2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10851</v>
      </c>
      <c r="D150" s="176">
        <v>11732</v>
      </c>
      <c r="E150" s="176">
        <v>11163</v>
      </c>
      <c r="F150" s="176">
        <v>12933</v>
      </c>
      <c r="G150" s="176">
        <v>13438</v>
      </c>
      <c r="H150" s="177">
        <f t="shared" ref="H150:H162" si="33">IFERROR(G150/F150-1,"-")</f>
        <v>3.9047398128817745E-2</v>
      </c>
      <c r="I150" s="177">
        <f t="shared" ref="I150:I162" si="34">IFERROR(G150/C150-1,"-")</f>
        <v>0.23841120634042956</v>
      </c>
      <c r="J150" s="177">
        <f t="shared" ref="J150:J162" si="35">G150/G$10</f>
        <v>2.6059402561337916E-2</v>
      </c>
    </row>
    <row r="151" spans="2:10" x14ac:dyDescent="0.25">
      <c r="B151" s="157" t="s">
        <v>97</v>
      </c>
      <c r="C151" s="158">
        <v>2910</v>
      </c>
      <c r="D151" s="158">
        <v>4127</v>
      </c>
      <c r="E151" s="158">
        <v>4352</v>
      </c>
      <c r="F151" s="158">
        <v>4244</v>
      </c>
      <c r="G151" s="158">
        <v>5081</v>
      </c>
      <c r="H151" s="159">
        <f t="shared" si="33"/>
        <v>0.1972196041470311</v>
      </c>
      <c r="I151" s="160">
        <f t="shared" si="34"/>
        <v>0.74604810996563575</v>
      </c>
      <c r="J151" s="159">
        <f t="shared" si="35"/>
        <v>9.8532389056524734E-3</v>
      </c>
    </row>
    <row r="152" spans="2:10" x14ac:dyDescent="0.25">
      <c r="B152" s="162" t="s">
        <v>103</v>
      </c>
      <c r="C152" s="163">
        <v>1115</v>
      </c>
      <c r="D152" s="163">
        <v>3399</v>
      </c>
      <c r="E152" s="163">
        <v>2928</v>
      </c>
      <c r="F152" s="163">
        <v>3200</v>
      </c>
      <c r="G152" s="163">
        <v>3538</v>
      </c>
      <c r="H152" s="164">
        <f t="shared" si="33"/>
        <v>0.10562500000000008</v>
      </c>
      <c r="I152" s="165">
        <f t="shared" si="34"/>
        <v>2.1730941704035875</v>
      </c>
      <c r="J152" s="164">
        <f t="shared" si="35"/>
        <v>6.8610035914580701E-3</v>
      </c>
    </row>
    <row r="153" spans="2:10" x14ac:dyDescent="0.25">
      <c r="B153" s="162" t="s">
        <v>100</v>
      </c>
      <c r="C153" s="163">
        <v>1795</v>
      </c>
      <c r="D153" s="163">
        <v>728</v>
      </c>
      <c r="E153" s="163">
        <v>1424</v>
      </c>
      <c r="F153" s="163">
        <v>1044</v>
      </c>
      <c r="G153" s="163">
        <v>1543</v>
      </c>
      <c r="H153" s="164">
        <f t="shared" si="33"/>
        <v>0.47796934865900376</v>
      </c>
      <c r="I153" s="165">
        <f t="shared" si="34"/>
        <v>-0.14038997214484683</v>
      </c>
      <c r="J153" s="164">
        <f t="shared" si="35"/>
        <v>2.9922353141944042E-3</v>
      </c>
    </row>
    <row r="154" spans="2:10" x14ac:dyDescent="0.25">
      <c r="B154" s="157" t="s">
        <v>107</v>
      </c>
      <c r="C154" s="158">
        <v>7941</v>
      </c>
      <c r="D154" s="158">
        <v>7605</v>
      </c>
      <c r="E154" s="158">
        <v>6811</v>
      </c>
      <c r="F154" s="158">
        <v>8689</v>
      </c>
      <c r="G154" s="158">
        <v>8357</v>
      </c>
      <c r="H154" s="159">
        <f t="shared" si="33"/>
        <v>-3.8209230060996635E-2</v>
      </c>
      <c r="I154" s="160">
        <f t="shared" si="34"/>
        <v>5.2386349326281278E-2</v>
      </c>
      <c r="J154" s="159">
        <f t="shared" si="35"/>
        <v>1.6206163655685443E-2</v>
      </c>
    </row>
    <row r="155" spans="2:10" x14ac:dyDescent="0.25">
      <c r="B155" s="162" t="s">
        <v>110</v>
      </c>
      <c r="C155" s="163">
        <v>2348</v>
      </c>
      <c r="D155" s="163">
        <v>2234</v>
      </c>
      <c r="E155" s="163">
        <v>2310</v>
      </c>
      <c r="F155" s="163">
        <v>2497</v>
      </c>
      <c r="G155" s="163">
        <v>2001</v>
      </c>
      <c r="H155" s="164">
        <f t="shared" si="33"/>
        <v>-0.19863836603924712</v>
      </c>
      <c r="I155" s="165">
        <f t="shared" si="34"/>
        <v>-0.14778534923339015</v>
      </c>
      <c r="J155" s="164">
        <f t="shared" si="35"/>
        <v>3.8804036705787446E-3</v>
      </c>
    </row>
    <row r="156" spans="2:10" x14ac:dyDescent="0.25">
      <c r="B156" s="162" t="s">
        <v>113</v>
      </c>
      <c r="C156" s="163">
        <v>2301</v>
      </c>
      <c r="D156" s="163">
        <v>2723</v>
      </c>
      <c r="E156" s="163">
        <v>1794</v>
      </c>
      <c r="F156" s="163">
        <v>1977</v>
      </c>
      <c r="G156" s="163">
        <v>1946</v>
      </c>
      <c r="H156" s="164">
        <f t="shared" si="33"/>
        <v>-1.5680323722812362E-2</v>
      </c>
      <c r="I156" s="165">
        <f t="shared" si="34"/>
        <v>-0.15428074750108645</v>
      </c>
      <c r="J156" s="164">
        <f t="shared" si="35"/>
        <v>3.7737458985238562E-3</v>
      </c>
    </row>
    <row r="157" spans="2:10" x14ac:dyDescent="0.25">
      <c r="B157" s="162" t="s">
        <v>116</v>
      </c>
      <c r="C157" s="163">
        <v>840</v>
      </c>
      <c r="D157" s="163">
        <v>565</v>
      </c>
      <c r="E157" s="163">
        <v>766</v>
      </c>
      <c r="F157" s="163">
        <v>1231</v>
      </c>
      <c r="G157" s="163">
        <v>1499</v>
      </c>
      <c r="H157" s="164">
        <f t="shared" si="33"/>
        <v>0.21770917952883839</v>
      </c>
      <c r="I157" s="165">
        <f t="shared" si="34"/>
        <v>0.78452380952380962</v>
      </c>
      <c r="J157" s="164">
        <f t="shared" si="35"/>
        <v>2.9069090965504938E-3</v>
      </c>
    </row>
    <row r="158" spans="2:10" x14ac:dyDescent="0.25">
      <c r="B158" s="162" t="s">
        <v>123</v>
      </c>
      <c r="C158" s="163">
        <v>229</v>
      </c>
      <c r="D158" s="163">
        <v>198</v>
      </c>
      <c r="E158" s="163">
        <v>204</v>
      </c>
      <c r="F158" s="163">
        <v>279</v>
      </c>
      <c r="G158" s="163">
        <v>308</v>
      </c>
      <c r="H158" s="164">
        <f t="shared" si="33"/>
        <v>0.10394265232974909</v>
      </c>
      <c r="I158" s="165">
        <f t="shared" si="34"/>
        <v>0.34497816593886466</v>
      </c>
      <c r="J158" s="164">
        <f t="shared" si="35"/>
        <v>5.9728352350737297E-4</v>
      </c>
    </row>
    <row r="159" spans="2:10" x14ac:dyDescent="0.25">
      <c r="B159" s="162" t="s">
        <v>119</v>
      </c>
      <c r="C159" s="163">
        <v>272</v>
      </c>
      <c r="D159" s="163">
        <v>320</v>
      </c>
      <c r="E159" s="163">
        <v>282</v>
      </c>
      <c r="F159" s="163">
        <v>331</v>
      </c>
      <c r="G159" s="163">
        <v>327</v>
      </c>
      <c r="H159" s="164">
        <f t="shared" si="33"/>
        <v>-1.2084592145015116E-2</v>
      </c>
      <c r="I159" s="165">
        <f t="shared" si="34"/>
        <v>0.20220588235294112</v>
      </c>
      <c r="J159" s="164">
        <f t="shared" si="35"/>
        <v>6.3412893567178883E-4</v>
      </c>
    </row>
    <row r="160" spans="2:10" x14ac:dyDescent="0.25">
      <c r="B160" s="162" t="s">
        <v>128</v>
      </c>
      <c r="C160" s="163">
        <v>32</v>
      </c>
      <c r="D160" s="163">
        <v>149</v>
      </c>
      <c r="E160" s="163">
        <v>115</v>
      </c>
      <c r="F160" s="163">
        <v>96</v>
      </c>
      <c r="G160" s="163">
        <v>66</v>
      </c>
      <c r="H160" s="164">
        <f t="shared" si="33"/>
        <v>-0.3125</v>
      </c>
      <c r="I160" s="165">
        <f t="shared" si="34"/>
        <v>1.0625</v>
      </c>
      <c r="J160" s="164">
        <f t="shared" si="35"/>
        <v>1.2798932646586564E-4</v>
      </c>
    </row>
    <row r="161" spans="2:10" x14ac:dyDescent="0.25">
      <c r="B161" s="162" t="s">
        <v>131</v>
      </c>
      <c r="C161" s="163">
        <v>201</v>
      </c>
      <c r="D161" s="163">
        <v>208</v>
      </c>
      <c r="E161" s="163">
        <v>126</v>
      </c>
      <c r="F161" s="163">
        <v>157</v>
      </c>
      <c r="G161" s="163">
        <v>93</v>
      </c>
      <c r="H161" s="164">
        <f t="shared" si="33"/>
        <v>-0.40764331210191085</v>
      </c>
      <c r="I161" s="165">
        <f t="shared" si="34"/>
        <v>-0.53731343283582089</v>
      </c>
      <c r="J161" s="164">
        <f t="shared" si="35"/>
        <v>1.8034859638371977E-4</v>
      </c>
    </row>
    <row r="162" spans="2:10" x14ac:dyDescent="0.25">
      <c r="B162" s="168" t="s">
        <v>145</v>
      </c>
      <c r="C162" s="169">
        <f>C154-SUM(C155:C161)</f>
        <v>1718</v>
      </c>
      <c r="D162" s="169">
        <f>D154-SUM(D155:D161)</f>
        <v>1208</v>
      </c>
      <c r="E162" s="169">
        <f>E154-SUM(E155:E161)</f>
        <v>1214</v>
      </c>
      <c r="F162" s="169">
        <f>F154-SUM(F155:F161)</f>
        <v>2121</v>
      </c>
      <c r="G162" s="169">
        <f>G154-SUM(G155:G161)</f>
        <v>2117</v>
      </c>
      <c r="H162" s="170">
        <f t="shared" si="33"/>
        <v>-1.885902876001877E-3</v>
      </c>
      <c r="I162" s="171">
        <f t="shared" si="34"/>
        <v>0.23224679860302677</v>
      </c>
      <c r="J162" s="170">
        <f t="shared" si="35"/>
        <v>4.1053546080035992E-3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6DB0C-9B58-482D-8D24-EB2FB3BE143D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7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Q4" s="267" t="s">
        <v>270</v>
      </c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52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5357563</v>
      </c>
      <c r="D9" s="176">
        <v>5290429</v>
      </c>
      <c r="E9" s="176">
        <v>1780989</v>
      </c>
      <c r="F9" s="176">
        <v>5104277</v>
      </c>
      <c r="G9" s="176">
        <v>5104277</v>
      </c>
      <c r="H9" s="176">
        <v>5627549</v>
      </c>
      <c r="I9" s="176">
        <v>5933119</v>
      </c>
      <c r="J9" s="177">
        <f>IFERROR(I9/H9-1,"-")</f>
        <v>5.4298949684844944E-2</v>
      </c>
      <c r="K9" s="177">
        <f>IFERROR(I9/D9-1,"-")</f>
        <v>0.12148164165892794</v>
      </c>
      <c r="L9" s="176">
        <f>I9-H9</f>
        <v>305570</v>
      </c>
      <c r="M9" s="176">
        <f>I9-D9</f>
        <v>642690</v>
      </c>
      <c r="N9" s="177">
        <f t="shared" ref="N9:N21" si="0">I9/I$9</f>
        <v>1</v>
      </c>
      <c r="Q9" s="154" t="s">
        <v>68</v>
      </c>
      <c r="R9" s="176">
        <v>304991</v>
      </c>
      <c r="S9" s="176">
        <v>275002</v>
      </c>
      <c r="T9" s="176">
        <v>100038</v>
      </c>
      <c r="U9" s="176">
        <v>277654</v>
      </c>
      <c r="V9" s="176">
        <v>303371</v>
      </c>
      <c r="W9" s="176">
        <v>314826</v>
      </c>
      <c r="X9" s="177">
        <f>IFERROR(W9/V9-1,"-")</f>
        <v>3.7759047502892606E-2</v>
      </c>
      <c r="Y9" s="177">
        <f>IFERROR(W9/S9-1,"-")</f>
        <v>0.14481349226551088</v>
      </c>
      <c r="Z9" s="176">
        <f>W9-V9</f>
        <v>11455</v>
      </c>
      <c r="AA9" s="176">
        <f>W9-S9</f>
        <v>39824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1066121</v>
      </c>
      <c r="D10" s="158">
        <v>1078565</v>
      </c>
      <c r="E10" s="158">
        <v>470401</v>
      </c>
      <c r="F10" s="158">
        <v>1034550</v>
      </c>
      <c r="G10" s="158">
        <v>1034550</v>
      </c>
      <c r="H10" s="158">
        <v>1068749</v>
      </c>
      <c r="I10" s="158">
        <v>1082874</v>
      </c>
      <c r="J10" s="160">
        <f>IFERROR(I10/H10-1,"-")</f>
        <v>1.3216386635215516E-2</v>
      </c>
      <c r="K10" s="159">
        <f t="shared" ref="K10:K21" si="2">IFERROR(I10/D10-1,"-")</f>
        <v>3.9951231497405981E-3</v>
      </c>
      <c r="L10" s="157">
        <f t="shared" ref="L10:L20" si="3">I10-H10</f>
        <v>14125</v>
      </c>
      <c r="M10" s="158">
        <f t="shared" ref="M10:M21" si="4">I10-D10</f>
        <v>4309</v>
      </c>
      <c r="N10" s="159">
        <f t="shared" si="0"/>
        <v>0.1825134469745171</v>
      </c>
      <c r="Q10" s="157" t="s">
        <v>97</v>
      </c>
      <c r="R10" s="158">
        <v>53487</v>
      </c>
      <c r="S10" s="158">
        <v>47390</v>
      </c>
      <c r="T10" s="158">
        <v>21400</v>
      </c>
      <c r="U10" s="158">
        <v>29511</v>
      </c>
      <c r="V10" s="158">
        <v>32816</v>
      </c>
      <c r="W10" s="158">
        <v>30131</v>
      </c>
      <c r="X10" s="160">
        <f>IFERROR(W10/V10-1,"-")</f>
        <v>-8.1819843978547024E-2</v>
      </c>
      <c r="Y10" s="159">
        <f t="shared" ref="Y10:Y21" si="5">IFERROR(W10/S10-1,"-")</f>
        <v>-0.3641907575437856</v>
      </c>
      <c r="Z10" s="157">
        <f t="shared" ref="Z10:Z20" si="6">W10-V10</f>
        <v>-2685</v>
      </c>
      <c r="AA10" s="158">
        <f t="shared" ref="AA10:AA21" si="7">W10-S10</f>
        <v>-17259</v>
      </c>
      <c r="AB10" s="159">
        <f t="shared" si="1"/>
        <v>9.5706834886572265E-2</v>
      </c>
    </row>
    <row r="11" spans="1:28" x14ac:dyDescent="0.25">
      <c r="A11" s="161" t="s">
        <v>103</v>
      </c>
      <c r="B11" s="162" t="s">
        <v>103</v>
      </c>
      <c r="C11" s="163">
        <v>425333</v>
      </c>
      <c r="D11" s="163">
        <v>412835</v>
      </c>
      <c r="E11" s="163">
        <v>204140</v>
      </c>
      <c r="F11" s="163">
        <v>418192</v>
      </c>
      <c r="G11" s="163">
        <v>418192</v>
      </c>
      <c r="H11" s="163">
        <v>428874</v>
      </c>
      <c r="I11" s="163">
        <v>422840</v>
      </c>
      <c r="J11" s="165">
        <f>IFERROR(I11/H11-1,"-")</f>
        <v>-1.4069400336695681E-2</v>
      </c>
      <c r="K11" s="164">
        <f t="shared" si="2"/>
        <v>2.4234863807574447E-2</v>
      </c>
      <c r="L11" s="162">
        <f t="shared" si="3"/>
        <v>-6034</v>
      </c>
      <c r="M11" s="163">
        <f t="shared" si="4"/>
        <v>10005</v>
      </c>
      <c r="N11" s="164">
        <f t="shared" si="0"/>
        <v>7.1267742986446087E-2</v>
      </c>
      <c r="Q11" s="162" t="s">
        <v>103</v>
      </c>
      <c r="R11" s="163">
        <v>38146</v>
      </c>
      <c r="S11" s="163">
        <v>25810</v>
      </c>
      <c r="T11" s="163">
        <v>15517</v>
      </c>
      <c r="U11" s="163">
        <v>19954</v>
      </c>
      <c r="V11" s="163">
        <v>21188</v>
      </c>
      <c r="W11" s="163">
        <v>18760</v>
      </c>
      <c r="X11" s="165">
        <f>IFERROR(W11/V11-1,"-")</f>
        <v>-0.11459316594298663</v>
      </c>
      <c r="Y11" s="164">
        <f t="shared" si="5"/>
        <v>-0.27314994188299113</v>
      </c>
      <c r="Z11" s="162">
        <f t="shared" si="6"/>
        <v>-2428</v>
      </c>
      <c r="AA11" s="163">
        <f t="shared" si="7"/>
        <v>-7050</v>
      </c>
      <c r="AB11" s="164">
        <f t="shared" si="1"/>
        <v>5.9588471091968263E-2</v>
      </c>
    </row>
    <row r="12" spans="1:28" x14ac:dyDescent="0.25">
      <c r="A12" s="161" t="s">
        <v>100</v>
      </c>
      <c r="B12" s="162" t="s">
        <v>100</v>
      </c>
      <c r="C12" s="163">
        <v>640788</v>
      </c>
      <c r="D12" s="163">
        <v>665730</v>
      </c>
      <c r="E12" s="163">
        <v>266261</v>
      </c>
      <c r="F12" s="163">
        <v>616358</v>
      </c>
      <c r="G12" s="163">
        <v>616358</v>
      </c>
      <c r="H12" s="163">
        <v>639875</v>
      </c>
      <c r="I12" s="163">
        <v>660034</v>
      </c>
      <c r="J12" s="165">
        <f>IFERROR(I12/H12-1,"-")</f>
        <v>3.1504590740379035E-2</v>
      </c>
      <c r="K12" s="164">
        <f t="shared" si="2"/>
        <v>-8.5560212097998134E-3</v>
      </c>
      <c r="L12" s="162">
        <f t="shared" si="3"/>
        <v>20159</v>
      </c>
      <c r="M12" s="163">
        <f t="shared" si="4"/>
        <v>-5696</v>
      </c>
      <c r="N12" s="164">
        <f t="shared" si="0"/>
        <v>0.11124570398807103</v>
      </c>
      <c r="Q12" s="162" t="s">
        <v>100</v>
      </c>
      <c r="R12" s="163">
        <v>15341</v>
      </c>
      <c r="S12" s="163">
        <v>21580</v>
      </c>
      <c r="T12" s="163">
        <v>5883</v>
      </c>
      <c r="U12" s="163">
        <v>9557</v>
      </c>
      <c r="V12" s="163">
        <v>11628</v>
      </c>
      <c r="W12" s="163">
        <v>11371</v>
      </c>
      <c r="X12" s="165">
        <f>IFERROR(W12/V12-1,"-")</f>
        <v>-2.2101823185414537E-2</v>
      </c>
      <c r="Y12" s="164">
        <f t="shared" si="5"/>
        <v>-0.47307692307692306</v>
      </c>
      <c r="Z12" s="162">
        <f t="shared" si="6"/>
        <v>-257</v>
      </c>
      <c r="AA12" s="163">
        <f t="shared" si="7"/>
        <v>-10209</v>
      </c>
      <c r="AB12" s="164">
        <f t="shared" si="1"/>
        <v>3.6118363794604001E-2</v>
      </c>
    </row>
    <row r="13" spans="1:28" x14ac:dyDescent="0.25">
      <c r="A13" s="1"/>
      <c r="B13" s="157" t="s">
        <v>107</v>
      </c>
      <c r="C13" s="158">
        <v>4291442</v>
      </c>
      <c r="D13" s="158">
        <v>4211864</v>
      </c>
      <c r="E13" s="158">
        <v>1310588</v>
      </c>
      <c r="F13" s="158">
        <v>4069727</v>
      </c>
      <c r="G13" s="158">
        <v>4069727</v>
      </c>
      <c r="H13" s="158">
        <v>4558800</v>
      </c>
      <c r="I13" s="158">
        <v>4850245</v>
      </c>
      <c r="J13" s="160">
        <f>IFERROR(I13/H13-1,"-")</f>
        <v>6.3930200930069292E-2</v>
      </c>
      <c r="K13" s="159">
        <f t="shared" si="2"/>
        <v>0.15156733455781102</v>
      </c>
      <c r="L13" s="157">
        <f t="shared" si="3"/>
        <v>291445</v>
      </c>
      <c r="M13" s="158">
        <f t="shared" si="4"/>
        <v>638381</v>
      </c>
      <c r="N13" s="159">
        <f t="shared" si="0"/>
        <v>0.8174865530254829</v>
      </c>
      <c r="Q13" s="157" t="s">
        <v>107</v>
      </c>
      <c r="R13" s="158">
        <v>251504</v>
      </c>
      <c r="S13" s="158">
        <v>227612</v>
      </c>
      <c r="T13" s="158">
        <v>78638</v>
      </c>
      <c r="U13" s="158">
        <v>248143</v>
      </c>
      <c r="V13" s="158">
        <v>270555</v>
      </c>
      <c r="W13" s="158">
        <v>284695</v>
      </c>
      <c r="X13" s="160">
        <f>IFERROR(W13/V13-1,"-")</f>
        <v>5.2262940991665285E-2</v>
      </c>
      <c r="Y13" s="159">
        <f t="shared" si="5"/>
        <v>0.25079081946470305</v>
      </c>
      <c r="Z13" s="157">
        <f t="shared" si="6"/>
        <v>14140</v>
      </c>
      <c r="AA13" s="158">
        <f t="shared" si="7"/>
        <v>57083</v>
      </c>
      <c r="AB13" s="159">
        <f t="shared" si="1"/>
        <v>0.90429316511342772</v>
      </c>
    </row>
    <row r="14" spans="1:28" s="56" customFormat="1" x14ac:dyDescent="0.25">
      <c r="B14" s="162" t="s">
        <v>110</v>
      </c>
      <c r="C14" s="163">
        <v>1900028</v>
      </c>
      <c r="D14" s="163">
        <v>1926972</v>
      </c>
      <c r="E14" s="163">
        <v>517231</v>
      </c>
      <c r="F14" s="163">
        <v>1892884</v>
      </c>
      <c r="G14" s="163">
        <v>1892884</v>
      </c>
      <c r="H14" s="163">
        <v>2147329</v>
      </c>
      <c r="I14" s="163">
        <v>2290335</v>
      </c>
      <c r="J14" s="165">
        <f t="shared" ref="J14:J21" si="8">IFERROR(I14/H14-1,"-")</f>
        <v>6.6597153952654642E-2</v>
      </c>
      <c r="K14" s="164">
        <f t="shared" si="2"/>
        <v>0.18856682920146217</v>
      </c>
      <c r="L14" s="162">
        <f t="shared" si="3"/>
        <v>143006</v>
      </c>
      <c r="M14" s="163">
        <f t="shared" si="4"/>
        <v>363363</v>
      </c>
      <c r="N14" s="164">
        <f t="shared" si="0"/>
        <v>0.38602546148155803</v>
      </c>
      <c r="Q14" s="162" t="s">
        <v>110</v>
      </c>
      <c r="R14" s="163">
        <v>130988</v>
      </c>
      <c r="S14" s="163">
        <v>113071</v>
      </c>
      <c r="T14" s="163">
        <v>31838</v>
      </c>
      <c r="U14" s="163">
        <v>107572</v>
      </c>
      <c r="V14" s="163">
        <v>116947</v>
      </c>
      <c r="W14" s="163">
        <v>129219</v>
      </c>
      <c r="X14" s="165">
        <f t="shared" ref="X14:X21" si="9">IFERROR(W14/V14-1,"-")</f>
        <v>0.10493642419215532</v>
      </c>
      <c r="Y14" s="164">
        <f t="shared" si="5"/>
        <v>0.14281292285378222</v>
      </c>
      <c r="Z14" s="162">
        <f t="shared" si="6"/>
        <v>12272</v>
      </c>
      <c r="AA14" s="163">
        <f t="shared" si="7"/>
        <v>16148</v>
      </c>
      <c r="AB14" s="164">
        <f t="shared" si="1"/>
        <v>0.41044577004440547</v>
      </c>
    </row>
    <row r="15" spans="1:28" s="56" customFormat="1" x14ac:dyDescent="0.25">
      <c r="B15" s="162" t="s">
        <v>113</v>
      </c>
      <c r="C15" s="163">
        <v>665127</v>
      </c>
      <c r="D15" s="163">
        <v>565429</v>
      </c>
      <c r="E15" s="163">
        <v>170166</v>
      </c>
      <c r="F15" s="163">
        <v>423586</v>
      </c>
      <c r="G15" s="163">
        <v>423586</v>
      </c>
      <c r="H15" s="163">
        <v>477782</v>
      </c>
      <c r="I15" s="163">
        <v>497708</v>
      </c>
      <c r="J15" s="165">
        <f t="shared" si="8"/>
        <v>4.1705212837654049E-2</v>
      </c>
      <c r="K15" s="164">
        <f t="shared" si="2"/>
        <v>-0.11976923716328669</v>
      </c>
      <c r="L15" s="162">
        <f t="shared" si="3"/>
        <v>19926</v>
      </c>
      <c r="M15" s="163">
        <f t="shared" si="4"/>
        <v>-67721</v>
      </c>
      <c r="N15" s="164">
        <f t="shared" si="0"/>
        <v>8.3886401064937346E-2</v>
      </c>
      <c r="Q15" s="162" t="s">
        <v>113</v>
      </c>
      <c r="R15" s="163">
        <v>17294</v>
      </c>
      <c r="S15" s="163">
        <v>16158</v>
      </c>
      <c r="T15" s="163">
        <v>6246</v>
      </c>
      <c r="U15" s="163">
        <v>18180</v>
      </c>
      <c r="V15" s="163">
        <v>23774</v>
      </c>
      <c r="W15" s="163">
        <v>24458</v>
      </c>
      <c r="X15" s="165">
        <f t="shared" si="9"/>
        <v>2.8770926221923121E-2</v>
      </c>
      <c r="Y15" s="164">
        <f t="shared" si="5"/>
        <v>0.51367743532615417</v>
      </c>
      <c r="Z15" s="162">
        <f t="shared" si="6"/>
        <v>684</v>
      </c>
      <c r="AA15" s="163">
        <f t="shared" si="7"/>
        <v>8300</v>
      </c>
      <c r="AB15" s="164">
        <f t="shared" si="1"/>
        <v>7.7687357460946682E-2</v>
      </c>
    </row>
    <row r="16" spans="1:28" x14ac:dyDescent="0.25">
      <c r="A16" s="1"/>
      <c r="B16" s="162" t="s">
        <v>116</v>
      </c>
      <c r="C16" s="163">
        <v>181123</v>
      </c>
      <c r="D16" s="163">
        <v>184853</v>
      </c>
      <c r="E16" s="163">
        <v>63347</v>
      </c>
      <c r="F16" s="163">
        <v>209433</v>
      </c>
      <c r="G16" s="163">
        <v>209433</v>
      </c>
      <c r="H16" s="163">
        <v>237646</v>
      </c>
      <c r="I16" s="163">
        <v>254243</v>
      </c>
      <c r="J16" s="165">
        <f t="shared" si="8"/>
        <v>6.9839172550768769E-2</v>
      </c>
      <c r="K16" s="164">
        <f t="shared" si="2"/>
        <v>0.37537935548787416</v>
      </c>
      <c r="L16" s="162">
        <f t="shared" si="3"/>
        <v>16597</v>
      </c>
      <c r="M16" s="163">
        <f t="shared" si="4"/>
        <v>69390</v>
      </c>
      <c r="N16" s="164">
        <f t="shared" si="0"/>
        <v>4.2851491770180238E-2</v>
      </c>
      <c r="Q16" s="162" t="s">
        <v>116</v>
      </c>
      <c r="R16" s="163">
        <v>27432</v>
      </c>
      <c r="S16" s="163">
        <v>21485</v>
      </c>
      <c r="T16" s="163">
        <v>6617</v>
      </c>
      <c r="U16" s="163">
        <v>29123</v>
      </c>
      <c r="V16" s="163">
        <v>27157</v>
      </c>
      <c r="W16" s="163">
        <v>27595</v>
      </c>
      <c r="X16" s="165">
        <f t="shared" si="9"/>
        <v>1.6128438340022866E-2</v>
      </c>
      <c r="Y16" s="164">
        <f t="shared" si="5"/>
        <v>0.28438445427042125</v>
      </c>
      <c r="Z16" s="162">
        <f t="shared" si="6"/>
        <v>438</v>
      </c>
      <c r="AA16" s="163">
        <f t="shared" si="7"/>
        <v>6110</v>
      </c>
      <c r="AB16" s="164">
        <f t="shared" si="1"/>
        <v>8.765159167286056E-2</v>
      </c>
    </row>
    <row r="17" spans="1:28" x14ac:dyDescent="0.25">
      <c r="A17" s="1"/>
      <c r="B17" s="162" t="s">
        <v>123</v>
      </c>
      <c r="C17" s="163">
        <v>168091</v>
      </c>
      <c r="D17" s="163">
        <v>157435</v>
      </c>
      <c r="E17" s="163">
        <v>46135</v>
      </c>
      <c r="F17" s="163">
        <v>193839</v>
      </c>
      <c r="G17" s="163">
        <v>193839</v>
      </c>
      <c r="H17" s="163">
        <v>188019</v>
      </c>
      <c r="I17" s="163">
        <v>196131</v>
      </c>
      <c r="J17" s="165">
        <f t="shared" si="8"/>
        <v>4.3144575814146435E-2</v>
      </c>
      <c r="K17" s="164">
        <f t="shared" si="2"/>
        <v>0.24579032616635432</v>
      </c>
      <c r="L17" s="162">
        <f t="shared" si="3"/>
        <v>8112</v>
      </c>
      <c r="M17" s="163">
        <f t="shared" si="4"/>
        <v>38696</v>
      </c>
      <c r="N17" s="164">
        <f t="shared" si="0"/>
        <v>3.3056980653851709E-2</v>
      </c>
      <c r="Q17" s="162" t="s">
        <v>123</v>
      </c>
      <c r="R17" s="163">
        <v>5191</v>
      </c>
      <c r="S17" s="163">
        <v>4688</v>
      </c>
      <c r="T17" s="163">
        <v>1288</v>
      </c>
      <c r="U17" s="163">
        <v>11071</v>
      </c>
      <c r="V17" s="163">
        <v>10551</v>
      </c>
      <c r="W17" s="163">
        <v>7617</v>
      </c>
      <c r="X17" s="165">
        <f t="shared" si="9"/>
        <v>-0.27807790730736426</v>
      </c>
      <c r="Y17" s="164">
        <f t="shared" si="5"/>
        <v>0.62478668941979532</v>
      </c>
      <c r="Z17" s="162">
        <f t="shared" si="6"/>
        <v>-2934</v>
      </c>
      <c r="AA17" s="163">
        <f t="shared" si="7"/>
        <v>2929</v>
      </c>
      <c r="AB17" s="164">
        <f t="shared" si="1"/>
        <v>2.4194316860742124E-2</v>
      </c>
    </row>
    <row r="18" spans="1:28" x14ac:dyDescent="0.25">
      <c r="A18" s="1"/>
      <c r="B18" s="162" t="s">
        <v>119</v>
      </c>
      <c r="C18" s="163">
        <v>153926</v>
      </c>
      <c r="D18" s="163">
        <v>149167</v>
      </c>
      <c r="E18" s="163">
        <v>65786</v>
      </c>
      <c r="F18" s="163">
        <v>164960</v>
      </c>
      <c r="G18" s="163">
        <v>164960</v>
      </c>
      <c r="H18" s="163">
        <v>168144</v>
      </c>
      <c r="I18" s="163">
        <v>175162</v>
      </c>
      <c r="J18" s="165">
        <f t="shared" si="8"/>
        <v>4.1738034066038709E-2</v>
      </c>
      <c r="K18" s="164">
        <f t="shared" si="2"/>
        <v>0.17426776699940327</v>
      </c>
      <c r="L18" s="162">
        <f t="shared" si="3"/>
        <v>7018</v>
      </c>
      <c r="M18" s="163">
        <f t="shared" si="4"/>
        <v>25995</v>
      </c>
      <c r="N18" s="164">
        <f t="shared" si="0"/>
        <v>2.9522751861204875E-2</v>
      </c>
      <c r="Q18" s="162" t="s">
        <v>119</v>
      </c>
      <c r="R18" s="163">
        <v>4921</v>
      </c>
      <c r="S18" s="163">
        <v>4759</v>
      </c>
      <c r="T18" s="163">
        <v>2065</v>
      </c>
      <c r="U18" s="163">
        <v>5111</v>
      </c>
      <c r="V18" s="163">
        <v>6232</v>
      </c>
      <c r="W18" s="163">
        <v>6223</v>
      </c>
      <c r="X18" s="165">
        <f t="shared" si="9"/>
        <v>-1.4441591784338792E-3</v>
      </c>
      <c r="Y18" s="164">
        <f t="shared" si="5"/>
        <v>0.30762765286824956</v>
      </c>
      <c r="Z18" s="162">
        <f t="shared" si="6"/>
        <v>-9</v>
      </c>
      <c r="AA18" s="163">
        <f t="shared" si="7"/>
        <v>1464</v>
      </c>
      <c r="AB18" s="164">
        <f t="shared" si="1"/>
        <v>1.9766474179387979E-2</v>
      </c>
    </row>
    <row r="19" spans="1:28" x14ac:dyDescent="0.25">
      <c r="A19" s="1"/>
      <c r="B19" s="162" t="s">
        <v>128</v>
      </c>
      <c r="C19" s="163">
        <v>72646</v>
      </c>
      <c r="D19" s="163">
        <v>79472</v>
      </c>
      <c r="E19" s="163">
        <v>35826</v>
      </c>
      <c r="F19" s="163">
        <v>65281</v>
      </c>
      <c r="G19" s="163">
        <v>65281</v>
      </c>
      <c r="H19" s="163">
        <v>72552</v>
      </c>
      <c r="I19" s="163">
        <v>68382</v>
      </c>
      <c r="J19" s="165">
        <f t="shared" si="8"/>
        <v>-5.7476017201455454E-2</v>
      </c>
      <c r="K19" s="164">
        <f t="shared" si="2"/>
        <v>-0.13954600362391789</v>
      </c>
      <c r="L19" s="162">
        <f t="shared" si="3"/>
        <v>-4170</v>
      </c>
      <c r="M19" s="163">
        <f t="shared" si="4"/>
        <v>-11090</v>
      </c>
      <c r="N19" s="164">
        <f t="shared" si="0"/>
        <v>1.1525472521282651E-2</v>
      </c>
      <c r="Q19" s="162" t="s">
        <v>128</v>
      </c>
      <c r="R19" s="163">
        <v>2164</v>
      </c>
      <c r="S19" s="163">
        <v>2562</v>
      </c>
      <c r="T19" s="163">
        <v>2366</v>
      </c>
      <c r="U19" s="163">
        <v>3341</v>
      </c>
      <c r="V19" s="163">
        <v>3674</v>
      </c>
      <c r="W19" s="163">
        <v>3407</v>
      </c>
      <c r="X19" s="165">
        <f t="shared" si="9"/>
        <v>-7.2672836145890041E-2</v>
      </c>
      <c r="Y19" s="164">
        <f t="shared" si="5"/>
        <v>0.32982045277127248</v>
      </c>
      <c r="Z19" s="162">
        <f t="shared" si="6"/>
        <v>-267</v>
      </c>
      <c r="AA19" s="163">
        <f t="shared" si="7"/>
        <v>845</v>
      </c>
      <c r="AB19" s="164">
        <f t="shared" si="1"/>
        <v>1.0821850800124513E-2</v>
      </c>
    </row>
    <row r="20" spans="1:28" x14ac:dyDescent="0.25">
      <c r="A20" s="161" t="s">
        <v>144</v>
      </c>
      <c r="B20" s="162" t="s">
        <v>131</v>
      </c>
      <c r="C20" s="163">
        <v>125689</v>
      </c>
      <c r="D20" s="163">
        <v>111034</v>
      </c>
      <c r="E20" s="163">
        <v>53695</v>
      </c>
      <c r="F20" s="163">
        <v>56039</v>
      </c>
      <c r="G20" s="163">
        <v>56039</v>
      </c>
      <c r="H20" s="163">
        <v>72315</v>
      </c>
      <c r="I20" s="163">
        <v>71540</v>
      </c>
      <c r="J20" s="165">
        <f t="shared" si="8"/>
        <v>-1.0717002005116494E-2</v>
      </c>
      <c r="K20" s="164">
        <f t="shared" si="2"/>
        <v>-0.3556928508384819</v>
      </c>
      <c r="L20" s="162">
        <f t="shared" si="3"/>
        <v>-775</v>
      </c>
      <c r="M20" s="163">
        <f t="shared" si="4"/>
        <v>-39494</v>
      </c>
      <c r="N20" s="164">
        <f t="shared" si="0"/>
        <v>1.2057738939670685E-2</v>
      </c>
      <c r="Q20" s="162" t="s">
        <v>131</v>
      </c>
      <c r="R20" s="163">
        <v>10727</v>
      </c>
      <c r="S20" s="163">
        <v>6800</v>
      </c>
      <c r="T20" s="163">
        <v>4805</v>
      </c>
      <c r="U20" s="163">
        <v>1803</v>
      </c>
      <c r="V20" s="163">
        <v>2884</v>
      </c>
      <c r="W20" s="163">
        <v>2700</v>
      </c>
      <c r="X20" s="165">
        <f t="shared" si="9"/>
        <v>-6.3800277392510374E-2</v>
      </c>
      <c r="Y20" s="164">
        <f t="shared" si="5"/>
        <v>-0.60294117647058831</v>
      </c>
      <c r="Z20" s="162">
        <f t="shared" si="6"/>
        <v>-184</v>
      </c>
      <c r="AA20" s="163">
        <f t="shared" si="7"/>
        <v>-4100</v>
      </c>
      <c r="AB20" s="164">
        <f t="shared" si="1"/>
        <v>8.5761658821063066E-3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1024812</v>
      </c>
      <c r="D21" s="169">
        <f t="shared" si="10"/>
        <v>1037502</v>
      </c>
      <c r="E21" s="169">
        <f t="shared" si="10"/>
        <v>358402</v>
      </c>
      <c r="F21" s="169">
        <f t="shared" ref="F21" si="11">F13-SUM(F14:F20)</f>
        <v>1063705</v>
      </c>
      <c r="G21" s="169">
        <f t="shared" si="10"/>
        <v>1063705</v>
      </c>
      <c r="H21" s="169">
        <f t="shared" si="10"/>
        <v>1195013</v>
      </c>
      <c r="I21" s="169">
        <f t="shared" si="10"/>
        <v>1296744</v>
      </c>
      <c r="J21" s="171">
        <f t="shared" si="8"/>
        <v>8.5129617836793514E-2</v>
      </c>
      <c r="K21" s="170">
        <f t="shared" si="2"/>
        <v>0.24987132554925195</v>
      </c>
      <c r="L21" s="168">
        <f>I21-H21</f>
        <v>101731</v>
      </c>
      <c r="M21" s="169">
        <f t="shared" si="4"/>
        <v>259242</v>
      </c>
      <c r="N21" s="170">
        <f t="shared" si="0"/>
        <v>0.21856025473279736</v>
      </c>
      <c r="Q21" s="168" t="s">
        <v>145</v>
      </c>
      <c r="R21" s="169">
        <f t="shared" ref="R21:W21" si="12">R13-SUM(R14:R20)</f>
        <v>52787</v>
      </c>
      <c r="S21" s="169">
        <f t="shared" si="12"/>
        <v>58089</v>
      </c>
      <c r="T21" s="169">
        <f t="shared" si="12"/>
        <v>23413</v>
      </c>
      <c r="U21" s="169">
        <f t="shared" si="12"/>
        <v>71942</v>
      </c>
      <c r="V21" s="169">
        <f t="shared" si="12"/>
        <v>79336</v>
      </c>
      <c r="W21" s="169">
        <f t="shared" si="12"/>
        <v>83476</v>
      </c>
      <c r="X21" s="171">
        <f t="shared" si="9"/>
        <v>5.2183119895129471E-2</v>
      </c>
      <c r="Y21" s="170">
        <f t="shared" si="5"/>
        <v>0.43703627192755934</v>
      </c>
      <c r="Z21" s="168">
        <f>W21-V21</f>
        <v>4140</v>
      </c>
      <c r="AA21" s="169">
        <f t="shared" si="7"/>
        <v>25387</v>
      </c>
      <c r="AB21" s="170">
        <f t="shared" si="1"/>
        <v>0.26514963821285409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1909172</v>
      </c>
      <c r="D23" s="176">
        <v>1958261</v>
      </c>
      <c r="E23" s="176">
        <v>601907</v>
      </c>
      <c r="F23" s="176">
        <v>1922911</v>
      </c>
      <c r="G23" s="176">
        <v>1922911</v>
      </c>
      <c r="H23" s="176">
        <v>2081927</v>
      </c>
      <c r="I23" s="176">
        <v>2137213</v>
      </c>
      <c r="J23" s="177">
        <f>IFERROR(I23/H23-1,"-")</f>
        <v>2.6555205826140904E-2</v>
      </c>
      <c r="K23" s="177">
        <f>IFERROR(I23/D23-1,"-")</f>
        <v>9.1383120023326825E-2</v>
      </c>
      <c r="L23" s="176">
        <f>I23-H23</f>
        <v>55286</v>
      </c>
      <c r="M23" s="176">
        <f>I23-D23</f>
        <v>178952</v>
      </c>
      <c r="N23" s="177">
        <f t="shared" ref="N23:N35" si="13">I23/I$9</f>
        <v>0.36021745055172499</v>
      </c>
    </row>
    <row r="24" spans="1:28" x14ac:dyDescent="0.25">
      <c r="A24" s="1" t="s">
        <v>96</v>
      </c>
      <c r="B24" s="157" t="s">
        <v>97</v>
      </c>
      <c r="C24" s="158">
        <v>198136</v>
      </c>
      <c r="D24" s="158">
        <v>234088</v>
      </c>
      <c r="E24" s="158">
        <v>104311</v>
      </c>
      <c r="F24" s="158">
        <v>214737</v>
      </c>
      <c r="G24" s="158">
        <v>214737</v>
      </c>
      <c r="H24" s="158">
        <v>188706</v>
      </c>
      <c r="I24" s="158">
        <v>169977</v>
      </c>
      <c r="J24" s="160">
        <f>IFERROR(I24/H24-1,"-")</f>
        <v>-9.9249626402976077E-2</v>
      </c>
      <c r="K24" s="159">
        <f t="shared" ref="K24:K35" si="14">IFERROR(I24/D24-1,"-")</f>
        <v>-0.27387563651276448</v>
      </c>
      <c r="L24" s="157">
        <f t="shared" ref="L24:L34" si="15">I24-H24</f>
        <v>-18729</v>
      </c>
      <c r="M24" s="158">
        <f t="shared" ref="M24:M35" si="16">I24-D24</f>
        <v>-64111</v>
      </c>
      <c r="N24" s="159">
        <f t="shared" si="13"/>
        <v>2.8648843888012358E-2</v>
      </c>
    </row>
    <row r="25" spans="1:28" x14ac:dyDescent="0.25">
      <c r="A25" s="161" t="s">
        <v>103</v>
      </c>
      <c r="B25" s="162" t="s">
        <v>103</v>
      </c>
      <c r="C25" s="163">
        <v>91102</v>
      </c>
      <c r="D25" s="163">
        <v>116467</v>
      </c>
      <c r="E25" s="163">
        <v>58653</v>
      </c>
      <c r="F25" s="163">
        <v>87634</v>
      </c>
      <c r="G25" s="163">
        <v>87634</v>
      </c>
      <c r="H25" s="163">
        <v>76657</v>
      </c>
      <c r="I25" s="163">
        <v>62810</v>
      </c>
      <c r="J25" s="165">
        <f>IFERROR(I25/H25-1,"-")</f>
        <v>-0.18063581929895511</v>
      </c>
      <c r="K25" s="164">
        <f t="shared" si="14"/>
        <v>-0.46070560759700174</v>
      </c>
      <c r="L25" s="162">
        <f t="shared" si="15"/>
        <v>-13847</v>
      </c>
      <c r="M25" s="163">
        <f t="shared" si="16"/>
        <v>-53657</v>
      </c>
      <c r="N25" s="164">
        <f t="shared" si="13"/>
        <v>1.0586337472752528E-2</v>
      </c>
    </row>
    <row r="26" spans="1:28" x14ac:dyDescent="0.25">
      <c r="A26" s="161" t="s">
        <v>100</v>
      </c>
      <c r="B26" s="162" t="s">
        <v>100</v>
      </c>
      <c r="C26" s="163">
        <v>107034</v>
      </c>
      <c r="D26" s="163">
        <v>117621</v>
      </c>
      <c r="E26" s="163">
        <v>45658</v>
      </c>
      <c r="F26" s="163">
        <v>127103</v>
      </c>
      <c r="G26" s="163">
        <v>127103</v>
      </c>
      <c r="H26" s="163">
        <v>112049</v>
      </c>
      <c r="I26" s="163">
        <v>107167</v>
      </c>
      <c r="J26" s="165">
        <f>IFERROR(I26/H26-1,"-")</f>
        <v>-4.357022374139885E-2</v>
      </c>
      <c r="K26" s="164">
        <f t="shared" si="14"/>
        <v>-8.8878686629088377E-2</v>
      </c>
      <c r="L26" s="162">
        <f t="shared" si="15"/>
        <v>-4882</v>
      </c>
      <c r="M26" s="163">
        <f t="shared" si="16"/>
        <v>-10454</v>
      </c>
      <c r="N26" s="164">
        <f t="shared" si="13"/>
        <v>1.8062506415259832E-2</v>
      </c>
    </row>
    <row r="27" spans="1:28" x14ac:dyDescent="0.25">
      <c r="A27" s="1"/>
      <c r="B27" s="157" t="s">
        <v>107</v>
      </c>
      <c r="C27" s="158">
        <v>1711036</v>
      </c>
      <c r="D27" s="158">
        <v>1724173</v>
      </c>
      <c r="E27" s="158">
        <v>497596</v>
      </c>
      <c r="F27" s="158">
        <v>1708174</v>
      </c>
      <c r="G27" s="158">
        <v>1708174</v>
      </c>
      <c r="H27" s="158">
        <v>1893221</v>
      </c>
      <c r="I27" s="158">
        <v>1967236</v>
      </c>
      <c r="J27" s="160">
        <f>IFERROR(I27/H27-1,"-")</f>
        <v>3.9094749107473348E-2</v>
      </c>
      <c r="K27" s="159">
        <f t="shared" si="14"/>
        <v>0.14097367259549931</v>
      </c>
      <c r="L27" s="157">
        <f t="shared" si="15"/>
        <v>74015</v>
      </c>
      <c r="M27" s="158">
        <f t="shared" si="16"/>
        <v>243063</v>
      </c>
      <c r="N27" s="159">
        <f t="shared" si="13"/>
        <v>0.33156860666371263</v>
      </c>
    </row>
    <row r="28" spans="1:28" s="56" customFormat="1" x14ac:dyDescent="0.25">
      <c r="B28" s="162" t="s">
        <v>110</v>
      </c>
      <c r="C28" s="163">
        <v>823485</v>
      </c>
      <c r="D28" s="163">
        <v>846109</v>
      </c>
      <c r="E28" s="163">
        <v>218525</v>
      </c>
      <c r="F28" s="163">
        <v>863283</v>
      </c>
      <c r="G28" s="163">
        <v>863283</v>
      </c>
      <c r="H28" s="163">
        <v>984311</v>
      </c>
      <c r="I28" s="163">
        <v>1029978</v>
      </c>
      <c r="J28" s="165">
        <f t="shared" ref="J28:J35" si="17">IFERROR(I28/H28-1,"-")</f>
        <v>4.6394889420112051E-2</v>
      </c>
      <c r="K28" s="164">
        <f t="shared" si="14"/>
        <v>0.21731124476870001</v>
      </c>
      <c r="L28" s="162">
        <f t="shared" si="15"/>
        <v>45667</v>
      </c>
      <c r="M28" s="163">
        <f t="shared" si="16"/>
        <v>183869</v>
      </c>
      <c r="N28" s="164">
        <f t="shared" si="13"/>
        <v>0.17359806873922468</v>
      </c>
    </row>
    <row r="29" spans="1:28" s="56" customFormat="1" x14ac:dyDescent="0.25">
      <c r="B29" s="162" t="s">
        <v>113</v>
      </c>
      <c r="C29" s="163">
        <v>255921</v>
      </c>
      <c r="D29" s="163">
        <v>233296</v>
      </c>
      <c r="E29" s="163">
        <v>63576</v>
      </c>
      <c r="F29" s="163">
        <v>189850</v>
      </c>
      <c r="G29" s="163">
        <v>189850</v>
      </c>
      <c r="H29" s="163">
        <v>204067</v>
      </c>
      <c r="I29" s="163">
        <v>205256</v>
      </c>
      <c r="J29" s="165">
        <f t="shared" si="17"/>
        <v>5.8265177613234798E-3</v>
      </c>
      <c r="K29" s="164">
        <f t="shared" si="14"/>
        <v>-0.12019065907688087</v>
      </c>
      <c r="L29" s="162">
        <f t="shared" si="15"/>
        <v>1189</v>
      </c>
      <c r="M29" s="163">
        <f t="shared" si="16"/>
        <v>-28040</v>
      </c>
      <c r="N29" s="164">
        <f t="shared" si="13"/>
        <v>3.4594957559421949E-2</v>
      </c>
    </row>
    <row r="30" spans="1:28" x14ac:dyDescent="0.25">
      <c r="A30" s="1"/>
      <c r="B30" s="162" t="s">
        <v>116</v>
      </c>
      <c r="C30" s="163">
        <v>54904</v>
      </c>
      <c r="D30" s="163">
        <v>59523</v>
      </c>
      <c r="E30" s="163">
        <v>22457</v>
      </c>
      <c r="F30" s="163">
        <v>68785</v>
      </c>
      <c r="G30" s="163">
        <v>68785</v>
      </c>
      <c r="H30" s="163">
        <v>74124</v>
      </c>
      <c r="I30" s="163">
        <v>65750</v>
      </c>
      <c r="J30" s="165">
        <f t="shared" si="17"/>
        <v>-0.11297285629485732</v>
      </c>
      <c r="K30" s="164">
        <f t="shared" si="14"/>
        <v>0.10461502276430967</v>
      </c>
      <c r="L30" s="162">
        <f t="shared" si="15"/>
        <v>-8374</v>
      </c>
      <c r="M30" s="163">
        <f t="shared" si="16"/>
        <v>6227</v>
      </c>
      <c r="N30" s="164">
        <f t="shared" si="13"/>
        <v>1.1081860990821184E-2</v>
      </c>
    </row>
    <row r="31" spans="1:28" x14ac:dyDescent="0.25">
      <c r="A31" s="1"/>
      <c r="B31" s="162" t="s">
        <v>123</v>
      </c>
      <c r="C31" s="163">
        <v>75408</v>
      </c>
      <c r="D31" s="163">
        <v>70764</v>
      </c>
      <c r="E31" s="163">
        <v>19484</v>
      </c>
      <c r="F31" s="163">
        <v>88075</v>
      </c>
      <c r="G31" s="163">
        <v>88075</v>
      </c>
      <c r="H31" s="163">
        <v>81376</v>
      </c>
      <c r="I31" s="163">
        <v>80847</v>
      </c>
      <c r="J31" s="165">
        <f t="shared" si="17"/>
        <v>-6.5006881635862879E-3</v>
      </c>
      <c r="K31" s="164">
        <f t="shared" si="14"/>
        <v>0.1424877056130236</v>
      </c>
      <c r="L31" s="162">
        <f t="shared" si="15"/>
        <v>-529</v>
      </c>
      <c r="M31" s="163">
        <f t="shared" si="16"/>
        <v>10083</v>
      </c>
      <c r="N31" s="164">
        <f t="shared" si="13"/>
        <v>1.3626391110645177E-2</v>
      </c>
    </row>
    <row r="32" spans="1:28" x14ac:dyDescent="0.25">
      <c r="A32" s="1"/>
      <c r="B32" s="162" t="s">
        <v>119</v>
      </c>
      <c r="C32" s="163">
        <v>80975</v>
      </c>
      <c r="D32" s="163">
        <v>78548</v>
      </c>
      <c r="E32" s="163">
        <v>32540</v>
      </c>
      <c r="F32" s="163">
        <v>94537</v>
      </c>
      <c r="G32" s="163">
        <v>94537</v>
      </c>
      <c r="H32" s="163">
        <v>89479</v>
      </c>
      <c r="I32" s="163">
        <v>91425</v>
      </c>
      <c r="J32" s="165">
        <f t="shared" si="17"/>
        <v>2.1748119670537136E-2</v>
      </c>
      <c r="K32" s="164">
        <f t="shared" si="14"/>
        <v>0.1639379742323166</v>
      </c>
      <c r="L32" s="162">
        <f t="shared" si="15"/>
        <v>1946</v>
      </c>
      <c r="M32" s="163">
        <f t="shared" si="16"/>
        <v>12877</v>
      </c>
      <c r="N32" s="164">
        <f t="shared" si="13"/>
        <v>1.5409264503206493E-2</v>
      </c>
    </row>
    <row r="33" spans="1:14" x14ac:dyDescent="0.25">
      <c r="A33" s="1"/>
      <c r="B33" s="162" t="s">
        <v>128</v>
      </c>
      <c r="C33" s="163">
        <v>28279</v>
      </c>
      <c r="D33" s="163">
        <v>33116</v>
      </c>
      <c r="E33" s="163">
        <v>14195</v>
      </c>
      <c r="F33" s="163">
        <v>24473</v>
      </c>
      <c r="G33" s="163">
        <v>24473</v>
      </c>
      <c r="H33" s="163">
        <v>26292</v>
      </c>
      <c r="I33" s="163">
        <v>26149</v>
      </c>
      <c r="J33" s="165">
        <f t="shared" si="17"/>
        <v>-5.438916780769798E-3</v>
      </c>
      <c r="K33" s="164">
        <f t="shared" si="14"/>
        <v>-0.2103816886097355</v>
      </c>
      <c r="L33" s="162">
        <f t="shared" si="15"/>
        <v>-143</v>
      </c>
      <c r="M33" s="163">
        <f t="shared" si="16"/>
        <v>-6967</v>
      </c>
      <c r="N33" s="164">
        <f t="shared" si="13"/>
        <v>4.4072940387678049E-3</v>
      </c>
    </row>
    <row r="34" spans="1:14" x14ac:dyDescent="0.25">
      <c r="A34" s="161" t="s">
        <v>144</v>
      </c>
      <c r="B34" s="162" t="s">
        <v>131</v>
      </c>
      <c r="C34" s="163">
        <v>38546</v>
      </c>
      <c r="D34" s="163">
        <v>36790</v>
      </c>
      <c r="E34" s="163">
        <v>16609</v>
      </c>
      <c r="F34" s="163">
        <v>19558</v>
      </c>
      <c r="G34" s="163">
        <v>19558</v>
      </c>
      <c r="H34" s="163">
        <v>25808</v>
      </c>
      <c r="I34" s="163">
        <v>24882</v>
      </c>
      <c r="J34" s="165">
        <f t="shared" si="17"/>
        <v>-3.5880347179169214E-2</v>
      </c>
      <c r="K34" s="164">
        <f t="shared" si="14"/>
        <v>-0.32367491166077733</v>
      </c>
      <c r="L34" s="162">
        <f t="shared" si="15"/>
        <v>-926</v>
      </c>
      <c r="M34" s="163">
        <f t="shared" si="16"/>
        <v>-11908</v>
      </c>
      <c r="N34" s="164">
        <f t="shared" si="13"/>
        <v>4.1937469988382161E-3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353518</v>
      </c>
      <c r="D35" s="169">
        <f t="shared" si="18"/>
        <v>366027</v>
      </c>
      <c r="E35" s="169">
        <f t="shared" si="18"/>
        <v>110210</v>
      </c>
      <c r="F35" s="169">
        <f t="shared" ref="F35" si="19">F27-SUM(F28:F34)</f>
        <v>359613</v>
      </c>
      <c r="G35" s="169">
        <f t="shared" si="18"/>
        <v>359613</v>
      </c>
      <c r="H35" s="169">
        <f t="shared" si="18"/>
        <v>407764</v>
      </c>
      <c r="I35" s="169">
        <f t="shared" si="18"/>
        <v>442949</v>
      </c>
      <c r="J35" s="171">
        <f t="shared" si="17"/>
        <v>8.6287656585672057E-2</v>
      </c>
      <c r="K35" s="170">
        <f t="shared" si="14"/>
        <v>0.21015389575085996</v>
      </c>
      <c r="L35" s="168">
        <f>I35-H35</f>
        <v>35185</v>
      </c>
      <c r="M35" s="169">
        <f t="shared" si="16"/>
        <v>76922</v>
      </c>
      <c r="N35" s="170">
        <f t="shared" si="13"/>
        <v>7.4657022722787125E-2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1477572</v>
      </c>
      <c r="D37" s="176">
        <v>1449258</v>
      </c>
      <c r="E37" s="176">
        <v>426179</v>
      </c>
      <c r="F37" s="176">
        <v>1355261</v>
      </c>
      <c r="G37" s="176">
        <v>1355261</v>
      </c>
      <c r="H37" s="176">
        <v>1459828</v>
      </c>
      <c r="I37" s="176">
        <v>1520919</v>
      </c>
      <c r="J37" s="177">
        <f>IFERROR(I37/H37-1,"-")</f>
        <v>4.1848080732798554E-2</v>
      </c>
      <c r="K37" s="177">
        <f>IFERROR(I37/D37-1,"-")</f>
        <v>4.9446682371254713E-2</v>
      </c>
      <c r="L37" s="176">
        <f>I37-H37</f>
        <v>61091</v>
      </c>
      <c r="M37" s="176">
        <f>I37-D37</f>
        <v>71661</v>
      </c>
      <c r="N37" s="177">
        <f t="shared" ref="N37:N49" si="20">I37/I$9</f>
        <v>0.25634392298553255</v>
      </c>
    </row>
    <row r="38" spans="1:14" x14ac:dyDescent="0.25">
      <c r="A38" s="1" t="s">
        <v>96</v>
      </c>
      <c r="B38" s="157" t="s">
        <v>97</v>
      </c>
      <c r="C38" s="158">
        <v>139124</v>
      </c>
      <c r="D38" s="158">
        <v>132156</v>
      </c>
      <c r="E38" s="158">
        <v>50700</v>
      </c>
      <c r="F38" s="158">
        <v>125997</v>
      </c>
      <c r="G38" s="158">
        <v>125997</v>
      </c>
      <c r="H38" s="158">
        <v>124139</v>
      </c>
      <c r="I38" s="158">
        <v>120279</v>
      </c>
      <c r="J38" s="160">
        <f>IFERROR(I38/H38-1,"-")</f>
        <v>-3.1094176689034025E-2</v>
      </c>
      <c r="K38" s="159">
        <f t="shared" ref="K38:K49" si="21">IFERROR(I38/D38-1,"-")</f>
        <v>-8.9871061472804881E-2</v>
      </c>
      <c r="L38" s="157">
        <f t="shared" ref="L38:L48" si="22">I38-H38</f>
        <v>-3860</v>
      </c>
      <c r="M38" s="158">
        <f t="shared" ref="M38:M49" si="23">I38-D38</f>
        <v>-11877</v>
      </c>
      <c r="N38" s="159">
        <f t="shared" si="20"/>
        <v>2.0272473887680324E-2</v>
      </c>
    </row>
    <row r="39" spans="1:14" x14ac:dyDescent="0.25">
      <c r="A39" s="161" t="s">
        <v>103</v>
      </c>
      <c r="B39" s="162" t="s">
        <v>103</v>
      </c>
      <c r="C39" s="163">
        <v>44315</v>
      </c>
      <c r="D39" s="163">
        <v>52512</v>
      </c>
      <c r="E39" s="163">
        <v>24041</v>
      </c>
      <c r="F39" s="163">
        <v>48561</v>
      </c>
      <c r="G39" s="163">
        <v>48561</v>
      </c>
      <c r="H39" s="163">
        <v>53528</v>
      </c>
      <c r="I39" s="163">
        <v>53192</v>
      </c>
      <c r="J39" s="165">
        <f>IFERROR(I39/H39-1,"-")</f>
        <v>-6.2770886265132164E-3</v>
      </c>
      <c r="K39" s="164">
        <f t="shared" si="21"/>
        <v>1.2949421084704538E-2</v>
      </c>
      <c r="L39" s="162">
        <f t="shared" si="22"/>
        <v>-336</v>
      </c>
      <c r="M39" s="163">
        <f t="shared" si="23"/>
        <v>680</v>
      </c>
      <c r="N39" s="164">
        <f t="shared" si="20"/>
        <v>8.9652676779279159E-3</v>
      </c>
    </row>
    <row r="40" spans="1:14" x14ac:dyDescent="0.25">
      <c r="A40" s="161" t="s">
        <v>100</v>
      </c>
      <c r="B40" s="162" t="s">
        <v>100</v>
      </c>
      <c r="C40" s="163">
        <v>94809</v>
      </c>
      <c r="D40" s="163">
        <v>79644</v>
      </c>
      <c r="E40" s="163">
        <v>26659</v>
      </c>
      <c r="F40" s="163">
        <v>77436</v>
      </c>
      <c r="G40" s="163">
        <v>77436</v>
      </c>
      <c r="H40" s="163">
        <v>70611</v>
      </c>
      <c r="I40" s="163">
        <v>67087</v>
      </c>
      <c r="J40" s="165">
        <f>IFERROR(I40/H40-1,"-")</f>
        <v>-4.9907238248998009E-2</v>
      </c>
      <c r="K40" s="164">
        <f t="shared" si="21"/>
        <v>-0.15766410526844454</v>
      </c>
      <c r="L40" s="162">
        <f t="shared" si="22"/>
        <v>-3524</v>
      </c>
      <c r="M40" s="163">
        <f t="shared" si="23"/>
        <v>-12557</v>
      </c>
      <c r="N40" s="164">
        <f t="shared" si="20"/>
        <v>1.1307206209752408E-2</v>
      </c>
    </row>
    <row r="41" spans="1:14" x14ac:dyDescent="0.25">
      <c r="A41" s="1"/>
      <c r="B41" s="157" t="s">
        <v>107</v>
      </c>
      <c r="C41" s="158">
        <v>1338448</v>
      </c>
      <c r="D41" s="158">
        <v>1317102</v>
      </c>
      <c r="E41" s="158">
        <v>375479</v>
      </c>
      <c r="F41" s="158">
        <v>1229264</v>
      </c>
      <c r="G41" s="158">
        <v>1229264</v>
      </c>
      <c r="H41" s="158">
        <v>1335689</v>
      </c>
      <c r="I41" s="158">
        <v>1400640</v>
      </c>
      <c r="J41" s="160">
        <f>IFERROR(I41/H41-1,"-")</f>
        <v>4.8627337651204749E-2</v>
      </c>
      <c r="K41" s="159">
        <f t="shared" si="21"/>
        <v>6.3425611683833205E-2</v>
      </c>
      <c r="L41" s="157">
        <f t="shared" si="22"/>
        <v>64951</v>
      </c>
      <c r="M41" s="158">
        <f t="shared" si="23"/>
        <v>83538</v>
      </c>
      <c r="N41" s="159">
        <f t="shared" si="20"/>
        <v>0.23607144909785224</v>
      </c>
    </row>
    <row r="42" spans="1:14" s="56" customFormat="1" x14ac:dyDescent="0.25">
      <c r="B42" s="162" t="s">
        <v>110</v>
      </c>
      <c r="C42" s="163">
        <v>696680</v>
      </c>
      <c r="D42" s="163">
        <v>726594</v>
      </c>
      <c r="E42" s="163">
        <v>171172</v>
      </c>
      <c r="F42" s="163">
        <v>641572</v>
      </c>
      <c r="G42" s="163">
        <v>641572</v>
      </c>
      <c r="H42" s="163">
        <v>707371</v>
      </c>
      <c r="I42" s="163">
        <v>755414</v>
      </c>
      <c r="J42" s="165">
        <f t="shared" ref="J42:J49" si="24">IFERROR(I42/H42-1,"-")</f>
        <v>6.7917683931063122E-2</v>
      </c>
      <c r="K42" s="164">
        <f t="shared" si="21"/>
        <v>3.9664516910406622E-2</v>
      </c>
      <c r="L42" s="162">
        <f t="shared" si="22"/>
        <v>48043</v>
      </c>
      <c r="M42" s="163">
        <f t="shared" si="23"/>
        <v>28820</v>
      </c>
      <c r="N42" s="164">
        <f t="shared" si="20"/>
        <v>0.12732156560486987</v>
      </c>
    </row>
    <row r="43" spans="1:14" s="56" customFormat="1" x14ac:dyDescent="0.25">
      <c r="B43" s="162" t="s">
        <v>113</v>
      </c>
      <c r="C43" s="163">
        <v>83674</v>
      </c>
      <c r="D43" s="163">
        <v>60496</v>
      </c>
      <c r="E43" s="163">
        <v>18190</v>
      </c>
      <c r="F43" s="163">
        <v>41876</v>
      </c>
      <c r="G43" s="163">
        <v>41876</v>
      </c>
      <c r="H43" s="163">
        <v>48861</v>
      </c>
      <c r="I43" s="163">
        <v>47716</v>
      </c>
      <c r="J43" s="165">
        <f t="shared" si="24"/>
        <v>-2.3433822476003341E-2</v>
      </c>
      <c r="K43" s="164">
        <f t="shared" si="21"/>
        <v>-0.21125363660407304</v>
      </c>
      <c r="L43" s="162">
        <f t="shared" si="22"/>
        <v>-1145</v>
      </c>
      <c r="M43" s="163">
        <f t="shared" si="23"/>
        <v>-12780</v>
      </c>
      <c r="N43" s="164">
        <f t="shared" si="20"/>
        <v>8.0423129891714629E-3</v>
      </c>
    </row>
    <row r="44" spans="1:14" x14ac:dyDescent="0.25">
      <c r="A44" s="1"/>
      <c r="B44" s="162" t="s">
        <v>116</v>
      </c>
      <c r="C44" s="163">
        <v>26826</v>
      </c>
      <c r="D44" s="163">
        <v>26946</v>
      </c>
      <c r="E44" s="163">
        <v>10300</v>
      </c>
      <c r="F44" s="163">
        <v>29244</v>
      </c>
      <c r="G44" s="163">
        <v>29244</v>
      </c>
      <c r="H44" s="163">
        <v>33008</v>
      </c>
      <c r="I44" s="163">
        <v>32786</v>
      </c>
      <c r="J44" s="165">
        <f t="shared" si="24"/>
        <v>-6.7256422685409989E-3</v>
      </c>
      <c r="K44" s="164">
        <f t="shared" si="21"/>
        <v>0.21672975580791221</v>
      </c>
      <c r="L44" s="162">
        <f t="shared" si="22"/>
        <v>-222</v>
      </c>
      <c r="M44" s="163">
        <f t="shared" si="23"/>
        <v>5840</v>
      </c>
      <c r="N44" s="164">
        <f t="shared" si="20"/>
        <v>5.5259299535370858E-3</v>
      </c>
    </row>
    <row r="45" spans="1:14" x14ac:dyDescent="0.25">
      <c r="A45" s="1"/>
      <c r="B45" s="162" t="s">
        <v>123</v>
      </c>
      <c r="C45" s="163">
        <v>64341</v>
      </c>
      <c r="D45" s="163">
        <v>61792</v>
      </c>
      <c r="E45" s="163">
        <v>16223</v>
      </c>
      <c r="F45" s="163">
        <v>66346</v>
      </c>
      <c r="G45" s="163">
        <v>66346</v>
      </c>
      <c r="H45" s="163">
        <v>64590</v>
      </c>
      <c r="I45" s="163">
        <v>66105</v>
      </c>
      <c r="J45" s="165">
        <f t="shared" si="24"/>
        <v>2.3455643288434747E-2</v>
      </c>
      <c r="K45" s="164">
        <f t="shared" si="21"/>
        <v>6.9798679440704392E-2</v>
      </c>
      <c r="L45" s="162">
        <f t="shared" si="22"/>
        <v>1515</v>
      </c>
      <c r="M45" s="163">
        <f t="shared" si="23"/>
        <v>4313</v>
      </c>
      <c r="N45" s="164">
        <f t="shared" si="20"/>
        <v>1.1141694612900904E-2</v>
      </c>
    </row>
    <row r="46" spans="1:14" x14ac:dyDescent="0.25">
      <c r="A46" s="1"/>
      <c r="B46" s="162" t="s">
        <v>119</v>
      </c>
      <c r="C46" s="163">
        <v>47443</v>
      </c>
      <c r="D46" s="163">
        <v>46034</v>
      </c>
      <c r="E46" s="163">
        <v>17896</v>
      </c>
      <c r="F46" s="163">
        <v>43157</v>
      </c>
      <c r="G46" s="163">
        <v>43157</v>
      </c>
      <c r="H46" s="163">
        <v>49620</v>
      </c>
      <c r="I46" s="163">
        <v>50291</v>
      </c>
      <c r="J46" s="165">
        <f t="shared" si="24"/>
        <v>1.3522773075372863E-2</v>
      </c>
      <c r="K46" s="164">
        <f t="shared" si="21"/>
        <v>9.2475127079984398E-2</v>
      </c>
      <c r="L46" s="162">
        <f t="shared" si="22"/>
        <v>671</v>
      </c>
      <c r="M46" s="163">
        <f t="shared" si="23"/>
        <v>4257</v>
      </c>
      <c r="N46" s="164">
        <f t="shared" si="20"/>
        <v>8.476317431017311E-3</v>
      </c>
    </row>
    <row r="47" spans="1:14" x14ac:dyDescent="0.25">
      <c r="A47" s="1"/>
      <c r="B47" s="162" t="s">
        <v>128</v>
      </c>
      <c r="C47" s="163">
        <v>29509</v>
      </c>
      <c r="D47" s="163">
        <v>28906</v>
      </c>
      <c r="E47" s="163">
        <v>12286</v>
      </c>
      <c r="F47" s="163">
        <v>24040</v>
      </c>
      <c r="G47" s="163">
        <v>24040</v>
      </c>
      <c r="H47" s="163">
        <v>25144</v>
      </c>
      <c r="I47" s="163">
        <v>23578</v>
      </c>
      <c r="J47" s="165">
        <f t="shared" si="24"/>
        <v>-6.2281259942729927E-2</v>
      </c>
      <c r="K47" s="164">
        <f t="shared" si="21"/>
        <v>-0.18432159413270599</v>
      </c>
      <c r="L47" s="162">
        <f t="shared" si="22"/>
        <v>-1566</v>
      </c>
      <c r="M47" s="163">
        <f t="shared" si="23"/>
        <v>-5328</v>
      </c>
      <c r="N47" s="164">
        <f t="shared" si="20"/>
        <v>3.9739637785791921E-3</v>
      </c>
    </row>
    <row r="48" spans="1:14" x14ac:dyDescent="0.25">
      <c r="A48" s="161" t="s">
        <v>144</v>
      </c>
      <c r="B48" s="162" t="s">
        <v>131</v>
      </c>
      <c r="C48" s="163">
        <v>52534</v>
      </c>
      <c r="D48" s="163">
        <v>45553</v>
      </c>
      <c r="E48" s="163">
        <v>21180</v>
      </c>
      <c r="F48" s="163">
        <v>23183</v>
      </c>
      <c r="G48" s="163">
        <v>23183</v>
      </c>
      <c r="H48" s="163">
        <v>27746</v>
      </c>
      <c r="I48" s="163">
        <v>26046</v>
      </c>
      <c r="J48" s="165">
        <f t="shared" si="24"/>
        <v>-6.1270092986376423E-2</v>
      </c>
      <c r="K48" s="164">
        <f t="shared" si="21"/>
        <v>-0.42822646148442478</v>
      </c>
      <c r="L48" s="162">
        <f t="shared" si="22"/>
        <v>-1700</v>
      </c>
      <c r="M48" s="163">
        <f t="shared" si="23"/>
        <v>-19507</v>
      </c>
      <c r="N48" s="164">
        <f t="shared" si="20"/>
        <v>4.3899338610939708E-3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337441</v>
      </c>
      <c r="D49" s="169">
        <f t="shared" si="25"/>
        <v>320781</v>
      </c>
      <c r="E49" s="169">
        <f t="shared" si="25"/>
        <v>108232</v>
      </c>
      <c r="F49" s="169">
        <f t="shared" ref="F49" si="26">F41-SUM(F42:F48)</f>
        <v>359846</v>
      </c>
      <c r="G49" s="169">
        <f t="shared" si="25"/>
        <v>359846</v>
      </c>
      <c r="H49" s="169">
        <f t="shared" si="25"/>
        <v>379349</v>
      </c>
      <c r="I49" s="169">
        <f t="shared" si="25"/>
        <v>398704</v>
      </c>
      <c r="J49" s="171">
        <f t="shared" si="24"/>
        <v>5.1021618615048503E-2</v>
      </c>
      <c r="K49" s="170">
        <f t="shared" si="21"/>
        <v>0.24291650690034627</v>
      </c>
      <c r="L49" s="168">
        <f>I49-H49</f>
        <v>19355</v>
      </c>
      <c r="M49" s="169">
        <f t="shared" si="23"/>
        <v>77923</v>
      </c>
      <c r="N49" s="170">
        <f t="shared" si="20"/>
        <v>6.7199730866682433E-2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48381</v>
      </c>
      <c r="D51" s="176">
        <v>46960</v>
      </c>
      <c r="E51" s="176">
        <v>14096</v>
      </c>
      <c r="F51" s="176">
        <v>36653</v>
      </c>
      <c r="G51" s="176">
        <v>36653</v>
      </c>
      <c r="H51" s="176">
        <v>49442</v>
      </c>
      <c r="I51" s="176">
        <v>43544</v>
      </c>
      <c r="J51" s="177">
        <f>IFERROR(I51/H51-1,"-")</f>
        <v>-0.11929129080538814</v>
      </c>
      <c r="K51" s="177">
        <f>IFERROR(I51/D51-1,"-")</f>
        <v>-7.2742759795570655E-2</v>
      </c>
      <c r="L51" s="176">
        <f>I51-H51</f>
        <v>-5898</v>
      </c>
      <c r="M51" s="176">
        <f>I51-D51</f>
        <v>-3416</v>
      </c>
      <c r="N51" s="177">
        <f t="shared" ref="N51:N63" si="27">I51/I$9</f>
        <v>7.3391415206740329E-3</v>
      </c>
    </row>
    <row r="52" spans="1:14" x14ac:dyDescent="0.25">
      <c r="A52" s="1" t="s">
        <v>96</v>
      </c>
      <c r="B52" s="157" t="s">
        <v>97</v>
      </c>
      <c r="C52" s="158">
        <v>11441</v>
      </c>
      <c r="D52" s="158">
        <v>10651</v>
      </c>
      <c r="E52" s="158">
        <v>2501</v>
      </c>
      <c r="F52" s="158">
        <v>5895</v>
      </c>
      <c r="G52" s="158">
        <v>5895</v>
      </c>
      <c r="H52" s="158">
        <v>18768</v>
      </c>
      <c r="I52" s="158">
        <v>10450</v>
      </c>
      <c r="J52" s="160">
        <f>IFERROR(I52/H52-1,"-")</f>
        <v>-0.4432011935208866</v>
      </c>
      <c r="K52" s="159">
        <f t="shared" ref="K52:K63" si="28">IFERROR(I52/D52-1,"-")</f>
        <v>-1.8871467467843406E-2</v>
      </c>
      <c r="L52" s="157">
        <f t="shared" ref="L52:L62" si="29">I52-H52</f>
        <v>-8318</v>
      </c>
      <c r="M52" s="158">
        <f t="shared" ref="M52:M63" si="30">I52-D52</f>
        <v>-201</v>
      </c>
      <c r="N52" s="159">
        <f t="shared" si="27"/>
        <v>1.7612995795297549E-3</v>
      </c>
    </row>
    <row r="53" spans="1:14" x14ac:dyDescent="0.25">
      <c r="A53" s="161" t="s">
        <v>103</v>
      </c>
      <c r="B53" s="162" t="s">
        <v>103</v>
      </c>
      <c r="C53" s="163">
        <v>7153</v>
      </c>
      <c r="D53" s="163">
        <v>5887</v>
      </c>
      <c r="E53" s="163">
        <v>1804</v>
      </c>
      <c r="F53" s="163">
        <v>2781</v>
      </c>
      <c r="G53" s="163">
        <v>2781</v>
      </c>
      <c r="H53" s="163">
        <v>13550</v>
      </c>
      <c r="I53" s="163">
        <v>6853</v>
      </c>
      <c r="J53" s="165">
        <f>IFERROR(I53/H53-1,"-")</f>
        <v>-0.49424354243542434</v>
      </c>
      <c r="K53" s="164">
        <f t="shared" si="28"/>
        <v>0.16409036860879911</v>
      </c>
      <c r="L53" s="162">
        <f t="shared" si="29"/>
        <v>-6697</v>
      </c>
      <c r="M53" s="163">
        <f t="shared" si="30"/>
        <v>966</v>
      </c>
      <c r="N53" s="164">
        <f t="shared" si="27"/>
        <v>1.1550417242600392E-3</v>
      </c>
    </row>
    <row r="54" spans="1:14" x14ac:dyDescent="0.25">
      <c r="A54" s="161" t="s">
        <v>100</v>
      </c>
      <c r="B54" s="162" t="s">
        <v>100</v>
      </c>
      <c r="C54" s="163">
        <v>4288</v>
      </c>
      <c r="D54" s="163">
        <v>4764</v>
      </c>
      <c r="E54" s="163">
        <v>697</v>
      </c>
      <c r="F54" s="163">
        <v>3114</v>
      </c>
      <c r="G54" s="163">
        <v>3114</v>
      </c>
      <c r="H54" s="163">
        <v>5218</v>
      </c>
      <c r="I54" s="163">
        <v>3597</v>
      </c>
      <c r="J54" s="165">
        <f>IFERROR(I54/H54-1,"-")</f>
        <v>-0.31065542353392106</v>
      </c>
      <c r="K54" s="164">
        <f t="shared" si="28"/>
        <v>-0.24496221662468509</v>
      </c>
      <c r="L54" s="162">
        <f t="shared" si="29"/>
        <v>-1621</v>
      </c>
      <c r="M54" s="163">
        <f t="shared" si="30"/>
        <v>-1167</v>
      </c>
      <c r="N54" s="164">
        <f t="shared" si="27"/>
        <v>6.0625785526971564E-4</v>
      </c>
    </row>
    <row r="55" spans="1:14" x14ac:dyDescent="0.25">
      <c r="A55" s="1"/>
      <c r="B55" s="157" t="s">
        <v>107</v>
      </c>
      <c r="C55" s="158">
        <v>36940</v>
      </c>
      <c r="D55" s="158">
        <v>36309</v>
      </c>
      <c r="E55" s="158">
        <v>11595</v>
      </c>
      <c r="F55" s="158">
        <v>30758</v>
      </c>
      <c r="G55" s="158">
        <v>30758</v>
      </c>
      <c r="H55" s="158">
        <v>30674</v>
      </c>
      <c r="I55" s="158">
        <v>33094</v>
      </c>
      <c r="J55" s="160">
        <f>IFERROR(I55/H55-1,"-")</f>
        <v>7.8894177479298389E-2</v>
      </c>
      <c r="K55" s="159">
        <f t="shared" si="28"/>
        <v>-8.8545539673359208E-2</v>
      </c>
      <c r="L55" s="157">
        <f t="shared" si="29"/>
        <v>2420</v>
      </c>
      <c r="M55" s="158">
        <f t="shared" si="30"/>
        <v>-3215</v>
      </c>
      <c r="N55" s="159">
        <f t="shared" si="27"/>
        <v>5.577841941144278E-3</v>
      </c>
    </row>
    <row r="56" spans="1:14" s="56" customFormat="1" x14ac:dyDescent="0.25">
      <c r="B56" s="162" t="s">
        <v>110</v>
      </c>
      <c r="C56" s="163">
        <v>10894</v>
      </c>
      <c r="D56" s="163">
        <v>11121</v>
      </c>
      <c r="E56" s="163">
        <v>3754</v>
      </c>
      <c r="F56" s="163">
        <v>11016</v>
      </c>
      <c r="G56" s="163">
        <v>11016</v>
      </c>
      <c r="H56" s="163">
        <v>9836</v>
      </c>
      <c r="I56" s="163">
        <v>11854</v>
      </c>
      <c r="J56" s="165">
        <f t="shared" ref="J56:J63" si="31">IFERROR(I56/H56-1,"-")</f>
        <v>0.20516470109800733</v>
      </c>
      <c r="K56" s="164">
        <f t="shared" si="28"/>
        <v>6.5911338908371642E-2</v>
      </c>
      <c r="L56" s="162">
        <f t="shared" si="29"/>
        <v>2018</v>
      </c>
      <c r="M56" s="163">
        <f t="shared" si="30"/>
        <v>733</v>
      </c>
      <c r="N56" s="164">
        <f t="shared" si="27"/>
        <v>1.9979373412196857E-3</v>
      </c>
    </row>
    <row r="57" spans="1:14" s="56" customFormat="1" x14ac:dyDescent="0.25">
      <c r="B57" s="162" t="s">
        <v>113</v>
      </c>
      <c r="C57" s="163">
        <v>12184</v>
      </c>
      <c r="D57" s="163">
        <v>10450</v>
      </c>
      <c r="E57" s="163">
        <v>3129</v>
      </c>
      <c r="F57" s="163">
        <v>6826</v>
      </c>
      <c r="G57" s="163">
        <v>6826</v>
      </c>
      <c r="H57" s="163">
        <v>6102</v>
      </c>
      <c r="I57" s="163">
        <v>6722</v>
      </c>
      <c r="J57" s="165">
        <f t="shared" si="31"/>
        <v>0.10160603080957054</v>
      </c>
      <c r="K57" s="164">
        <f t="shared" si="28"/>
        <v>-0.35674641148325359</v>
      </c>
      <c r="L57" s="162">
        <f t="shared" si="29"/>
        <v>620</v>
      </c>
      <c r="M57" s="163">
        <f t="shared" si="30"/>
        <v>-3728</v>
      </c>
      <c r="N57" s="164">
        <f t="shared" si="27"/>
        <v>1.1329622749855514E-3</v>
      </c>
    </row>
    <row r="58" spans="1:14" x14ac:dyDescent="0.25">
      <c r="A58" s="1"/>
      <c r="B58" s="162" t="s">
        <v>116</v>
      </c>
      <c r="C58" s="163">
        <v>1983</v>
      </c>
      <c r="D58" s="163">
        <v>2192</v>
      </c>
      <c r="E58" s="163">
        <v>548</v>
      </c>
      <c r="F58" s="163">
        <v>2473</v>
      </c>
      <c r="G58" s="163">
        <v>2473</v>
      </c>
      <c r="H58" s="163">
        <v>2771</v>
      </c>
      <c r="I58" s="163">
        <v>2256</v>
      </c>
      <c r="J58" s="165">
        <f t="shared" si="31"/>
        <v>-0.18585348249729339</v>
      </c>
      <c r="K58" s="164">
        <f t="shared" si="28"/>
        <v>2.9197080291970767E-2</v>
      </c>
      <c r="L58" s="162">
        <f t="shared" si="29"/>
        <v>-515</v>
      </c>
      <c r="M58" s="163">
        <f t="shared" si="30"/>
        <v>64</v>
      </c>
      <c r="N58" s="164">
        <f t="shared" si="27"/>
        <v>3.8023845468125616E-4</v>
      </c>
    </row>
    <row r="59" spans="1:14" x14ac:dyDescent="0.25">
      <c r="A59" s="1"/>
      <c r="B59" s="162" t="s">
        <v>123</v>
      </c>
      <c r="C59" s="163">
        <v>670</v>
      </c>
      <c r="D59" s="163">
        <v>796</v>
      </c>
      <c r="E59" s="163">
        <v>264</v>
      </c>
      <c r="F59" s="163">
        <v>866</v>
      </c>
      <c r="G59" s="163">
        <v>866</v>
      </c>
      <c r="H59" s="163">
        <v>787</v>
      </c>
      <c r="I59" s="163">
        <v>1105</v>
      </c>
      <c r="J59" s="165">
        <f t="shared" si="31"/>
        <v>0.40406607369758585</v>
      </c>
      <c r="K59" s="164">
        <f t="shared" si="28"/>
        <v>0.38819095477386933</v>
      </c>
      <c r="L59" s="162">
        <f t="shared" si="29"/>
        <v>318</v>
      </c>
      <c r="M59" s="163">
        <f t="shared" si="30"/>
        <v>309</v>
      </c>
      <c r="N59" s="164">
        <f t="shared" si="27"/>
        <v>1.8624268281151955E-4</v>
      </c>
    </row>
    <row r="60" spans="1:14" x14ac:dyDescent="0.25">
      <c r="A60" s="1"/>
      <c r="B60" s="162" t="s">
        <v>119</v>
      </c>
      <c r="C60" s="163">
        <v>650</v>
      </c>
      <c r="D60" s="163">
        <v>788</v>
      </c>
      <c r="E60" s="163">
        <v>249</v>
      </c>
      <c r="F60" s="163">
        <v>642</v>
      </c>
      <c r="G60" s="163">
        <v>642</v>
      </c>
      <c r="H60" s="163">
        <v>666</v>
      </c>
      <c r="I60" s="163">
        <v>775</v>
      </c>
      <c r="J60" s="165">
        <f t="shared" si="31"/>
        <v>0.16366366366366369</v>
      </c>
      <c r="K60" s="164">
        <f t="shared" si="28"/>
        <v>-1.6497461928933976E-2</v>
      </c>
      <c r="L60" s="162">
        <f t="shared" si="29"/>
        <v>109</v>
      </c>
      <c r="M60" s="163">
        <f t="shared" si="30"/>
        <v>-13</v>
      </c>
      <c r="N60" s="164">
        <f t="shared" si="27"/>
        <v>1.3062269608952727E-4</v>
      </c>
    </row>
    <row r="61" spans="1:14" x14ac:dyDescent="0.25">
      <c r="A61" s="1"/>
      <c r="B61" s="162" t="s">
        <v>128</v>
      </c>
      <c r="C61" s="163">
        <v>355</v>
      </c>
      <c r="D61" s="163">
        <v>269</v>
      </c>
      <c r="E61" s="163">
        <v>147</v>
      </c>
      <c r="F61" s="163">
        <v>105</v>
      </c>
      <c r="G61" s="163">
        <v>105</v>
      </c>
      <c r="H61" s="163">
        <v>218</v>
      </c>
      <c r="I61" s="163">
        <v>124</v>
      </c>
      <c r="J61" s="165">
        <f t="shared" si="31"/>
        <v>-0.43119266055045868</v>
      </c>
      <c r="K61" s="164">
        <f t="shared" si="28"/>
        <v>-0.5390334572490707</v>
      </c>
      <c r="L61" s="162">
        <f t="shared" si="29"/>
        <v>-94</v>
      </c>
      <c r="M61" s="163">
        <f t="shared" si="30"/>
        <v>-145</v>
      </c>
      <c r="N61" s="164">
        <f t="shared" si="27"/>
        <v>2.0899631374324365E-5</v>
      </c>
    </row>
    <row r="62" spans="1:14" x14ac:dyDescent="0.25">
      <c r="A62" s="161" t="s">
        <v>144</v>
      </c>
      <c r="B62" s="162" t="s">
        <v>131</v>
      </c>
      <c r="C62" s="163">
        <v>478</v>
      </c>
      <c r="D62" s="163">
        <v>515</v>
      </c>
      <c r="E62" s="163">
        <v>261</v>
      </c>
      <c r="F62" s="163">
        <v>126</v>
      </c>
      <c r="G62" s="163">
        <v>126</v>
      </c>
      <c r="H62" s="163">
        <v>189</v>
      </c>
      <c r="I62" s="163">
        <v>126</v>
      </c>
      <c r="J62" s="165">
        <f t="shared" si="31"/>
        <v>-0.33333333333333337</v>
      </c>
      <c r="K62" s="164">
        <f t="shared" si="28"/>
        <v>-0.75533980582524274</v>
      </c>
      <c r="L62" s="162">
        <f t="shared" si="29"/>
        <v>-63</v>
      </c>
      <c r="M62" s="163">
        <f t="shared" si="30"/>
        <v>-389</v>
      </c>
      <c r="N62" s="164">
        <f t="shared" si="27"/>
        <v>2.1236722202942501E-5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9726</v>
      </c>
      <c r="D63" s="169">
        <f t="shared" si="32"/>
        <v>10178</v>
      </c>
      <c r="E63" s="169">
        <f t="shared" si="32"/>
        <v>3243</v>
      </c>
      <c r="F63" s="169">
        <f t="shared" ref="F63" si="33">F55-SUM(F56:F62)</f>
        <v>8704</v>
      </c>
      <c r="G63" s="169">
        <f t="shared" si="32"/>
        <v>8704</v>
      </c>
      <c r="H63" s="169">
        <f t="shared" si="32"/>
        <v>10105</v>
      </c>
      <c r="I63" s="169">
        <f t="shared" si="32"/>
        <v>10132</v>
      </c>
      <c r="J63" s="171">
        <f t="shared" si="31"/>
        <v>2.6719445818901288E-3</v>
      </c>
      <c r="K63" s="170">
        <f t="shared" si="28"/>
        <v>-4.5195519748476576E-3</v>
      </c>
      <c r="L63" s="168">
        <f>I63-H63</f>
        <v>27</v>
      </c>
      <c r="M63" s="169">
        <f t="shared" si="30"/>
        <v>-46</v>
      </c>
      <c r="N63" s="170">
        <f t="shared" si="27"/>
        <v>1.7077021377794714E-3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149377</v>
      </c>
      <c r="D65" s="176">
        <v>147095</v>
      </c>
      <c r="E65" s="176">
        <v>51814</v>
      </c>
      <c r="F65" s="176">
        <v>172526</v>
      </c>
      <c r="G65" s="176">
        <v>172526</v>
      </c>
      <c r="H65" s="176">
        <v>193081</v>
      </c>
      <c r="I65" s="176">
        <v>249972</v>
      </c>
      <c r="J65" s="177">
        <f>IFERROR(I65/H65-1,"-")</f>
        <v>0.29464836001470895</v>
      </c>
      <c r="K65" s="177">
        <f>IFERROR(I65/D65-1,"-")</f>
        <v>0.69939154967877903</v>
      </c>
      <c r="L65" s="176">
        <f>I65-H65</f>
        <v>56891</v>
      </c>
      <c r="M65" s="176">
        <f>I65-D65</f>
        <v>102877</v>
      </c>
      <c r="N65" s="177">
        <f t="shared" ref="N65:N77" si="34">I65/I$9</f>
        <v>4.2131634305666209E-2</v>
      </c>
    </row>
    <row r="66" spans="1:14" x14ac:dyDescent="0.25">
      <c r="A66" s="1" t="s">
        <v>96</v>
      </c>
      <c r="B66" s="157" t="s">
        <v>97</v>
      </c>
      <c r="C66" s="158">
        <v>36524</v>
      </c>
      <c r="D66" s="158">
        <v>43424</v>
      </c>
      <c r="E66" s="158">
        <v>23716</v>
      </c>
      <c r="F66" s="158">
        <v>34165</v>
      </c>
      <c r="G66" s="158">
        <v>34165</v>
      </c>
      <c r="H66" s="158">
        <v>47893</v>
      </c>
      <c r="I66" s="158">
        <v>63997</v>
      </c>
      <c r="J66" s="160">
        <f>IFERROR(I66/H66-1,"-")</f>
        <v>0.33624955630259112</v>
      </c>
      <c r="K66" s="159">
        <f t="shared" ref="K66:K77" si="35">IFERROR(I66/D66-1,"-")</f>
        <v>0.47377026529108335</v>
      </c>
      <c r="L66" s="157">
        <f t="shared" ref="L66:L76" si="36">I66-H66</f>
        <v>16104</v>
      </c>
      <c r="M66" s="158">
        <f t="shared" ref="M66:M77" si="37">I66-D66</f>
        <v>20573</v>
      </c>
      <c r="N66" s="159">
        <f t="shared" si="34"/>
        <v>1.0786400879537391E-2</v>
      </c>
    </row>
    <row r="67" spans="1:14" x14ac:dyDescent="0.25">
      <c r="A67" s="161" t="s">
        <v>103</v>
      </c>
      <c r="B67" s="162" t="s">
        <v>103</v>
      </c>
      <c r="C67" s="163">
        <v>20355</v>
      </c>
      <c r="D67" s="163">
        <v>23358</v>
      </c>
      <c r="E67" s="163">
        <v>8248</v>
      </c>
      <c r="F67" s="163">
        <v>24707</v>
      </c>
      <c r="G67" s="163">
        <v>24707</v>
      </c>
      <c r="H67" s="163">
        <v>32286</v>
      </c>
      <c r="I67" s="163">
        <v>38629</v>
      </c>
      <c r="J67" s="165">
        <f>IFERROR(I67/H67-1,"-")</f>
        <v>0.19646286316050299</v>
      </c>
      <c r="K67" s="164">
        <f t="shared" si="35"/>
        <v>0.65378028940833977</v>
      </c>
      <c r="L67" s="162">
        <f t="shared" si="36"/>
        <v>6343</v>
      </c>
      <c r="M67" s="163">
        <f t="shared" si="37"/>
        <v>15271</v>
      </c>
      <c r="N67" s="164">
        <f t="shared" si="34"/>
        <v>6.510740809344967E-3</v>
      </c>
    </row>
    <row r="68" spans="1:14" x14ac:dyDescent="0.25">
      <c r="A68" s="161" t="s">
        <v>100</v>
      </c>
      <c r="B68" s="162" t="s">
        <v>100</v>
      </c>
      <c r="C68" s="163">
        <v>16169</v>
      </c>
      <c r="D68" s="163">
        <v>20066</v>
      </c>
      <c r="E68" s="163">
        <v>15468</v>
      </c>
      <c r="F68" s="163">
        <v>9458</v>
      </c>
      <c r="G68" s="163">
        <v>9458</v>
      </c>
      <c r="H68" s="163">
        <v>15607</v>
      </c>
      <c r="I68" s="163">
        <v>25368</v>
      </c>
      <c r="J68" s="165">
        <f>IFERROR(I68/H68-1,"-")</f>
        <v>0.62542448901134096</v>
      </c>
      <c r="K68" s="164">
        <f t="shared" si="35"/>
        <v>0.26422804744343664</v>
      </c>
      <c r="L68" s="162">
        <f t="shared" si="36"/>
        <v>9761</v>
      </c>
      <c r="M68" s="163">
        <f t="shared" si="37"/>
        <v>5302</v>
      </c>
      <c r="N68" s="164">
        <f t="shared" si="34"/>
        <v>4.2756600701924236E-3</v>
      </c>
    </row>
    <row r="69" spans="1:14" x14ac:dyDescent="0.25">
      <c r="A69" s="1"/>
      <c r="B69" s="157" t="s">
        <v>107</v>
      </c>
      <c r="C69" s="158">
        <v>112853</v>
      </c>
      <c r="D69" s="158">
        <v>103671</v>
      </c>
      <c r="E69" s="158">
        <v>28098</v>
      </c>
      <c r="F69" s="158">
        <v>138361</v>
      </c>
      <c r="G69" s="158">
        <v>138361</v>
      </c>
      <c r="H69" s="158">
        <v>145188</v>
      </c>
      <c r="I69" s="158">
        <v>185975</v>
      </c>
      <c r="J69" s="160">
        <f>IFERROR(I69/H69-1,"-")</f>
        <v>0.28092542083367777</v>
      </c>
      <c r="K69" s="159">
        <f t="shared" si="35"/>
        <v>0.7938960750836781</v>
      </c>
      <c r="L69" s="157">
        <f t="shared" si="36"/>
        <v>40787</v>
      </c>
      <c r="M69" s="158">
        <f t="shared" si="37"/>
        <v>82304</v>
      </c>
      <c r="N69" s="159">
        <f t="shared" si="34"/>
        <v>3.134523342612882E-2</v>
      </c>
    </row>
    <row r="70" spans="1:14" s="56" customFormat="1" x14ac:dyDescent="0.25">
      <c r="B70" s="162" t="s">
        <v>110</v>
      </c>
      <c r="C70" s="163">
        <v>51502</v>
      </c>
      <c r="D70" s="163">
        <v>44283</v>
      </c>
      <c r="E70" s="163">
        <v>10835</v>
      </c>
      <c r="F70" s="163">
        <v>62559</v>
      </c>
      <c r="G70" s="163">
        <v>62559</v>
      </c>
      <c r="H70" s="163">
        <v>53904</v>
      </c>
      <c r="I70" s="163">
        <v>79114</v>
      </c>
      <c r="J70" s="165">
        <f t="shared" ref="J70:J77" si="38">IFERROR(I70/H70-1,"-")</f>
        <v>0.46768328880973575</v>
      </c>
      <c r="K70" s="164">
        <f t="shared" si="35"/>
        <v>0.78655465980172989</v>
      </c>
      <c r="L70" s="162">
        <f t="shared" si="36"/>
        <v>25210</v>
      </c>
      <c r="M70" s="163">
        <f t="shared" si="37"/>
        <v>34831</v>
      </c>
      <c r="N70" s="164">
        <f t="shared" si="34"/>
        <v>1.3334301907647563E-2</v>
      </c>
    </row>
    <row r="71" spans="1:14" s="56" customFormat="1" x14ac:dyDescent="0.25">
      <c r="B71" s="162" t="s">
        <v>113</v>
      </c>
      <c r="C71" s="163">
        <v>16042</v>
      </c>
      <c r="D71" s="163">
        <v>13289</v>
      </c>
      <c r="E71" s="163">
        <v>3656</v>
      </c>
      <c r="F71" s="163">
        <v>8608</v>
      </c>
      <c r="G71" s="163">
        <v>8608</v>
      </c>
      <c r="H71" s="163">
        <v>11658</v>
      </c>
      <c r="I71" s="163">
        <v>11435</v>
      </c>
      <c r="J71" s="165">
        <f t="shared" si="38"/>
        <v>-1.9128495453765604E-2</v>
      </c>
      <c r="K71" s="164">
        <f t="shared" si="35"/>
        <v>-0.13951388366318007</v>
      </c>
      <c r="L71" s="162">
        <f t="shared" si="36"/>
        <v>-223</v>
      </c>
      <c r="M71" s="163">
        <f t="shared" si="37"/>
        <v>-1854</v>
      </c>
      <c r="N71" s="164">
        <f t="shared" si="34"/>
        <v>1.9273168126241864E-3</v>
      </c>
    </row>
    <row r="72" spans="1:14" x14ac:dyDescent="0.25">
      <c r="A72" s="1"/>
      <c r="B72" s="162" t="s">
        <v>116</v>
      </c>
      <c r="C72" s="163">
        <v>7148</v>
      </c>
      <c r="D72" s="163">
        <v>11933</v>
      </c>
      <c r="E72" s="163">
        <v>3374</v>
      </c>
      <c r="F72" s="163">
        <v>19354</v>
      </c>
      <c r="G72" s="163">
        <v>19354</v>
      </c>
      <c r="H72" s="163">
        <v>17857</v>
      </c>
      <c r="I72" s="163">
        <v>22161</v>
      </c>
      <c r="J72" s="165">
        <f t="shared" si="38"/>
        <v>0.24102592820742563</v>
      </c>
      <c r="K72" s="164">
        <f t="shared" si="35"/>
        <v>0.85711891393614348</v>
      </c>
      <c r="L72" s="162">
        <f t="shared" si="36"/>
        <v>4304</v>
      </c>
      <c r="M72" s="163">
        <f t="shared" si="37"/>
        <v>10228</v>
      </c>
      <c r="N72" s="164">
        <f t="shared" si="34"/>
        <v>3.7351349265032441E-3</v>
      </c>
    </row>
    <row r="73" spans="1:14" x14ac:dyDescent="0.25">
      <c r="A73" s="1"/>
      <c r="B73" s="162" t="s">
        <v>123</v>
      </c>
      <c r="C73" s="163">
        <v>2641</v>
      </c>
      <c r="D73" s="163">
        <v>1927</v>
      </c>
      <c r="E73" s="163">
        <v>335</v>
      </c>
      <c r="F73" s="163">
        <v>3846</v>
      </c>
      <c r="G73" s="163">
        <v>3846</v>
      </c>
      <c r="H73" s="163">
        <v>4417</v>
      </c>
      <c r="I73" s="163">
        <v>7222</v>
      </c>
      <c r="J73" s="165">
        <f t="shared" si="38"/>
        <v>0.63504641159157793</v>
      </c>
      <c r="K73" s="164">
        <f t="shared" si="35"/>
        <v>2.7477944992215879</v>
      </c>
      <c r="L73" s="162">
        <f t="shared" si="36"/>
        <v>2805</v>
      </c>
      <c r="M73" s="163">
        <f t="shared" si="37"/>
        <v>5295</v>
      </c>
      <c r="N73" s="164">
        <f t="shared" si="34"/>
        <v>1.2172349821400852E-3</v>
      </c>
    </row>
    <row r="74" spans="1:14" x14ac:dyDescent="0.25">
      <c r="A74" s="1"/>
      <c r="B74" s="162" t="s">
        <v>119</v>
      </c>
      <c r="C74" s="163">
        <v>3300</v>
      </c>
      <c r="D74" s="163">
        <v>2480</v>
      </c>
      <c r="E74" s="163">
        <v>1161</v>
      </c>
      <c r="F74" s="163">
        <v>3702</v>
      </c>
      <c r="G74" s="163">
        <v>3702</v>
      </c>
      <c r="H74" s="163">
        <v>2961</v>
      </c>
      <c r="I74" s="163">
        <v>4634</v>
      </c>
      <c r="J74" s="165">
        <f t="shared" si="38"/>
        <v>0.56501182033096931</v>
      </c>
      <c r="K74" s="164">
        <f t="shared" si="35"/>
        <v>0.86854838709677429</v>
      </c>
      <c r="L74" s="162">
        <f t="shared" si="36"/>
        <v>1673</v>
      </c>
      <c r="M74" s="163">
        <f t="shared" si="37"/>
        <v>2154</v>
      </c>
      <c r="N74" s="164">
        <f t="shared" si="34"/>
        <v>7.8103944990821862E-4</v>
      </c>
    </row>
    <row r="75" spans="1:14" x14ac:dyDescent="0.25">
      <c r="A75" s="1"/>
      <c r="B75" s="162" t="s">
        <v>128</v>
      </c>
      <c r="C75" s="163">
        <v>1357</v>
      </c>
      <c r="D75" s="163">
        <v>2139</v>
      </c>
      <c r="E75" s="163">
        <v>840</v>
      </c>
      <c r="F75" s="163">
        <v>2626</v>
      </c>
      <c r="G75" s="163">
        <v>2626</v>
      </c>
      <c r="H75" s="163">
        <v>4403</v>
      </c>
      <c r="I75" s="163">
        <v>3477</v>
      </c>
      <c r="J75" s="165">
        <f t="shared" si="38"/>
        <v>-0.21031115148762203</v>
      </c>
      <c r="K75" s="164">
        <f t="shared" si="35"/>
        <v>0.62552594670406725</v>
      </c>
      <c r="L75" s="162">
        <f t="shared" si="36"/>
        <v>-926</v>
      </c>
      <c r="M75" s="163">
        <f t="shared" si="37"/>
        <v>1338</v>
      </c>
      <c r="N75" s="164">
        <f t="shared" si="34"/>
        <v>5.8603240555262751E-4</v>
      </c>
    </row>
    <row r="76" spans="1:14" x14ac:dyDescent="0.25">
      <c r="A76" s="161" t="s">
        <v>144</v>
      </c>
      <c r="B76" s="162" t="s">
        <v>131</v>
      </c>
      <c r="C76" s="163">
        <v>2503</v>
      </c>
      <c r="D76" s="163">
        <v>2265</v>
      </c>
      <c r="E76" s="163">
        <v>1072</v>
      </c>
      <c r="F76" s="163">
        <v>777</v>
      </c>
      <c r="G76" s="163">
        <v>777</v>
      </c>
      <c r="H76" s="163">
        <v>1232</v>
      </c>
      <c r="I76" s="163">
        <v>2844</v>
      </c>
      <c r="J76" s="165">
        <f t="shared" si="38"/>
        <v>1.3084415584415585</v>
      </c>
      <c r="K76" s="164">
        <f t="shared" si="35"/>
        <v>0.25562913907284779</v>
      </c>
      <c r="L76" s="162">
        <f t="shared" si="36"/>
        <v>1612</v>
      </c>
      <c r="M76" s="163">
        <f t="shared" si="37"/>
        <v>579</v>
      </c>
      <c r="N76" s="164">
        <f t="shared" si="34"/>
        <v>4.7934315829498787E-4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28360</v>
      </c>
      <c r="D77" s="169">
        <f t="shared" si="39"/>
        <v>25355</v>
      </c>
      <c r="E77" s="169">
        <f t="shared" si="39"/>
        <v>6825</v>
      </c>
      <c r="F77" s="169">
        <f t="shared" ref="F77" si="40">F69-SUM(F70:F76)</f>
        <v>36889</v>
      </c>
      <c r="G77" s="169">
        <f t="shared" si="39"/>
        <v>36889</v>
      </c>
      <c r="H77" s="169">
        <f t="shared" si="39"/>
        <v>48756</v>
      </c>
      <c r="I77" s="169">
        <f t="shared" si="39"/>
        <v>55088</v>
      </c>
      <c r="J77" s="171">
        <f t="shared" si="38"/>
        <v>0.12987119534006064</v>
      </c>
      <c r="K77" s="170">
        <f t="shared" si="35"/>
        <v>1.1726681127982648</v>
      </c>
      <c r="L77" s="168">
        <f>I77-H77</f>
        <v>6332</v>
      </c>
      <c r="M77" s="169">
        <f t="shared" si="37"/>
        <v>29733</v>
      </c>
      <c r="N77" s="170">
        <f t="shared" si="34"/>
        <v>9.2848297834579076E-3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897899</v>
      </c>
      <c r="D79" s="176">
        <v>864958</v>
      </c>
      <c r="E79" s="176">
        <v>249727</v>
      </c>
      <c r="F79" s="176">
        <v>749257</v>
      </c>
      <c r="G79" s="176">
        <v>749257</v>
      </c>
      <c r="H79" s="176">
        <v>859513</v>
      </c>
      <c r="I79" s="176">
        <v>984233</v>
      </c>
      <c r="J79" s="177">
        <f>IFERROR(I79/H79-1,"-")</f>
        <v>0.14510542597959541</v>
      </c>
      <c r="K79" s="177">
        <f>IFERROR(I79/D79-1,"-")</f>
        <v>0.13789686898092168</v>
      </c>
      <c r="L79" s="176">
        <f>I79-H79</f>
        <v>124720</v>
      </c>
      <c r="M79" s="176">
        <f>I79-D79</f>
        <v>119275</v>
      </c>
      <c r="N79" s="177">
        <f t="shared" ref="N79:N91" si="41">I79/I$9</f>
        <v>0.16588795876165638</v>
      </c>
    </row>
    <row r="80" spans="1:14" x14ac:dyDescent="0.25">
      <c r="A80" s="1" t="s">
        <v>96</v>
      </c>
      <c r="B80" s="157" t="s">
        <v>97</v>
      </c>
      <c r="C80" s="158">
        <v>380961</v>
      </c>
      <c r="D80" s="158">
        <v>376353</v>
      </c>
      <c r="E80" s="158">
        <v>101507</v>
      </c>
      <c r="F80" s="158">
        <v>356222</v>
      </c>
      <c r="G80" s="158">
        <v>356222</v>
      </c>
      <c r="H80" s="158">
        <v>360819</v>
      </c>
      <c r="I80" s="158">
        <v>397021</v>
      </c>
      <c r="J80" s="160">
        <f>IFERROR(I80/H80-1,"-")</f>
        <v>0.10033285386856017</v>
      </c>
      <c r="K80" s="159">
        <f t="shared" ref="K80:K91" si="42">IFERROR(I80/D80-1,"-")</f>
        <v>5.4916527834240725E-2</v>
      </c>
      <c r="L80" s="157">
        <f t="shared" ref="L80:L90" si="43">I80-H80</f>
        <v>36202</v>
      </c>
      <c r="M80" s="158">
        <f t="shared" ref="M80:M91" si="44">I80-D80</f>
        <v>20668</v>
      </c>
      <c r="N80" s="159">
        <f t="shared" si="41"/>
        <v>6.6916068934400275E-2</v>
      </c>
    </row>
    <row r="81" spans="1:14" x14ac:dyDescent="0.25">
      <c r="A81" s="161" t="s">
        <v>103</v>
      </c>
      <c r="B81" s="162" t="s">
        <v>103</v>
      </c>
      <c r="C81" s="163">
        <v>92168</v>
      </c>
      <c r="D81" s="163">
        <v>71442</v>
      </c>
      <c r="E81" s="163">
        <v>23810</v>
      </c>
      <c r="F81" s="163">
        <v>95548</v>
      </c>
      <c r="G81" s="163">
        <v>95548</v>
      </c>
      <c r="H81" s="163">
        <v>92439</v>
      </c>
      <c r="I81" s="163">
        <v>106103</v>
      </c>
      <c r="J81" s="165">
        <f>IFERROR(I81/H81-1,"-")</f>
        <v>0.1478163978407383</v>
      </c>
      <c r="K81" s="164">
        <f t="shared" si="42"/>
        <v>0.48516278939559365</v>
      </c>
      <c r="L81" s="162">
        <f t="shared" si="43"/>
        <v>13664</v>
      </c>
      <c r="M81" s="163">
        <f t="shared" si="44"/>
        <v>34661</v>
      </c>
      <c r="N81" s="164">
        <f t="shared" si="41"/>
        <v>1.7883174094434986E-2</v>
      </c>
    </row>
    <row r="82" spans="1:14" x14ac:dyDescent="0.25">
      <c r="A82" s="161" t="s">
        <v>100</v>
      </c>
      <c r="B82" s="162" t="s">
        <v>100</v>
      </c>
      <c r="C82" s="163">
        <v>288793</v>
      </c>
      <c r="D82" s="163">
        <v>304911</v>
      </c>
      <c r="E82" s="163">
        <v>77697</v>
      </c>
      <c r="F82" s="163">
        <v>260674</v>
      </c>
      <c r="G82" s="163">
        <v>260674</v>
      </c>
      <c r="H82" s="163">
        <v>268380</v>
      </c>
      <c r="I82" s="163">
        <v>290918</v>
      </c>
      <c r="J82" s="165">
        <f>IFERROR(I82/H82-1,"-")</f>
        <v>8.3977941724420635E-2</v>
      </c>
      <c r="K82" s="164">
        <f t="shared" si="42"/>
        <v>-4.589207998399536E-2</v>
      </c>
      <c r="L82" s="162">
        <f t="shared" si="43"/>
        <v>22538</v>
      </c>
      <c r="M82" s="163">
        <f t="shared" si="44"/>
        <v>-13993</v>
      </c>
      <c r="N82" s="164">
        <f t="shared" si="41"/>
        <v>4.9032894839965285E-2</v>
      </c>
    </row>
    <row r="83" spans="1:14" x14ac:dyDescent="0.25">
      <c r="A83" s="1"/>
      <c r="B83" s="157" t="s">
        <v>107</v>
      </c>
      <c r="C83" s="158">
        <v>516938</v>
      </c>
      <c r="D83" s="158">
        <v>488605</v>
      </c>
      <c r="E83" s="158">
        <v>148220</v>
      </c>
      <c r="F83" s="158">
        <v>393035</v>
      </c>
      <c r="G83" s="158">
        <v>393035</v>
      </c>
      <c r="H83" s="158">
        <v>498694</v>
      </c>
      <c r="I83" s="158">
        <v>587212</v>
      </c>
      <c r="J83" s="160">
        <f>IFERROR(I83/H83-1,"-")</f>
        <v>0.17749962903102912</v>
      </c>
      <c r="K83" s="159">
        <f t="shared" si="42"/>
        <v>0.20181332569253274</v>
      </c>
      <c r="L83" s="157">
        <f t="shared" si="43"/>
        <v>88518</v>
      </c>
      <c r="M83" s="158">
        <f t="shared" si="44"/>
        <v>98607</v>
      </c>
      <c r="N83" s="159">
        <f t="shared" si="41"/>
        <v>9.8971889827256118E-2</v>
      </c>
    </row>
    <row r="84" spans="1:14" s="56" customFormat="1" x14ac:dyDescent="0.25">
      <c r="B84" s="162" t="s">
        <v>110</v>
      </c>
      <c r="C84" s="163">
        <v>76783</v>
      </c>
      <c r="D84" s="163">
        <v>82600</v>
      </c>
      <c r="E84" s="163">
        <v>24260</v>
      </c>
      <c r="F84" s="163">
        <v>77031</v>
      </c>
      <c r="G84" s="163">
        <v>77031</v>
      </c>
      <c r="H84" s="163">
        <v>103044</v>
      </c>
      <c r="I84" s="163">
        <v>121835</v>
      </c>
      <c r="J84" s="165">
        <f t="shared" ref="J84:J91" si="45">IFERROR(I84/H84-1,"-")</f>
        <v>0.18235899227514452</v>
      </c>
      <c r="K84" s="164">
        <f t="shared" si="42"/>
        <v>0.47500000000000009</v>
      </c>
      <c r="L84" s="162">
        <f t="shared" si="43"/>
        <v>18791</v>
      </c>
      <c r="M84" s="163">
        <f t="shared" si="44"/>
        <v>39235</v>
      </c>
      <c r="N84" s="164">
        <f t="shared" si="41"/>
        <v>2.0534730552345233E-2</v>
      </c>
    </row>
    <row r="85" spans="1:14" s="56" customFormat="1" x14ac:dyDescent="0.25">
      <c r="B85" s="162" t="s">
        <v>113</v>
      </c>
      <c r="C85" s="163">
        <v>224729</v>
      </c>
      <c r="D85" s="163">
        <v>186671</v>
      </c>
      <c r="E85" s="163">
        <v>51819</v>
      </c>
      <c r="F85" s="163">
        <v>125040</v>
      </c>
      <c r="G85" s="163">
        <v>125040</v>
      </c>
      <c r="H85" s="163">
        <v>144066</v>
      </c>
      <c r="I85" s="163">
        <v>162446</v>
      </c>
      <c r="J85" s="165">
        <f t="shared" si="45"/>
        <v>0.12758041453222835</v>
      </c>
      <c r="K85" s="164">
        <f t="shared" si="42"/>
        <v>-0.12977377310883853</v>
      </c>
      <c r="L85" s="162">
        <f t="shared" si="43"/>
        <v>18380</v>
      </c>
      <c r="M85" s="163">
        <f t="shared" si="44"/>
        <v>-24225</v>
      </c>
      <c r="N85" s="164">
        <f t="shared" si="41"/>
        <v>2.7379528372850771E-2</v>
      </c>
    </row>
    <row r="86" spans="1:14" x14ac:dyDescent="0.25">
      <c r="A86" s="1"/>
      <c r="B86" s="162" t="s">
        <v>116</v>
      </c>
      <c r="C86" s="163">
        <v>25634</v>
      </c>
      <c r="D86" s="163">
        <v>28101</v>
      </c>
      <c r="E86" s="163">
        <v>8758</v>
      </c>
      <c r="F86" s="163">
        <v>32218</v>
      </c>
      <c r="G86" s="163">
        <v>32218</v>
      </c>
      <c r="H86" s="163">
        <v>45497</v>
      </c>
      <c r="I86" s="163">
        <v>63702</v>
      </c>
      <c r="J86" s="165">
        <f t="shared" si="45"/>
        <v>0.40013627272127827</v>
      </c>
      <c r="K86" s="164">
        <f t="shared" si="42"/>
        <v>1.2668944165688054</v>
      </c>
      <c r="L86" s="162">
        <f t="shared" si="43"/>
        <v>18205</v>
      </c>
      <c r="M86" s="163">
        <f t="shared" si="44"/>
        <v>35601</v>
      </c>
      <c r="N86" s="164">
        <f t="shared" si="41"/>
        <v>1.0736679982316215E-2</v>
      </c>
    </row>
    <row r="87" spans="1:14" x14ac:dyDescent="0.25">
      <c r="A87" s="1"/>
      <c r="B87" s="162" t="s">
        <v>123</v>
      </c>
      <c r="C87" s="163">
        <v>13557</v>
      </c>
      <c r="D87" s="163">
        <v>10665</v>
      </c>
      <c r="E87" s="163">
        <v>2295</v>
      </c>
      <c r="F87" s="163">
        <v>11720</v>
      </c>
      <c r="G87" s="163">
        <v>11720</v>
      </c>
      <c r="H87" s="163">
        <v>13783</v>
      </c>
      <c r="I87" s="163">
        <v>20130</v>
      </c>
      <c r="J87" s="165">
        <f t="shared" si="45"/>
        <v>0.46049481245011981</v>
      </c>
      <c r="K87" s="164">
        <f t="shared" si="42"/>
        <v>0.88748241912798864</v>
      </c>
      <c r="L87" s="162">
        <f t="shared" si="43"/>
        <v>6347</v>
      </c>
      <c r="M87" s="163">
        <f t="shared" si="44"/>
        <v>9465</v>
      </c>
      <c r="N87" s="164">
        <f t="shared" si="41"/>
        <v>3.3928191900415277E-3</v>
      </c>
    </row>
    <row r="88" spans="1:14" x14ac:dyDescent="0.25">
      <c r="A88" s="1"/>
      <c r="B88" s="162" t="s">
        <v>119</v>
      </c>
      <c r="C88" s="163">
        <v>7631</v>
      </c>
      <c r="D88" s="163">
        <v>7192</v>
      </c>
      <c r="E88" s="163">
        <v>2354</v>
      </c>
      <c r="F88" s="163">
        <v>6063</v>
      </c>
      <c r="G88" s="163">
        <v>6063</v>
      </c>
      <c r="H88" s="163">
        <v>7477</v>
      </c>
      <c r="I88" s="163">
        <v>9615</v>
      </c>
      <c r="J88" s="165">
        <f t="shared" si="45"/>
        <v>0.28594356025143775</v>
      </c>
      <c r="K88" s="164">
        <f t="shared" si="42"/>
        <v>0.33690211345939924</v>
      </c>
      <c r="L88" s="162">
        <f t="shared" si="43"/>
        <v>2138</v>
      </c>
      <c r="M88" s="163">
        <f t="shared" si="44"/>
        <v>2423</v>
      </c>
      <c r="N88" s="164">
        <f t="shared" si="41"/>
        <v>1.6205641585816835E-3</v>
      </c>
    </row>
    <row r="89" spans="1:14" x14ac:dyDescent="0.25">
      <c r="A89" s="1"/>
      <c r="B89" s="162" t="s">
        <v>128</v>
      </c>
      <c r="C89" s="163">
        <v>8041</v>
      </c>
      <c r="D89" s="163">
        <v>9485</v>
      </c>
      <c r="E89" s="163">
        <v>4135</v>
      </c>
      <c r="F89" s="163">
        <v>7696</v>
      </c>
      <c r="G89" s="163">
        <v>7696</v>
      </c>
      <c r="H89" s="163">
        <v>9385</v>
      </c>
      <c r="I89" s="163">
        <v>8322</v>
      </c>
      <c r="J89" s="165">
        <f t="shared" si="45"/>
        <v>-0.11326584976025578</v>
      </c>
      <c r="K89" s="164">
        <f t="shared" si="42"/>
        <v>-0.12261465471797572</v>
      </c>
      <c r="L89" s="162">
        <f t="shared" si="43"/>
        <v>-1063</v>
      </c>
      <c r="M89" s="163">
        <f t="shared" si="44"/>
        <v>-1163</v>
      </c>
      <c r="N89" s="164">
        <f t="shared" si="41"/>
        <v>1.4026349378800595E-3</v>
      </c>
    </row>
    <row r="90" spans="1:14" x14ac:dyDescent="0.25">
      <c r="A90" s="161" t="s">
        <v>144</v>
      </c>
      <c r="B90" s="162" t="s">
        <v>131</v>
      </c>
      <c r="C90" s="163">
        <v>14607</v>
      </c>
      <c r="D90" s="163">
        <v>13751</v>
      </c>
      <c r="E90" s="163">
        <v>6699</v>
      </c>
      <c r="F90" s="163">
        <v>7125</v>
      </c>
      <c r="G90" s="163">
        <v>7125</v>
      </c>
      <c r="H90" s="163">
        <v>10163</v>
      </c>
      <c r="I90" s="163">
        <v>10019</v>
      </c>
      <c r="J90" s="165">
        <f t="shared" si="45"/>
        <v>-1.4169044573452694E-2</v>
      </c>
      <c r="K90" s="164">
        <f t="shared" si="42"/>
        <v>-0.27139844374954547</v>
      </c>
      <c r="L90" s="162">
        <f t="shared" si="43"/>
        <v>-144</v>
      </c>
      <c r="M90" s="163">
        <f t="shared" si="44"/>
        <v>-3732</v>
      </c>
      <c r="N90" s="164">
        <f t="shared" si="41"/>
        <v>1.6886565059625468E-3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145956</v>
      </c>
      <c r="D91" s="169">
        <f t="shared" si="46"/>
        <v>150140</v>
      </c>
      <c r="E91" s="169">
        <f t="shared" si="46"/>
        <v>47900</v>
      </c>
      <c r="F91" s="169">
        <f t="shared" ref="F91" si="47">F83-SUM(F84:F90)</f>
        <v>126142</v>
      </c>
      <c r="G91" s="169">
        <f t="shared" si="46"/>
        <v>126142</v>
      </c>
      <c r="H91" s="169">
        <f t="shared" si="46"/>
        <v>165279</v>
      </c>
      <c r="I91" s="169">
        <f t="shared" si="46"/>
        <v>191143</v>
      </c>
      <c r="J91" s="171">
        <f t="shared" si="45"/>
        <v>0.15648691001276638</v>
      </c>
      <c r="K91" s="170">
        <f t="shared" si="42"/>
        <v>0.27309844145464224</v>
      </c>
      <c r="L91" s="168">
        <f>I91-H91</f>
        <v>25864</v>
      </c>
      <c r="M91" s="169">
        <f t="shared" si="44"/>
        <v>41003</v>
      </c>
      <c r="N91" s="170">
        <f t="shared" si="41"/>
        <v>3.2216276127278079E-2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50912</v>
      </c>
      <c r="D93" s="176">
        <v>52473</v>
      </c>
      <c r="E93" s="176">
        <v>21881</v>
      </c>
      <c r="F93" s="176">
        <v>48461</v>
      </c>
      <c r="G93" s="176">
        <v>48461</v>
      </c>
      <c r="H93" s="176">
        <v>56114</v>
      </c>
      <c r="I93" s="176">
        <v>54742</v>
      </c>
      <c r="J93" s="177">
        <f>IFERROR(I93/H93-1,"-")</f>
        <v>-2.4450226324981283E-2</v>
      </c>
      <c r="K93" s="177">
        <f>IFERROR(I93/D93-1,"-")</f>
        <v>4.3241285994702006E-2</v>
      </c>
      <c r="L93" s="176">
        <f>I93-H93</f>
        <v>-1372</v>
      </c>
      <c r="M93" s="176">
        <f>I93-D93</f>
        <v>2269</v>
      </c>
      <c r="N93" s="177">
        <f t="shared" ref="N93:N105" si="48">I93/I$9</f>
        <v>9.226513070106971E-3</v>
      </c>
    </row>
    <row r="94" spans="1:14" x14ac:dyDescent="0.25">
      <c r="A94" s="1" t="s">
        <v>96</v>
      </c>
      <c r="B94" s="157" t="s">
        <v>97</v>
      </c>
      <c r="C94" s="158">
        <v>31848</v>
      </c>
      <c r="D94" s="158">
        <v>34112</v>
      </c>
      <c r="E94" s="158">
        <v>14075</v>
      </c>
      <c r="F94" s="158">
        <v>31119</v>
      </c>
      <c r="G94" s="158">
        <v>31119</v>
      </c>
      <c r="H94" s="158">
        <v>36079</v>
      </c>
      <c r="I94" s="158">
        <v>33456</v>
      </c>
      <c r="J94" s="160">
        <f>IFERROR(I94/H94-1,"-")</f>
        <v>-7.2701571551317956E-2</v>
      </c>
      <c r="K94" s="159">
        <f t="shared" ref="K94:K105" si="49">IFERROR(I94/D94-1,"-")</f>
        <v>-1.9230769230769273E-2</v>
      </c>
      <c r="L94" s="157">
        <f t="shared" ref="L94:L104" si="50">I94-H94</f>
        <v>-2623</v>
      </c>
      <c r="M94" s="158">
        <f t="shared" ref="M94:M105" si="51">I94-D94</f>
        <v>-656</v>
      </c>
      <c r="N94" s="159">
        <f t="shared" si="48"/>
        <v>5.6388553811241608E-3</v>
      </c>
    </row>
    <row r="95" spans="1:14" x14ac:dyDescent="0.25">
      <c r="A95" s="161" t="s">
        <v>103</v>
      </c>
      <c r="B95" s="162" t="s">
        <v>103</v>
      </c>
      <c r="C95" s="163">
        <v>15343</v>
      </c>
      <c r="D95" s="163">
        <v>16965</v>
      </c>
      <c r="E95" s="163">
        <v>7455</v>
      </c>
      <c r="F95" s="163">
        <v>14450</v>
      </c>
      <c r="G95" s="163">
        <v>14450</v>
      </c>
      <c r="H95" s="163">
        <v>11068</v>
      </c>
      <c r="I95" s="163">
        <v>10555</v>
      </c>
      <c r="J95" s="165">
        <f>IFERROR(I95/H95-1,"-")</f>
        <v>-4.6349837368991675E-2</v>
      </c>
      <c r="K95" s="164">
        <f t="shared" si="49"/>
        <v>-0.3778367226643089</v>
      </c>
      <c r="L95" s="162">
        <f t="shared" si="50"/>
        <v>-513</v>
      </c>
      <c r="M95" s="163">
        <f t="shared" si="51"/>
        <v>-6410</v>
      </c>
      <c r="N95" s="164">
        <f t="shared" si="48"/>
        <v>1.7789968480322071E-3</v>
      </c>
    </row>
    <row r="96" spans="1:14" x14ac:dyDescent="0.25">
      <c r="A96" s="161" t="s">
        <v>100</v>
      </c>
      <c r="B96" s="162" t="s">
        <v>100</v>
      </c>
      <c r="C96" s="163">
        <v>16505</v>
      </c>
      <c r="D96" s="163">
        <v>17147</v>
      </c>
      <c r="E96" s="163">
        <v>6620</v>
      </c>
      <c r="F96" s="163">
        <v>16669</v>
      </c>
      <c r="G96" s="163">
        <v>16669</v>
      </c>
      <c r="H96" s="163">
        <v>25011</v>
      </c>
      <c r="I96" s="163">
        <v>22901</v>
      </c>
      <c r="J96" s="165">
        <f>IFERROR(I96/H96-1,"-")</f>
        <v>-8.43628803326536E-2</v>
      </c>
      <c r="K96" s="164">
        <f t="shared" si="49"/>
        <v>0.33556890418148955</v>
      </c>
      <c r="L96" s="162">
        <f t="shared" si="50"/>
        <v>-2110</v>
      </c>
      <c r="M96" s="163">
        <f t="shared" si="51"/>
        <v>5754</v>
      </c>
      <c r="N96" s="164">
        <f t="shared" si="48"/>
        <v>3.8598585330919537E-3</v>
      </c>
    </row>
    <row r="97" spans="1:14" x14ac:dyDescent="0.25">
      <c r="A97" s="1"/>
      <c r="B97" s="157" t="s">
        <v>107</v>
      </c>
      <c r="C97" s="158">
        <v>19064</v>
      </c>
      <c r="D97" s="158">
        <v>18361</v>
      </c>
      <c r="E97" s="158">
        <v>7806</v>
      </c>
      <c r="F97" s="158">
        <v>17342</v>
      </c>
      <c r="G97" s="158">
        <v>17342</v>
      </c>
      <c r="H97" s="158">
        <v>20035</v>
      </c>
      <c r="I97" s="158">
        <v>21286</v>
      </c>
      <c r="J97" s="160">
        <f>IFERROR(I97/H97-1,"-")</f>
        <v>6.244072872473172E-2</v>
      </c>
      <c r="K97" s="159">
        <f t="shared" si="49"/>
        <v>0.1593050487446217</v>
      </c>
      <c r="L97" s="157">
        <f t="shared" si="50"/>
        <v>1251</v>
      </c>
      <c r="M97" s="158">
        <f t="shared" si="51"/>
        <v>2925</v>
      </c>
      <c r="N97" s="159">
        <f t="shared" si="48"/>
        <v>3.5876576889828098E-3</v>
      </c>
    </row>
    <row r="98" spans="1:14" s="56" customFormat="1" x14ac:dyDescent="0.25">
      <c r="B98" s="162" t="s">
        <v>110</v>
      </c>
      <c r="C98" s="163">
        <v>2179</v>
      </c>
      <c r="D98" s="163">
        <v>2340</v>
      </c>
      <c r="E98" s="163">
        <v>1299</v>
      </c>
      <c r="F98" s="163">
        <v>2320</v>
      </c>
      <c r="G98" s="163">
        <v>2320</v>
      </c>
      <c r="H98" s="163">
        <v>2776</v>
      </c>
      <c r="I98" s="163">
        <v>3012</v>
      </c>
      <c r="J98" s="165">
        <f t="shared" ref="J98:J105" si="52">IFERROR(I98/H98-1,"-")</f>
        <v>8.5014409221902065E-2</v>
      </c>
      <c r="K98" s="164">
        <f t="shared" si="49"/>
        <v>0.28717948717948727</v>
      </c>
      <c r="L98" s="162">
        <f t="shared" si="50"/>
        <v>236</v>
      </c>
      <c r="M98" s="163">
        <f t="shared" si="51"/>
        <v>672</v>
      </c>
      <c r="N98" s="164">
        <f t="shared" si="48"/>
        <v>5.0765878789891118E-4</v>
      </c>
    </row>
    <row r="99" spans="1:14" s="56" customFormat="1" x14ac:dyDescent="0.25">
      <c r="B99" s="162" t="s">
        <v>113</v>
      </c>
      <c r="C99" s="163">
        <v>4660</v>
      </c>
      <c r="D99" s="163">
        <v>4091</v>
      </c>
      <c r="E99" s="163">
        <v>1586</v>
      </c>
      <c r="F99" s="163">
        <v>3652</v>
      </c>
      <c r="G99" s="163">
        <v>3652</v>
      </c>
      <c r="H99" s="163">
        <v>3948</v>
      </c>
      <c r="I99" s="163">
        <v>4383</v>
      </c>
      <c r="J99" s="165">
        <f t="shared" si="52"/>
        <v>0.11018237082066862</v>
      </c>
      <c r="K99" s="164">
        <f t="shared" si="49"/>
        <v>7.1376191640185827E-2</v>
      </c>
      <c r="L99" s="162">
        <f t="shared" si="50"/>
        <v>435</v>
      </c>
      <c r="M99" s="163">
        <f t="shared" si="51"/>
        <v>292</v>
      </c>
      <c r="N99" s="164">
        <f t="shared" si="48"/>
        <v>7.3873455091664271E-4</v>
      </c>
    </row>
    <row r="100" spans="1:14" x14ac:dyDescent="0.25">
      <c r="A100" s="1"/>
      <c r="B100" s="162" t="s">
        <v>116</v>
      </c>
      <c r="C100" s="163">
        <v>3971</v>
      </c>
      <c r="D100" s="163">
        <v>3678</v>
      </c>
      <c r="E100" s="163">
        <v>1774</v>
      </c>
      <c r="F100" s="163">
        <v>3192</v>
      </c>
      <c r="G100" s="163">
        <v>3192</v>
      </c>
      <c r="H100" s="163">
        <v>3701</v>
      </c>
      <c r="I100" s="163">
        <v>3560</v>
      </c>
      <c r="J100" s="165">
        <f t="shared" si="52"/>
        <v>-3.8097811402323711E-2</v>
      </c>
      <c r="K100" s="164">
        <f t="shared" si="49"/>
        <v>-3.2082653616095747E-2</v>
      </c>
      <c r="L100" s="162">
        <f t="shared" si="50"/>
        <v>-141</v>
      </c>
      <c r="M100" s="163">
        <f t="shared" si="51"/>
        <v>-118</v>
      </c>
      <c r="N100" s="164">
        <f t="shared" si="48"/>
        <v>6.0002167494028016E-4</v>
      </c>
    </row>
    <row r="101" spans="1:14" x14ac:dyDescent="0.25">
      <c r="A101" s="1"/>
      <c r="B101" s="162" t="s">
        <v>123</v>
      </c>
      <c r="C101" s="163">
        <v>536</v>
      </c>
      <c r="D101" s="163">
        <v>674</v>
      </c>
      <c r="E101" s="163">
        <v>321</v>
      </c>
      <c r="F101" s="163">
        <v>1177</v>
      </c>
      <c r="G101" s="163">
        <v>1177</v>
      </c>
      <c r="H101" s="163">
        <v>913</v>
      </c>
      <c r="I101" s="163">
        <v>951</v>
      </c>
      <c r="J101" s="165">
        <f t="shared" si="52"/>
        <v>4.1621029572836754E-2</v>
      </c>
      <c r="K101" s="164">
        <f t="shared" si="49"/>
        <v>0.41097922848664692</v>
      </c>
      <c r="L101" s="162">
        <f t="shared" si="50"/>
        <v>38</v>
      </c>
      <c r="M101" s="163">
        <f t="shared" si="51"/>
        <v>277</v>
      </c>
      <c r="N101" s="164">
        <f t="shared" si="48"/>
        <v>1.6028668900792316E-4</v>
      </c>
    </row>
    <row r="102" spans="1:14" x14ac:dyDescent="0.25">
      <c r="A102" s="1"/>
      <c r="B102" s="162" t="s">
        <v>119</v>
      </c>
      <c r="C102" s="163">
        <v>452</v>
      </c>
      <c r="D102" s="163">
        <v>501</v>
      </c>
      <c r="E102" s="163">
        <v>318</v>
      </c>
      <c r="F102" s="163">
        <v>673</v>
      </c>
      <c r="G102" s="163">
        <v>673</v>
      </c>
      <c r="H102" s="163">
        <v>610</v>
      </c>
      <c r="I102" s="163">
        <v>811</v>
      </c>
      <c r="J102" s="165">
        <f t="shared" si="52"/>
        <v>0.32950819672131137</v>
      </c>
      <c r="K102" s="164">
        <f t="shared" si="49"/>
        <v>0.61876247504990012</v>
      </c>
      <c r="L102" s="162">
        <f t="shared" si="50"/>
        <v>201</v>
      </c>
      <c r="M102" s="163">
        <f t="shared" si="51"/>
        <v>310</v>
      </c>
      <c r="N102" s="164">
        <f t="shared" si="48"/>
        <v>1.3669033100465372E-4</v>
      </c>
    </row>
    <row r="103" spans="1:14" x14ac:dyDescent="0.25">
      <c r="A103" s="1"/>
      <c r="B103" s="162" t="s">
        <v>128</v>
      </c>
      <c r="C103" s="163">
        <v>136</v>
      </c>
      <c r="D103" s="163">
        <v>154</v>
      </c>
      <c r="E103" s="163">
        <v>131</v>
      </c>
      <c r="F103" s="163">
        <v>252</v>
      </c>
      <c r="G103" s="163">
        <v>252</v>
      </c>
      <c r="H103" s="163">
        <v>139</v>
      </c>
      <c r="I103" s="163">
        <v>240</v>
      </c>
      <c r="J103" s="165">
        <f t="shared" si="52"/>
        <v>0.72661870503597115</v>
      </c>
      <c r="K103" s="164">
        <f t="shared" si="49"/>
        <v>0.55844155844155852</v>
      </c>
      <c r="L103" s="162">
        <f t="shared" si="50"/>
        <v>101</v>
      </c>
      <c r="M103" s="163">
        <f t="shared" si="51"/>
        <v>86</v>
      </c>
      <c r="N103" s="164">
        <f t="shared" si="48"/>
        <v>4.0450899434176187E-5</v>
      </c>
    </row>
    <row r="104" spans="1:14" x14ac:dyDescent="0.25">
      <c r="A104" s="161" t="s">
        <v>144</v>
      </c>
      <c r="B104" s="162" t="s">
        <v>131</v>
      </c>
      <c r="C104" s="163">
        <v>353</v>
      </c>
      <c r="D104" s="163">
        <v>241</v>
      </c>
      <c r="E104" s="163">
        <v>91</v>
      </c>
      <c r="F104" s="163">
        <v>135</v>
      </c>
      <c r="G104" s="163">
        <v>135</v>
      </c>
      <c r="H104" s="163">
        <v>251</v>
      </c>
      <c r="I104" s="163">
        <v>400</v>
      </c>
      <c r="J104" s="165">
        <f t="shared" si="52"/>
        <v>0.59362549800796804</v>
      </c>
      <c r="K104" s="164">
        <f t="shared" si="49"/>
        <v>0.65975103734439844</v>
      </c>
      <c r="L104" s="162">
        <f t="shared" si="50"/>
        <v>149</v>
      </c>
      <c r="M104" s="163">
        <f t="shared" si="51"/>
        <v>159</v>
      </c>
      <c r="N104" s="164">
        <f t="shared" si="48"/>
        <v>6.7418165723626984E-5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6777</v>
      </c>
      <c r="D105" s="169">
        <f t="shared" si="53"/>
        <v>6682</v>
      </c>
      <c r="E105" s="169">
        <f t="shared" si="53"/>
        <v>2286</v>
      </c>
      <c r="F105" s="169">
        <f t="shared" ref="F105" si="54">F97-SUM(F98:F104)</f>
        <v>5941</v>
      </c>
      <c r="G105" s="169">
        <f t="shared" si="53"/>
        <v>5941</v>
      </c>
      <c r="H105" s="169">
        <f t="shared" si="53"/>
        <v>7697</v>
      </c>
      <c r="I105" s="169">
        <f t="shared" si="53"/>
        <v>7929</v>
      </c>
      <c r="J105" s="171">
        <f t="shared" si="52"/>
        <v>3.0141613615694451E-2</v>
      </c>
      <c r="K105" s="170">
        <f t="shared" si="49"/>
        <v>0.18662077222388507</v>
      </c>
      <c r="L105" s="168">
        <f>I105-H105</f>
        <v>232</v>
      </c>
      <c r="M105" s="169">
        <f t="shared" si="51"/>
        <v>1247</v>
      </c>
      <c r="N105" s="170">
        <f t="shared" si="48"/>
        <v>1.3363965900565959E-3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162087</v>
      </c>
      <c r="D107" s="176">
        <v>157398</v>
      </c>
      <c r="E107" s="176">
        <v>80884</v>
      </c>
      <c r="F107" s="176">
        <v>212915</v>
      </c>
      <c r="G107" s="176">
        <v>212915</v>
      </c>
      <c r="H107" s="176">
        <v>265187</v>
      </c>
      <c r="I107" s="176">
        <v>257114</v>
      </c>
      <c r="J107" s="177">
        <f>IFERROR(I107/H107-1,"-")</f>
        <v>-3.0442668758272506E-2</v>
      </c>
      <c r="K107" s="177">
        <f>IFERROR(I107/D107-1,"-")</f>
        <v>0.63352774495228648</v>
      </c>
      <c r="L107" s="176">
        <f>I107-H107</f>
        <v>-8073</v>
      </c>
      <c r="M107" s="176">
        <f>I107-D107</f>
        <v>99716</v>
      </c>
      <c r="N107" s="177">
        <f t="shared" ref="N107:N119" si="55">I107/I$9</f>
        <v>4.3335385654661572E-2</v>
      </c>
    </row>
    <row r="108" spans="1:14" x14ac:dyDescent="0.25">
      <c r="A108" s="1" t="s">
        <v>96</v>
      </c>
      <c r="B108" s="157" t="s">
        <v>97</v>
      </c>
      <c r="C108" s="158">
        <v>32013</v>
      </c>
      <c r="D108" s="158">
        <v>32377</v>
      </c>
      <c r="E108" s="158">
        <v>31220</v>
      </c>
      <c r="F108" s="158">
        <v>50544</v>
      </c>
      <c r="G108" s="158">
        <v>50544</v>
      </c>
      <c r="H108" s="158">
        <v>56672</v>
      </c>
      <c r="I108" s="158">
        <v>51938</v>
      </c>
      <c r="J108" s="160">
        <f>IFERROR(I108/H108-1,"-")</f>
        <v>-8.3533314511575418E-2</v>
      </c>
      <c r="K108" s="159">
        <f t="shared" ref="K108:K119" si="56">IFERROR(I108/D108-1,"-")</f>
        <v>0.60416344936220145</v>
      </c>
      <c r="L108" s="157">
        <f t="shared" ref="L108:L118" si="57">I108-H108</f>
        <v>-4734</v>
      </c>
      <c r="M108" s="158">
        <f t="shared" ref="M108:M119" si="58">I108-D108</f>
        <v>19561</v>
      </c>
      <c r="N108" s="159">
        <f t="shared" si="55"/>
        <v>8.7539117283843455E-3</v>
      </c>
    </row>
    <row r="109" spans="1:14" x14ac:dyDescent="0.25">
      <c r="A109" s="161" t="s">
        <v>103</v>
      </c>
      <c r="B109" s="162" t="s">
        <v>103</v>
      </c>
      <c r="C109" s="163">
        <v>14052</v>
      </c>
      <c r="D109" s="163">
        <v>12216</v>
      </c>
      <c r="E109" s="163">
        <v>3960</v>
      </c>
      <c r="F109" s="163">
        <v>17277</v>
      </c>
      <c r="G109" s="163">
        <v>17277</v>
      </c>
      <c r="H109" s="163">
        <v>19826</v>
      </c>
      <c r="I109" s="163">
        <v>16795</v>
      </c>
      <c r="J109" s="165">
        <f>IFERROR(I109/H109-1,"-")</f>
        <v>-0.15288005649147585</v>
      </c>
      <c r="K109" s="164">
        <f t="shared" si="56"/>
        <v>0.37483628028814664</v>
      </c>
      <c r="L109" s="162">
        <f t="shared" si="57"/>
        <v>-3031</v>
      </c>
      <c r="M109" s="163">
        <f t="shared" si="58"/>
        <v>4579</v>
      </c>
      <c r="N109" s="164">
        <f t="shared" si="55"/>
        <v>2.8307202333207881E-3</v>
      </c>
    </row>
    <row r="110" spans="1:14" x14ac:dyDescent="0.25">
      <c r="A110" s="161" t="s">
        <v>100</v>
      </c>
      <c r="B110" s="162" t="s">
        <v>100</v>
      </c>
      <c r="C110" s="163">
        <v>17961</v>
      </c>
      <c r="D110" s="163">
        <v>20161</v>
      </c>
      <c r="E110" s="163">
        <v>27260</v>
      </c>
      <c r="F110" s="163">
        <v>33267</v>
      </c>
      <c r="G110" s="163">
        <v>33267</v>
      </c>
      <c r="H110" s="163">
        <v>36846</v>
      </c>
      <c r="I110" s="163">
        <v>35143</v>
      </c>
      <c r="J110" s="165">
        <f>IFERROR(I110/H110-1,"-")</f>
        <v>-4.6219399663464111E-2</v>
      </c>
      <c r="K110" s="164">
        <f t="shared" si="56"/>
        <v>0.74311790089777285</v>
      </c>
      <c r="L110" s="162">
        <f t="shared" si="57"/>
        <v>-1703</v>
      </c>
      <c r="M110" s="163">
        <f t="shared" si="58"/>
        <v>14982</v>
      </c>
      <c r="N110" s="164">
        <f t="shared" si="55"/>
        <v>5.9231914950635574E-3</v>
      </c>
    </row>
    <row r="111" spans="1:14" x14ac:dyDescent="0.25">
      <c r="A111" s="1"/>
      <c r="B111" s="157" t="s">
        <v>107</v>
      </c>
      <c r="C111" s="158">
        <v>130074</v>
      </c>
      <c r="D111" s="158">
        <v>125021</v>
      </c>
      <c r="E111" s="158">
        <v>49664</v>
      </c>
      <c r="F111" s="158">
        <v>162371</v>
      </c>
      <c r="G111" s="158">
        <v>162371</v>
      </c>
      <c r="H111" s="158">
        <v>208515</v>
      </c>
      <c r="I111" s="158">
        <v>205176</v>
      </c>
      <c r="J111" s="160">
        <f>IFERROR(I111/H111-1,"-")</f>
        <v>-1.6013236457808833E-2</v>
      </c>
      <c r="K111" s="159">
        <f t="shared" si="56"/>
        <v>0.64113228977531778</v>
      </c>
      <c r="L111" s="157">
        <f t="shared" si="57"/>
        <v>-3339</v>
      </c>
      <c r="M111" s="158">
        <f t="shared" si="58"/>
        <v>80155</v>
      </c>
      <c r="N111" s="159">
        <f t="shared" si="55"/>
        <v>3.4581473926277223E-2</v>
      </c>
    </row>
    <row r="112" spans="1:14" s="56" customFormat="1" x14ac:dyDescent="0.25">
      <c r="B112" s="162" t="s">
        <v>110</v>
      </c>
      <c r="C112" s="163">
        <v>71205</v>
      </c>
      <c r="D112" s="163">
        <v>68426</v>
      </c>
      <c r="E112" s="163">
        <v>26785</v>
      </c>
      <c r="F112" s="163">
        <v>98244</v>
      </c>
      <c r="G112" s="163">
        <v>98244</v>
      </c>
      <c r="H112" s="163">
        <v>136095</v>
      </c>
      <c r="I112" s="163">
        <v>127377</v>
      </c>
      <c r="J112" s="165">
        <f t="shared" ref="J112:J119" si="59">IFERROR(I112/H112-1,"-")</f>
        <v>-6.4058194643447641E-2</v>
      </c>
      <c r="K112" s="164">
        <f t="shared" si="56"/>
        <v>0.86152924327010205</v>
      </c>
      <c r="L112" s="162">
        <f t="shared" si="57"/>
        <v>-8718</v>
      </c>
      <c r="M112" s="163">
        <f t="shared" si="58"/>
        <v>58951</v>
      </c>
      <c r="N112" s="164">
        <f t="shared" si="55"/>
        <v>2.1468809238446084E-2</v>
      </c>
    </row>
    <row r="113" spans="1:14" s="56" customFormat="1" x14ac:dyDescent="0.25">
      <c r="B113" s="162" t="s">
        <v>113</v>
      </c>
      <c r="C113" s="163">
        <v>14480</v>
      </c>
      <c r="D113" s="163">
        <v>11023</v>
      </c>
      <c r="E113" s="163">
        <v>3500</v>
      </c>
      <c r="F113" s="163">
        <v>7111</v>
      </c>
      <c r="G113" s="163">
        <v>7111</v>
      </c>
      <c r="H113" s="163">
        <v>9135</v>
      </c>
      <c r="I113" s="163">
        <v>9001</v>
      </c>
      <c r="J113" s="165">
        <f t="shared" si="59"/>
        <v>-1.4668856048166368E-2</v>
      </c>
      <c r="K113" s="164">
        <f t="shared" si="56"/>
        <v>-0.18343463666878346</v>
      </c>
      <c r="L113" s="162">
        <f t="shared" si="57"/>
        <v>-134</v>
      </c>
      <c r="M113" s="163">
        <f t="shared" si="58"/>
        <v>-2022</v>
      </c>
      <c r="N113" s="164">
        <f t="shared" si="55"/>
        <v>1.5170772741959161E-3</v>
      </c>
    </row>
    <row r="114" spans="1:14" x14ac:dyDescent="0.25">
      <c r="A114" s="1"/>
      <c r="B114" s="162" t="s">
        <v>116</v>
      </c>
      <c r="C114" s="163">
        <v>15033</v>
      </c>
      <c r="D114" s="163">
        <v>13733</v>
      </c>
      <c r="E114" s="163">
        <v>2668</v>
      </c>
      <c r="F114" s="163">
        <v>10500</v>
      </c>
      <c r="G114" s="163">
        <v>10500</v>
      </c>
      <c r="H114" s="163">
        <v>14119</v>
      </c>
      <c r="I114" s="163">
        <v>15039</v>
      </c>
      <c r="J114" s="165">
        <f t="shared" si="59"/>
        <v>6.516042212621298E-2</v>
      </c>
      <c r="K114" s="164">
        <f t="shared" si="56"/>
        <v>9.5099395616398352E-2</v>
      </c>
      <c r="L114" s="162">
        <f t="shared" si="57"/>
        <v>920</v>
      </c>
      <c r="M114" s="163">
        <f t="shared" si="58"/>
        <v>1306</v>
      </c>
      <c r="N114" s="164">
        <f t="shared" si="55"/>
        <v>2.5347544857940653E-3</v>
      </c>
    </row>
    <row r="115" spans="1:14" x14ac:dyDescent="0.25">
      <c r="A115" s="1"/>
      <c r="B115" s="162" t="s">
        <v>123</v>
      </c>
      <c r="C115" s="163">
        <v>2676</v>
      </c>
      <c r="D115" s="163">
        <v>2905</v>
      </c>
      <c r="E115" s="163">
        <v>1345</v>
      </c>
      <c r="F115" s="163">
        <v>6690</v>
      </c>
      <c r="G115" s="163">
        <v>6690</v>
      </c>
      <c r="H115" s="163">
        <v>7028</v>
      </c>
      <c r="I115" s="163">
        <v>6969</v>
      </c>
      <c r="J115" s="165">
        <f t="shared" si="59"/>
        <v>-8.3949914627204913E-3</v>
      </c>
      <c r="K115" s="164">
        <f t="shared" si="56"/>
        <v>1.3989672977624785</v>
      </c>
      <c r="L115" s="162">
        <f t="shared" si="57"/>
        <v>-59</v>
      </c>
      <c r="M115" s="163">
        <f t="shared" si="58"/>
        <v>4064</v>
      </c>
      <c r="N115" s="164">
        <f t="shared" si="55"/>
        <v>1.1745929923198911E-3</v>
      </c>
    </row>
    <row r="116" spans="1:14" x14ac:dyDescent="0.25">
      <c r="A116" s="1"/>
      <c r="B116" s="162" t="s">
        <v>119</v>
      </c>
      <c r="C116" s="163">
        <v>4193</v>
      </c>
      <c r="D116" s="163">
        <v>4261</v>
      </c>
      <c r="E116" s="163">
        <v>3107</v>
      </c>
      <c r="F116" s="163">
        <v>5858</v>
      </c>
      <c r="G116" s="163">
        <v>5858</v>
      </c>
      <c r="H116" s="163">
        <v>5819</v>
      </c>
      <c r="I116" s="163">
        <v>5612</v>
      </c>
      <c r="J116" s="165">
        <f t="shared" si="59"/>
        <v>-3.5573122529644285E-2</v>
      </c>
      <c r="K116" s="164">
        <f t="shared" si="56"/>
        <v>0.3170617226003285</v>
      </c>
      <c r="L116" s="162">
        <f t="shared" si="57"/>
        <v>-207</v>
      </c>
      <c r="M116" s="163">
        <f t="shared" si="58"/>
        <v>1351</v>
      </c>
      <c r="N116" s="164">
        <f t="shared" si="55"/>
        <v>9.4587686510248662E-4</v>
      </c>
    </row>
    <row r="117" spans="1:14" x14ac:dyDescent="0.25">
      <c r="A117" s="1"/>
      <c r="B117" s="162" t="s">
        <v>128</v>
      </c>
      <c r="C117" s="163">
        <v>796</v>
      </c>
      <c r="D117" s="163">
        <v>854</v>
      </c>
      <c r="E117" s="163">
        <v>459</v>
      </c>
      <c r="F117" s="163">
        <v>1282</v>
      </c>
      <c r="G117" s="163">
        <v>1282</v>
      </c>
      <c r="H117" s="163">
        <v>1442</v>
      </c>
      <c r="I117" s="163">
        <v>1358</v>
      </c>
      <c r="J117" s="165">
        <f t="shared" si="59"/>
        <v>-5.8252427184465994E-2</v>
      </c>
      <c r="K117" s="164">
        <f t="shared" si="56"/>
        <v>0.5901639344262295</v>
      </c>
      <c r="L117" s="162">
        <f t="shared" si="57"/>
        <v>-84</v>
      </c>
      <c r="M117" s="163">
        <f t="shared" si="58"/>
        <v>504</v>
      </c>
      <c r="N117" s="164">
        <f t="shared" si="55"/>
        <v>2.2888467263171362E-4</v>
      </c>
    </row>
    <row r="118" spans="1:14" x14ac:dyDescent="0.25">
      <c r="A118" s="161" t="s">
        <v>144</v>
      </c>
      <c r="B118" s="162" t="s">
        <v>131</v>
      </c>
      <c r="C118" s="163">
        <v>1903</v>
      </c>
      <c r="D118" s="163">
        <v>1624</v>
      </c>
      <c r="E118" s="163">
        <v>1176</v>
      </c>
      <c r="F118" s="163">
        <v>1034</v>
      </c>
      <c r="G118" s="163">
        <v>1034</v>
      </c>
      <c r="H118" s="163">
        <v>908</v>
      </c>
      <c r="I118" s="163">
        <v>1609</v>
      </c>
      <c r="J118" s="165">
        <f t="shared" si="59"/>
        <v>0.77202643171806162</v>
      </c>
      <c r="K118" s="164">
        <f t="shared" si="56"/>
        <v>-9.2364532019704182E-3</v>
      </c>
      <c r="L118" s="162">
        <f t="shared" si="57"/>
        <v>701</v>
      </c>
      <c r="M118" s="163">
        <f t="shared" si="58"/>
        <v>-15</v>
      </c>
      <c r="N118" s="164">
        <f t="shared" si="55"/>
        <v>2.7118957162328952E-4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19788</v>
      </c>
      <c r="D119" s="169">
        <f t="shared" si="60"/>
        <v>22195</v>
      </c>
      <c r="E119" s="169">
        <f t="shared" si="60"/>
        <v>10624</v>
      </c>
      <c r="F119" s="169">
        <f t="shared" ref="F119" si="61">F111-SUM(F112:F118)</f>
        <v>31652</v>
      </c>
      <c r="G119" s="169">
        <f t="shared" si="60"/>
        <v>31652</v>
      </c>
      <c r="H119" s="169">
        <f t="shared" si="60"/>
        <v>33969</v>
      </c>
      <c r="I119" s="169">
        <f t="shared" si="60"/>
        <v>38211</v>
      </c>
      <c r="J119" s="171">
        <f t="shared" si="59"/>
        <v>0.12487856575112599</v>
      </c>
      <c r="K119" s="170">
        <f t="shared" si="56"/>
        <v>0.72160396485694966</v>
      </c>
      <c r="L119" s="168">
        <f>I119-H119</f>
        <v>4242</v>
      </c>
      <c r="M119" s="169">
        <f t="shared" si="58"/>
        <v>16016</v>
      </c>
      <c r="N119" s="170">
        <f t="shared" si="55"/>
        <v>6.4402888261637769E-3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220715</v>
      </c>
      <c r="D121" s="176">
        <v>207689</v>
      </c>
      <c r="E121" s="176">
        <v>88357</v>
      </c>
      <c r="F121" s="176">
        <v>214003</v>
      </c>
      <c r="G121" s="176">
        <v>214003</v>
      </c>
      <c r="H121" s="176">
        <v>227894</v>
      </c>
      <c r="I121" s="176">
        <v>235885</v>
      </c>
      <c r="J121" s="177">
        <f>IFERROR(I121/H121-1,"-")</f>
        <v>3.5064547552809744E-2</v>
      </c>
      <c r="K121" s="177">
        <f>IFERROR(I121/D121-1,"-")</f>
        <v>0.13576068063306201</v>
      </c>
      <c r="L121" s="176">
        <f>I121-H121</f>
        <v>7991</v>
      </c>
      <c r="M121" s="176">
        <f>I121-D121</f>
        <v>28196</v>
      </c>
      <c r="N121" s="177">
        <f t="shared" ref="N121:N133" si="62">I121/I$9</f>
        <v>3.9757335054294379E-2</v>
      </c>
    </row>
    <row r="122" spans="1:14" x14ac:dyDescent="0.25">
      <c r="A122" s="1" t="s">
        <v>96</v>
      </c>
      <c r="B122" s="157" t="s">
        <v>97</v>
      </c>
      <c r="C122" s="158">
        <v>128913</v>
      </c>
      <c r="D122" s="158">
        <v>112924</v>
      </c>
      <c r="E122" s="158">
        <v>50210</v>
      </c>
      <c r="F122" s="158">
        <v>127727</v>
      </c>
      <c r="G122" s="158">
        <v>127727</v>
      </c>
      <c r="H122" s="158">
        <v>140211</v>
      </c>
      <c r="I122" s="158">
        <v>147395</v>
      </c>
      <c r="J122" s="160">
        <f>IFERROR(I122/H122-1,"-")</f>
        <v>5.1237064139047606E-2</v>
      </c>
      <c r="K122" s="159">
        <f t="shared" ref="K122:K133" si="63">IFERROR(I122/D122-1,"-")</f>
        <v>0.305258403882257</v>
      </c>
      <c r="L122" s="157">
        <f t="shared" ref="L122:L132" si="64">I122-H122</f>
        <v>7184</v>
      </c>
      <c r="M122" s="158">
        <f t="shared" ref="M122:M133" si="65">I122-D122</f>
        <v>34471</v>
      </c>
      <c r="N122" s="159">
        <f t="shared" si="62"/>
        <v>2.4842751342084999E-2</v>
      </c>
    </row>
    <row r="123" spans="1:14" x14ac:dyDescent="0.25">
      <c r="A123" s="161" t="s">
        <v>103</v>
      </c>
      <c r="B123" s="162" t="s">
        <v>103</v>
      </c>
      <c r="C123" s="163">
        <v>71449</v>
      </c>
      <c r="D123" s="163">
        <v>56333</v>
      </c>
      <c r="E123" s="163">
        <v>22473</v>
      </c>
      <c r="F123" s="163">
        <v>65749</v>
      </c>
      <c r="G123" s="163">
        <v>65749</v>
      </c>
      <c r="H123" s="163">
        <v>62558</v>
      </c>
      <c r="I123" s="163">
        <v>70186</v>
      </c>
      <c r="J123" s="165">
        <f>IFERROR(I123/H123-1,"-")</f>
        <v>0.12193484446433711</v>
      </c>
      <c r="K123" s="164">
        <f t="shared" si="63"/>
        <v>0.2459126977082704</v>
      </c>
      <c r="L123" s="162">
        <f t="shared" si="64"/>
        <v>7628</v>
      </c>
      <c r="M123" s="163">
        <f t="shared" si="65"/>
        <v>13853</v>
      </c>
      <c r="N123" s="164">
        <f t="shared" si="62"/>
        <v>1.1829528448696209E-2</v>
      </c>
    </row>
    <row r="124" spans="1:14" x14ac:dyDescent="0.25">
      <c r="A124" s="161" t="s">
        <v>100</v>
      </c>
      <c r="B124" s="162" t="s">
        <v>100</v>
      </c>
      <c r="C124" s="163">
        <v>57464</v>
      </c>
      <c r="D124" s="163">
        <v>56591</v>
      </c>
      <c r="E124" s="163">
        <v>27737</v>
      </c>
      <c r="F124" s="163">
        <v>61978</v>
      </c>
      <c r="G124" s="163">
        <v>61978</v>
      </c>
      <c r="H124" s="163">
        <v>77653</v>
      </c>
      <c r="I124" s="163">
        <v>77209</v>
      </c>
      <c r="J124" s="165">
        <f>IFERROR(I124/H124-1,"-")</f>
        <v>-5.7177443241085424E-3</v>
      </c>
      <c r="K124" s="164">
        <f t="shared" si="63"/>
        <v>0.36433355127140366</v>
      </c>
      <c r="L124" s="162">
        <f t="shared" si="64"/>
        <v>-444</v>
      </c>
      <c r="M124" s="163">
        <f t="shared" si="65"/>
        <v>20618</v>
      </c>
      <c r="N124" s="164">
        <f t="shared" si="62"/>
        <v>1.301322289338879E-2</v>
      </c>
    </row>
    <row r="125" spans="1:14" x14ac:dyDescent="0.25">
      <c r="A125" s="1"/>
      <c r="B125" s="157" t="s">
        <v>107</v>
      </c>
      <c r="C125" s="158">
        <v>91802</v>
      </c>
      <c r="D125" s="158">
        <v>94765</v>
      </c>
      <c r="E125" s="158">
        <v>38147</v>
      </c>
      <c r="F125" s="158">
        <v>86276</v>
      </c>
      <c r="G125" s="158">
        <v>86276</v>
      </c>
      <c r="H125" s="158">
        <v>87683</v>
      </c>
      <c r="I125" s="158">
        <v>88490</v>
      </c>
      <c r="J125" s="160">
        <f>IFERROR(I125/H125-1,"-")</f>
        <v>9.2036084531779139E-3</v>
      </c>
      <c r="K125" s="159">
        <f t="shared" si="63"/>
        <v>-6.6216430116604275E-2</v>
      </c>
      <c r="L125" s="157">
        <f t="shared" si="64"/>
        <v>807</v>
      </c>
      <c r="M125" s="158">
        <f t="shared" si="65"/>
        <v>-6275</v>
      </c>
      <c r="N125" s="159">
        <f t="shared" si="62"/>
        <v>1.4914583712209379E-2</v>
      </c>
    </row>
    <row r="126" spans="1:14" s="56" customFormat="1" x14ac:dyDescent="0.25">
      <c r="B126" s="162" t="s">
        <v>110</v>
      </c>
      <c r="C126" s="163">
        <v>11532</v>
      </c>
      <c r="D126" s="163">
        <v>10003</v>
      </c>
      <c r="E126" s="163">
        <v>3752</v>
      </c>
      <c r="F126" s="163">
        <v>9269</v>
      </c>
      <c r="G126" s="163">
        <v>9269</v>
      </c>
      <c r="H126" s="163">
        <v>11319</v>
      </c>
      <c r="I126" s="163">
        <v>10285</v>
      </c>
      <c r="J126" s="165">
        <f t="shared" ref="J126:J133" si="66">IFERROR(I126/H126-1,"-")</f>
        <v>-9.135082604470357E-2</v>
      </c>
      <c r="K126" s="164">
        <f t="shared" si="63"/>
        <v>2.8191542537238767E-2</v>
      </c>
      <c r="L126" s="162">
        <f t="shared" si="64"/>
        <v>-1034</v>
      </c>
      <c r="M126" s="163">
        <f t="shared" si="65"/>
        <v>282</v>
      </c>
      <c r="N126" s="164">
        <f t="shared" si="62"/>
        <v>1.7334895861687589E-3</v>
      </c>
    </row>
    <row r="127" spans="1:14" s="56" customFormat="1" x14ac:dyDescent="0.25">
      <c r="B127" s="162" t="s">
        <v>113</v>
      </c>
      <c r="C127" s="163">
        <v>10333</v>
      </c>
      <c r="D127" s="163">
        <v>9150</v>
      </c>
      <c r="E127" s="163">
        <v>3945</v>
      </c>
      <c r="F127" s="163">
        <v>9965</v>
      </c>
      <c r="G127" s="163">
        <v>9965</v>
      </c>
      <c r="H127" s="163">
        <v>12412</v>
      </c>
      <c r="I127" s="163">
        <v>12233</v>
      </c>
      <c r="J127" s="165">
        <f t="shared" si="66"/>
        <v>-1.4421527553980074E-2</v>
      </c>
      <c r="K127" s="164">
        <f t="shared" si="63"/>
        <v>0.33693989071038244</v>
      </c>
      <c r="L127" s="162">
        <f t="shared" si="64"/>
        <v>-179</v>
      </c>
      <c r="M127" s="163">
        <f t="shared" si="65"/>
        <v>3083</v>
      </c>
      <c r="N127" s="164">
        <f t="shared" si="62"/>
        <v>2.0618160532428222E-3</v>
      </c>
    </row>
    <row r="128" spans="1:14" x14ac:dyDescent="0.25">
      <c r="A128" s="1"/>
      <c r="B128" s="162" t="s">
        <v>116</v>
      </c>
      <c r="C128" s="163">
        <v>6382</v>
      </c>
      <c r="D128" s="163">
        <v>6593</v>
      </c>
      <c r="E128" s="163">
        <v>2667</v>
      </c>
      <c r="F128" s="163">
        <v>7987</v>
      </c>
      <c r="G128" s="163">
        <v>7987</v>
      </c>
      <c r="H128" s="163">
        <v>8587</v>
      </c>
      <c r="I128" s="163">
        <v>8241</v>
      </c>
      <c r="J128" s="165">
        <f t="shared" si="66"/>
        <v>-4.0293466868522199E-2</v>
      </c>
      <c r="K128" s="164">
        <f t="shared" si="63"/>
        <v>0.24996208099499473</v>
      </c>
      <c r="L128" s="162">
        <f t="shared" si="64"/>
        <v>-346</v>
      </c>
      <c r="M128" s="163">
        <f t="shared" si="65"/>
        <v>1648</v>
      </c>
      <c r="N128" s="164">
        <f t="shared" si="62"/>
        <v>1.3889827593210249E-3</v>
      </c>
    </row>
    <row r="129" spans="1:14" x14ac:dyDescent="0.25">
      <c r="A129" s="1"/>
      <c r="B129" s="162" t="s">
        <v>123</v>
      </c>
      <c r="C129" s="163">
        <v>1589</v>
      </c>
      <c r="D129" s="163">
        <v>1561</v>
      </c>
      <c r="E129" s="163">
        <v>708</v>
      </c>
      <c r="F129" s="163">
        <v>2388</v>
      </c>
      <c r="G129" s="163">
        <v>2388</v>
      </c>
      <c r="H129" s="163">
        <v>2480</v>
      </c>
      <c r="I129" s="163">
        <v>2251</v>
      </c>
      <c r="J129" s="165">
        <f t="shared" si="66"/>
        <v>-9.2338709677419306E-2</v>
      </c>
      <c r="K129" s="164">
        <f t="shared" si="63"/>
        <v>0.44202434336963492</v>
      </c>
      <c r="L129" s="162">
        <f t="shared" si="64"/>
        <v>-229</v>
      </c>
      <c r="M129" s="163">
        <f t="shared" si="65"/>
        <v>690</v>
      </c>
      <c r="N129" s="164">
        <f t="shared" si="62"/>
        <v>3.7939572760971085E-4</v>
      </c>
    </row>
    <row r="130" spans="1:14" x14ac:dyDescent="0.25">
      <c r="A130" s="1"/>
      <c r="B130" s="162" t="s">
        <v>119</v>
      </c>
      <c r="C130" s="163">
        <v>1718</v>
      </c>
      <c r="D130" s="163">
        <v>1400</v>
      </c>
      <c r="E130" s="163">
        <v>717</v>
      </c>
      <c r="F130" s="163">
        <v>1668</v>
      </c>
      <c r="G130" s="163">
        <v>1668</v>
      </c>
      <c r="H130" s="163">
        <v>1815</v>
      </c>
      <c r="I130" s="163">
        <v>1883</v>
      </c>
      <c r="J130" s="165">
        <f t="shared" si="66"/>
        <v>3.746556473829199E-2</v>
      </c>
      <c r="K130" s="164">
        <f t="shared" si="63"/>
        <v>0.34499999999999997</v>
      </c>
      <c r="L130" s="162">
        <f t="shared" si="64"/>
        <v>68</v>
      </c>
      <c r="M130" s="163">
        <f t="shared" si="65"/>
        <v>483</v>
      </c>
      <c r="N130" s="164">
        <f t="shared" si="62"/>
        <v>3.1737101514397401E-4</v>
      </c>
    </row>
    <row r="131" spans="1:14" x14ac:dyDescent="0.25">
      <c r="A131" s="1"/>
      <c r="B131" s="162" t="s">
        <v>128</v>
      </c>
      <c r="C131" s="163">
        <v>1610</v>
      </c>
      <c r="D131" s="163">
        <v>1498</v>
      </c>
      <c r="E131" s="163">
        <v>706</v>
      </c>
      <c r="F131" s="163">
        <v>984</v>
      </c>
      <c r="G131" s="163">
        <v>984</v>
      </c>
      <c r="H131" s="163">
        <v>1213</v>
      </c>
      <c r="I131" s="163">
        <v>1262</v>
      </c>
      <c r="J131" s="165">
        <f t="shared" si="66"/>
        <v>4.0395713107996611E-2</v>
      </c>
      <c r="K131" s="164">
        <f t="shared" si="63"/>
        <v>-0.157543391188251</v>
      </c>
      <c r="L131" s="162">
        <f t="shared" si="64"/>
        <v>49</v>
      </c>
      <c r="M131" s="163">
        <f t="shared" si="65"/>
        <v>-236</v>
      </c>
      <c r="N131" s="164">
        <f t="shared" si="62"/>
        <v>2.1270431285804313E-4</v>
      </c>
    </row>
    <row r="132" spans="1:14" x14ac:dyDescent="0.25">
      <c r="A132" s="161" t="s">
        <v>144</v>
      </c>
      <c r="B132" s="162" t="s">
        <v>131</v>
      </c>
      <c r="C132" s="163">
        <v>2873</v>
      </c>
      <c r="D132" s="163">
        <v>2376</v>
      </c>
      <c r="E132" s="163">
        <v>1111</v>
      </c>
      <c r="F132" s="163">
        <v>1591</v>
      </c>
      <c r="G132" s="163">
        <v>1591</v>
      </c>
      <c r="H132" s="163">
        <v>2191</v>
      </c>
      <c r="I132" s="163">
        <v>2148</v>
      </c>
      <c r="J132" s="165">
        <f t="shared" si="66"/>
        <v>-1.9625741670470154E-2</v>
      </c>
      <c r="K132" s="164">
        <f t="shared" si="63"/>
        <v>-9.5959595959595911E-2</v>
      </c>
      <c r="L132" s="162">
        <f t="shared" si="64"/>
        <v>-43</v>
      </c>
      <c r="M132" s="163">
        <f t="shared" si="65"/>
        <v>-228</v>
      </c>
      <c r="N132" s="164">
        <f t="shared" si="62"/>
        <v>3.6203554993587692E-4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55765</v>
      </c>
      <c r="D133" s="169">
        <f t="shared" si="67"/>
        <v>62184</v>
      </c>
      <c r="E133" s="169">
        <f t="shared" si="67"/>
        <v>24541</v>
      </c>
      <c r="F133" s="169">
        <f t="shared" ref="F133" si="68">F125-SUM(F126:F132)</f>
        <v>52424</v>
      </c>
      <c r="G133" s="169">
        <f t="shared" si="67"/>
        <v>52424</v>
      </c>
      <c r="H133" s="169">
        <f t="shared" si="67"/>
        <v>47666</v>
      </c>
      <c r="I133" s="169">
        <f t="shared" si="67"/>
        <v>50187</v>
      </c>
      <c r="J133" s="171">
        <f t="shared" si="66"/>
        <v>5.2888851592330033E-2</v>
      </c>
      <c r="K133" s="170">
        <f t="shared" si="63"/>
        <v>-0.192927441142416</v>
      </c>
      <c r="L133" s="168">
        <f>I133-H133</f>
        <v>2521</v>
      </c>
      <c r="M133" s="169">
        <f t="shared" si="65"/>
        <v>-11997</v>
      </c>
      <c r="N133" s="170">
        <f t="shared" si="62"/>
        <v>8.4587887079291685E-3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304991</v>
      </c>
      <c r="D135" s="176">
        <v>275002</v>
      </c>
      <c r="E135" s="176">
        <v>100038</v>
      </c>
      <c r="F135" s="176">
        <v>277654</v>
      </c>
      <c r="G135" s="176">
        <v>277654</v>
      </c>
      <c r="H135" s="176">
        <v>303371</v>
      </c>
      <c r="I135" s="176">
        <v>314826</v>
      </c>
      <c r="J135" s="177">
        <f>IFERROR(I135/H135-1,"-")</f>
        <v>3.7759047502892606E-2</v>
      </c>
      <c r="K135" s="177">
        <f>IFERROR(I135/D135-1,"-")</f>
        <v>0.14481349226551088</v>
      </c>
      <c r="L135" s="176">
        <f>I135-H135</f>
        <v>11455</v>
      </c>
      <c r="M135" s="176">
        <f>I135-D135</f>
        <v>39824</v>
      </c>
      <c r="N135" s="177">
        <f t="shared" ref="N135:N147" si="69">I135/I$9</f>
        <v>5.3062478605266472E-2</v>
      </c>
    </row>
    <row r="136" spans="1:14" x14ac:dyDescent="0.25">
      <c r="A136" s="1" t="s">
        <v>96</v>
      </c>
      <c r="B136" s="157" t="s">
        <v>97</v>
      </c>
      <c r="C136" s="158">
        <v>53487</v>
      </c>
      <c r="D136" s="158">
        <v>47390</v>
      </c>
      <c r="E136" s="158">
        <v>21400</v>
      </c>
      <c r="F136" s="158">
        <v>29511</v>
      </c>
      <c r="G136" s="158">
        <v>29511</v>
      </c>
      <c r="H136" s="158">
        <v>32816</v>
      </c>
      <c r="I136" s="158">
        <v>30131</v>
      </c>
      <c r="J136" s="160">
        <f>IFERROR(I136/H136-1,"-")</f>
        <v>-8.1819843978547024E-2</v>
      </c>
      <c r="K136" s="159">
        <f t="shared" ref="K136:K147" si="70">IFERROR(I136/D136-1,"-")</f>
        <v>-0.3641907575437856</v>
      </c>
      <c r="L136" s="157">
        <f t="shared" ref="L136:L146" si="71">I136-H136</f>
        <v>-2685</v>
      </c>
      <c r="M136" s="158">
        <f t="shared" ref="M136:M147" si="72">I136-D136</f>
        <v>-17259</v>
      </c>
      <c r="N136" s="159">
        <f t="shared" si="69"/>
        <v>5.078441878546512E-3</v>
      </c>
    </row>
    <row r="137" spans="1:14" x14ac:dyDescent="0.25">
      <c r="A137" s="161" t="s">
        <v>103</v>
      </c>
      <c r="B137" s="162" t="s">
        <v>103</v>
      </c>
      <c r="C137" s="163">
        <v>38146</v>
      </c>
      <c r="D137" s="163">
        <v>25810</v>
      </c>
      <c r="E137" s="163">
        <v>15517</v>
      </c>
      <c r="F137" s="163">
        <v>19954</v>
      </c>
      <c r="G137" s="163">
        <v>19954</v>
      </c>
      <c r="H137" s="163">
        <v>21188</v>
      </c>
      <c r="I137" s="163">
        <v>18760</v>
      </c>
      <c r="J137" s="165">
        <f>IFERROR(I137/H137-1,"-")</f>
        <v>-0.11459316594298663</v>
      </c>
      <c r="K137" s="164">
        <f t="shared" si="70"/>
        <v>-0.27314994188299113</v>
      </c>
      <c r="L137" s="162">
        <f t="shared" si="71"/>
        <v>-2428</v>
      </c>
      <c r="M137" s="163">
        <f t="shared" si="72"/>
        <v>-7050</v>
      </c>
      <c r="N137" s="164">
        <f t="shared" si="69"/>
        <v>3.1619119724381056E-3</v>
      </c>
    </row>
    <row r="138" spans="1:14" x14ac:dyDescent="0.25">
      <c r="A138" s="161" t="s">
        <v>100</v>
      </c>
      <c r="B138" s="162" t="s">
        <v>100</v>
      </c>
      <c r="C138" s="163">
        <v>15341</v>
      </c>
      <c r="D138" s="163">
        <v>21580</v>
      </c>
      <c r="E138" s="163">
        <v>5883</v>
      </c>
      <c r="F138" s="163">
        <v>9557</v>
      </c>
      <c r="G138" s="163">
        <v>9557</v>
      </c>
      <c r="H138" s="163">
        <v>11628</v>
      </c>
      <c r="I138" s="163">
        <v>11371</v>
      </c>
      <c r="J138" s="165">
        <f>IFERROR(I138/H138-1,"-")</f>
        <v>-2.2101823185414537E-2</v>
      </c>
      <c r="K138" s="164">
        <f t="shared" si="70"/>
        <v>-0.47307692307692306</v>
      </c>
      <c r="L138" s="162">
        <f t="shared" si="71"/>
        <v>-257</v>
      </c>
      <c r="M138" s="163">
        <f t="shared" si="72"/>
        <v>-10209</v>
      </c>
      <c r="N138" s="164">
        <f t="shared" si="69"/>
        <v>1.9165299061084061E-3</v>
      </c>
    </row>
    <row r="139" spans="1:14" x14ac:dyDescent="0.25">
      <c r="A139" s="1"/>
      <c r="B139" s="157" t="s">
        <v>107</v>
      </c>
      <c r="C139" s="158">
        <v>251504</v>
      </c>
      <c r="D139" s="158">
        <v>227612</v>
      </c>
      <c r="E139" s="158">
        <v>78638</v>
      </c>
      <c r="F139" s="158">
        <v>248143</v>
      </c>
      <c r="G139" s="158">
        <v>248143</v>
      </c>
      <c r="H139" s="158">
        <v>270555</v>
      </c>
      <c r="I139" s="158">
        <v>284695</v>
      </c>
      <c r="J139" s="160">
        <f>IFERROR(I139/H139-1,"-")</f>
        <v>5.2262940991665285E-2</v>
      </c>
      <c r="K139" s="159">
        <f t="shared" si="70"/>
        <v>0.25079081946470305</v>
      </c>
      <c r="L139" s="157">
        <f t="shared" si="71"/>
        <v>14140</v>
      </c>
      <c r="M139" s="158">
        <f t="shared" si="72"/>
        <v>57083</v>
      </c>
      <c r="N139" s="159">
        <f t="shared" si="69"/>
        <v>4.7984036726719963E-2</v>
      </c>
    </row>
    <row r="140" spans="1:14" s="56" customFormat="1" x14ac:dyDescent="0.25">
      <c r="B140" s="162" t="s">
        <v>110</v>
      </c>
      <c r="C140" s="163">
        <v>130988</v>
      </c>
      <c r="D140" s="163">
        <v>113071</v>
      </c>
      <c r="E140" s="163">
        <v>31838</v>
      </c>
      <c r="F140" s="163">
        <v>107572</v>
      </c>
      <c r="G140" s="163">
        <v>107572</v>
      </c>
      <c r="H140" s="163">
        <v>116947</v>
      </c>
      <c r="I140" s="163">
        <v>129219</v>
      </c>
      <c r="J140" s="165">
        <f t="shared" ref="J140:J147" si="73">IFERROR(I140/H140-1,"-")</f>
        <v>0.10493642419215532</v>
      </c>
      <c r="K140" s="164">
        <f t="shared" si="70"/>
        <v>0.14281292285378222</v>
      </c>
      <c r="L140" s="162">
        <f t="shared" si="71"/>
        <v>12272</v>
      </c>
      <c r="M140" s="163">
        <f t="shared" si="72"/>
        <v>16148</v>
      </c>
      <c r="N140" s="164">
        <f t="shared" si="69"/>
        <v>2.1779269891603389E-2</v>
      </c>
    </row>
    <row r="141" spans="1:14" s="56" customFormat="1" x14ac:dyDescent="0.25">
      <c r="B141" s="162" t="s">
        <v>113</v>
      </c>
      <c r="C141" s="163">
        <v>17294</v>
      </c>
      <c r="D141" s="163">
        <v>16158</v>
      </c>
      <c r="E141" s="163">
        <v>6246</v>
      </c>
      <c r="F141" s="163">
        <v>18180</v>
      </c>
      <c r="G141" s="163">
        <v>18180</v>
      </c>
      <c r="H141" s="163">
        <v>23774</v>
      </c>
      <c r="I141" s="163">
        <v>24458</v>
      </c>
      <c r="J141" s="165">
        <f t="shared" si="73"/>
        <v>2.8770926221923121E-2</v>
      </c>
      <c r="K141" s="164">
        <f t="shared" si="70"/>
        <v>0.51367743532615417</v>
      </c>
      <c r="L141" s="162">
        <f t="shared" si="71"/>
        <v>684</v>
      </c>
      <c r="M141" s="163">
        <f t="shared" si="72"/>
        <v>8300</v>
      </c>
      <c r="N141" s="164">
        <f t="shared" si="69"/>
        <v>4.1222837431711722E-3</v>
      </c>
    </row>
    <row r="142" spans="1:14" x14ac:dyDescent="0.25">
      <c r="A142" s="1"/>
      <c r="B142" s="162" t="s">
        <v>116</v>
      </c>
      <c r="C142" s="163">
        <v>27432</v>
      </c>
      <c r="D142" s="163">
        <v>21485</v>
      </c>
      <c r="E142" s="163">
        <v>6617</v>
      </c>
      <c r="F142" s="163">
        <v>29123</v>
      </c>
      <c r="G142" s="163">
        <v>29123</v>
      </c>
      <c r="H142" s="163">
        <v>27157</v>
      </c>
      <c r="I142" s="163">
        <v>27595</v>
      </c>
      <c r="J142" s="165">
        <f t="shared" si="73"/>
        <v>1.6128438340022866E-2</v>
      </c>
      <c r="K142" s="164">
        <f t="shared" si="70"/>
        <v>0.28438445427042125</v>
      </c>
      <c r="L142" s="162">
        <f t="shared" si="71"/>
        <v>438</v>
      </c>
      <c r="M142" s="163">
        <f t="shared" si="72"/>
        <v>6110</v>
      </c>
      <c r="N142" s="164">
        <f t="shared" si="69"/>
        <v>4.6510107078587166E-3</v>
      </c>
    </row>
    <row r="143" spans="1:14" x14ac:dyDescent="0.25">
      <c r="A143" s="1"/>
      <c r="B143" s="162" t="s">
        <v>123</v>
      </c>
      <c r="C143" s="163">
        <v>5191</v>
      </c>
      <c r="D143" s="163">
        <v>4688</v>
      </c>
      <c r="E143" s="163">
        <v>1288</v>
      </c>
      <c r="F143" s="163">
        <v>11071</v>
      </c>
      <c r="G143" s="163">
        <v>11071</v>
      </c>
      <c r="H143" s="163">
        <v>10551</v>
      </c>
      <c r="I143" s="163">
        <v>7617</v>
      </c>
      <c r="J143" s="165">
        <f t="shared" si="73"/>
        <v>-0.27807790730736426</v>
      </c>
      <c r="K143" s="164">
        <f t="shared" si="70"/>
        <v>0.62478668941979532</v>
      </c>
      <c r="L143" s="162">
        <f t="shared" si="71"/>
        <v>-2934</v>
      </c>
      <c r="M143" s="163">
        <f t="shared" si="72"/>
        <v>2929</v>
      </c>
      <c r="N143" s="164">
        <f t="shared" si="69"/>
        <v>1.2838104207921668E-3</v>
      </c>
    </row>
    <row r="144" spans="1:14" x14ac:dyDescent="0.25">
      <c r="A144" s="1"/>
      <c r="B144" s="162" t="s">
        <v>119</v>
      </c>
      <c r="C144" s="163">
        <v>4921</v>
      </c>
      <c r="D144" s="163">
        <v>4759</v>
      </c>
      <c r="E144" s="163">
        <v>2065</v>
      </c>
      <c r="F144" s="163">
        <v>5111</v>
      </c>
      <c r="G144" s="163">
        <v>5111</v>
      </c>
      <c r="H144" s="163">
        <v>6232</v>
      </c>
      <c r="I144" s="163">
        <v>6223</v>
      </c>
      <c r="J144" s="165">
        <f t="shared" si="73"/>
        <v>-1.4441591784338792E-3</v>
      </c>
      <c r="K144" s="164">
        <f t="shared" si="70"/>
        <v>0.30762765286824956</v>
      </c>
      <c r="L144" s="162">
        <f t="shared" si="71"/>
        <v>-9</v>
      </c>
      <c r="M144" s="163">
        <f t="shared" si="72"/>
        <v>1464</v>
      </c>
      <c r="N144" s="164">
        <f t="shared" si="69"/>
        <v>1.0488581132453267E-3</v>
      </c>
    </row>
    <row r="145" spans="1:14" x14ac:dyDescent="0.25">
      <c r="A145" s="1"/>
      <c r="B145" s="162" t="s">
        <v>128</v>
      </c>
      <c r="C145" s="163">
        <v>2164</v>
      </c>
      <c r="D145" s="163">
        <v>2562</v>
      </c>
      <c r="E145" s="163">
        <v>2366</v>
      </c>
      <c r="F145" s="163">
        <v>3341</v>
      </c>
      <c r="G145" s="163">
        <v>3341</v>
      </c>
      <c r="H145" s="163">
        <v>3674</v>
      </c>
      <c r="I145" s="163">
        <v>3407</v>
      </c>
      <c r="J145" s="165">
        <f t="shared" si="73"/>
        <v>-7.2672836145890041E-2</v>
      </c>
      <c r="K145" s="164">
        <f t="shared" si="70"/>
        <v>0.32982045277127248</v>
      </c>
      <c r="L145" s="162">
        <f t="shared" si="71"/>
        <v>-267</v>
      </c>
      <c r="M145" s="163">
        <f t="shared" si="72"/>
        <v>845</v>
      </c>
      <c r="N145" s="164">
        <f t="shared" si="69"/>
        <v>5.7423422655099277E-4</v>
      </c>
    </row>
    <row r="146" spans="1:14" x14ac:dyDescent="0.25">
      <c r="A146" s="161" t="s">
        <v>144</v>
      </c>
      <c r="B146" s="162" t="s">
        <v>131</v>
      </c>
      <c r="C146" s="163">
        <v>10727</v>
      </c>
      <c r="D146" s="163">
        <v>6800</v>
      </c>
      <c r="E146" s="163">
        <v>4805</v>
      </c>
      <c r="F146" s="163">
        <v>1803</v>
      </c>
      <c r="G146" s="163">
        <v>1803</v>
      </c>
      <c r="H146" s="163">
        <v>2884</v>
      </c>
      <c r="I146" s="163">
        <v>2700</v>
      </c>
      <c r="J146" s="165">
        <f t="shared" si="73"/>
        <v>-6.3800277392510374E-2</v>
      </c>
      <c r="K146" s="164">
        <f t="shared" si="70"/>
        <v>-0.60294117647058831</v>
      </c>
      <c r="L146" s="162">
        <f t="shared" si="71"/>
        <v>-184</v>
      </c>
      <c r="M146" s="163">
        <f t="shared" si="72"/>
        <v>-4100</v>
      </c>
      <c r="N146" s="164">
        <f t="shared" si="69"/>
        <v>4.5507261863448212E-4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52787</v>
      </c>
      <c r="D147" s="169">
        <f t="shared" si="74"/>
        <v>58089</v>
      </c>
      <c r="E147" s="169">
        <f t="shared" si="74"/>
        <v>23413</v>
      </c>
      <c r="F147" s="169">
        <f t="shared" ref="F147" si="75">F139-SUM(F140:F146)</f>
        <v>71942</v>
      </c>
      <c r="G147" s="169">
        <f t="shared" si="74"/>
        <v>71942</v>
      </c>
      <c r="H147" s="169">
        <f t="shared" si="74"/>
        <v>79336</v>
      </c>
      <c r="I147" s="169">
        <f t="shared" si="74"/>
        <v>83476</v>
      </c>
      <c r="J147" s="171">
        <f t="shared" si="73"/>
        <v>5.2183119895129471E-2</v>
      </c>
      <c r="K147" s="170">
        <f t="shared" si="70"/>
        <v>0.43703627192755934</v>
      </c>
      <c r="L147" s="168">
        <f>I147-H147</f>
        <v>4140</v>
      </c>
      <c r="M147" s="169">
        <f t="shared" si="72"/>
        <v>25387</v>
      </c>
      <c r="N147" s="170">
        <f t="shared" si="69"/>
        <v>1.4069497004863716E-2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136457</v>
      </c>
      <c r="D149" s="176">
        <v>131335</v>
      </c>
      <c r="E149" s="176">
        <v>43783</v>
      </c>
      <c r="F149" s="176">
        <v>114636</v>
      </c>
      <c r="G149" s="176">
        <v>114636</v>
      </c>
      <c r="H149" s="176">
        <v>131192</v>
      </c>
      <c r="I149" s="176">
        <v>134671</v>
      </c>
      <c r="J149" s="177">
        <f>IFERROR(I149/H149-1,"-")</f>
        <v>2.6518385267394251E-2</v>
      </c>
      <c r="K149" s="177">
        <f>IFERROR(I149/D149-1,"-")</f>
        <v>2.5400692884608E-2</v>
      </c>
      <c r="L149" s="176">
        <f>I149-H149</f>
        <v>3479</v>
      </c>
      <c r="M149" s="176">
        <f>I149-D149</f>
        <v>3336</v>
      </c>
      <c r="N149" s="177">
        <f t="shared" ref="N149:N161" si="76">I149/I$9</f>
        <v>2.2698179490416425E-2</v>
      </c>
    </row>
    <row r="150" spans="1:14" x14ac:dyDescent="0.25">
      <c r="A150" s="1" t="s">
        <v>96</v>
      </c>
      <c r="B150" s="157" t="s">
        <v>97</v>
      </c>
      <c r="C150" s="158">
        <v>53674</v>
      </c>
      <c r="D150" s="158">
        <v>55090</v>
      </c>
      <c r="E150" s="158">
        <v>20124</v>
      </c>
      <c r="F150" s="158">
        <v>58633</v>
      </c>
      <c r="G150" s="158">
        <v>58633</v>
      </c>
      <c r="H150" s="158">
        <v>62646</v>
      </c>
      <c r="I150" s="158">
        <v>58230</v>
      </c>
      <c r="J150" s="160">
        <f>IFERROR(I150/H150-1,"-")</f>
        <v>-7.0491332247868965E-2</v>
      </c>
      <c r="K150" s="159">
        <f t="shared" ref="K150:K161" si="77">IFERROR(I150/D150-1,"-")</f>
        <v>5.6997640225086244E-2</v>
      </c>
      <c r="L150" s="157">
        <f t="shared" ref="L150:L160" si="78">I150-H150</f>
        <v>-4416</v>
      </c>
      <c r="M150" s="158">
        <f t="shared" ref="M150:M161" si="79">I150-D150</f>
        <v>3140</v>
      </c>
      <c r="N150" s="159">
        <f t="shared" si="76"/>
        <v>9.8143994752169974E-3</v>
      </c>
    </row>
    <row r="151" spans="1:14" x14ac:dyDescent="0.25">
      <c r="A151" s="161" t="s">
        <v>103</v>
      </c>
      <c r="B151" s="162" t="s">
        <v>103</v>
      </c>
      <c r="C151" s="163">
        <v>31250</v>
      </c>
      <c r="D151" s="163">
        <v>31845</v>
      </c>
      <c r="E151" s="163">
        <v>11869</v>
      </c>
      <c r="F151" s="163">
        <v>41531</v>
      </c>
      <c r="G151" s="163">
        <v>41531</v>
      </c>
      <c r="H151" s="163">
        <v>45774</v>
      </c>
      <c r="I151" s="163">
        <v>38957</v>
      </c>
      <c r="J151" s="165">
        <f>IFERROR(I151/H151-1,"-")</f>
        <v>-0.14892733866387031</v>
      </c>
      <c r="K151" s="164">
        <f t="shared" si="77"/>
        <v>0.22333176322813619</v>
      </c>
      <c r="L151" s="162">
        <f t="shared" si="78"/>
        <v>-6817</v>
      </c>
      <c r="M151" s="163">
        <f t="shared" si="79"/>
        <v>7112</v>
      </c>
      <c r="N151" s="164">
        <f t="shared" si="76"/>
        <v>6.5660237052383406E-3</v>
      </c>
    </row>
    <row r="152" spans="1:14" x14ac:dyDescent="0.25">
      <c r="A152" s="161" t="s">
        <v>100</v>
      </c>
      <c r="B152" s="162" t="s">
        <v>100</v>
      </c>
      <c r="C152" s="163">
        <v>22424</v>
      </c>
      <c r="D152" s="163">
        <v>23245</v>
      </c>
      <c r="E152" s="163">
        <v>8255</v>
      </c>
      <c r="F152" s="163">
        <v>17102</v>
      </c>
      <c r="G152" s="163">
        <v>17102</v>
      </c>
      <c r="H152" s="163">
        <v>16872</v>
      </c>
      <c r="I152" s="163">
        <v>19273</v>
      </c>
      <c r="J152" s="165">
        <f>IFERROR(I152/H152-1,"-")</f>
        <v>0.14230678046467515</v>
      </c>
      <c r="K152" s="164">
        <f t="shared" si="77"/>
        <v>-0.1708754570875457</v>
      </c>
      <c r="L152" s="162">
        <f t="shared" si="78"/>
        <v>2401</v>
      </c>
      <c r="M152" s="163">
        <f t="shared" si="79"/>
        <v>-3972</v>
      </c>
      <c r="N152" s="164">
        <f t="shared" si="76"/>
        <v>3.2483757699786572E-3</v>
      </c>
    </row>
    <row r="153" spans="1:14" x14ac:dyDescent="0.25">
      <c r="A153" s="1"/>
      <c r="B153" s="157" t="s">
        <v>107</v>
      </c>
      <c r="C153" s="158">
        <v>82783</v>
      </c>
      <c r="D153" s="158">
        <v>76245</v>
      </c>
      <c r="E153" s="158">
        <v>23659</v>
      </c>
      <c r="F153" s="158">
        <v>56003</v>
      </c>
      <c r="G153" s="158">
        <v>56003</v>
      </c>
      <c r="H153" s="158">
        <v>68546</v>
      </c>
      <c r="I153" s="158">
        <v>76441</v>
      </c>
      <c r="J153" s="160">
        <f>IFERROR(I153/H153-1,"-")</f>
        <v>0.11517812855600629</v>
      </c>
      <c r="K153" s="159">
        <f t="shared" si="77"/>
        <v>2.5706603711719289E-3</v>
      </c>
      <c r="L153" s="157">
        <f t="shared" si="78"/>
        <v>7895</v>
      </c>
      <c r="M153" s="158">
        <f t="shared" si="79"/>
        <v>196</v>
      </c>
      <c r="N153" s="159">
        <f t="shared" si="76"/>
        <v>1.2883780015199426E-2</v>
      </c>
    </row>
    <row r="154" spans="1:14" s="56" customFormat="1" x14ac:dyDescent="0.25">
      <c r="B154" s="162" t="s">
        <v>110</v>
      </c>
      <c r="C154" s="163">
        <v>24780</v>
      </c>
      <c r="D154" s="163">
        <v>22425</v>
      </c>
      <c r="E154" s="163">
        <v>6380</v>
      </c>
      <c r="F154" s="163">
        <v>20018</v>
      </c>
      <c r="G154" s="163">
        <v>20018</v>
      </c>
      <c r="H154" s="163">
        <v>21726</v>
      </c>
      <c r="I154" s="163">
        <v>22247</v>
      </c>
      <c r="J154" s="165">
        <f t="shared" ref="J154:J161" si="80">IFERROR(I154/H154-1,"-")</f>
        <v>2.3980484212464237E-2</v>
      </c>
      <c r="K154" s="164">
        <f t="shared" si="77"/>
        <v>-7.937569676700118E-3</v>
      </c>
      <c r="L154" s="162">
        <f t="shared" si="78"/>
        <v>521</v>
      </c>
      <c r="M154" s="163">
        <f t="shared" si="79"/>
        <v>-178</v>
      </c>
      <c r="N154" s="164">
        <f t="shared" si="76"/>
        <v>3.7496298321338236E-3</v>
      </c>
    </row>
    <row r="155" spans="1:14" s="56" customFormat="1" x14ac:dyDescent="0.25">
      <c r="B155" s="162" t="s">
        <v>113</v>
      </c>
      <c r="C155" s="163">
        <v>25810</v>
      </c>
      <c r="D155" s="163">
        <v>20805</v>
      </c>
      <c r="E155" s="163">
        <v>6377</v>
      </c>
      <c r="F155" s="163">
        <v>12478</v>
      </c>
      <c r="G155" s="163">
        <v>12478</v>
      </c>
      <c r="H155" s="163">
        <v>13759</v>
      </c>
      <c r="I155" s="163">
        <v>14058</v>
      </c>
      <c r="J155" s="165">
        <f t="shared" si="80"/>
        <v>2.1731230467330498E-2</v>
      </c>
      <c r="K155" s="164">
        <f t="shared" si="77"/>
        <v>-0.32429704397981252</v>
      </c>
      <c r="L155" s="162">
        <f t="shared" si="78"/>
        <v>299</v>
      </c>
      <c r="M155" s="163">
        <f t="shared" si="79"/>
        <v>-6747</v>
      </c>
      <c r="N155" s="164">
        <f t="shared" si="76"/>
        <v>2.3694114343568704E-3</v>
      </c>
    </row>
    <row r="156" spans="1:14" x14ac:dyDescent="0.25">
      <c r="A156" s="1"/>
      <c r="B156" s="162" t="s">
        <v>116</v>
      </c>
      <c r="C156" s="163">
        <v>11810</v>
      </c>
      <c r="D156" s="163">
        <v>10669</v>
      </c>
      <c r="E156" s="163">
        <v>2471</v>
      </c>
      <c r="F156" s="163">
        <v>6557</v>
      </c>
      <c r="G156" s="163">
        <v>6557</v>
      </c>
      <c r="H156" s="163">
        <v>10825</v>
      </c>
      <c r="I156" s="163">
        <v>13153</v>
      </c>
      <c r="J156" s="165">
        <f t="shared" si="80"/>
        <v>0.21505773672055417</v>
      </c>
      <c r="K156" s="164">
        <f t="shared" si="77"/>
        <v>0.23282406973474545</v>
      </c>
      <c r="L156" s="162">
        <f t="shared" si="78"/>
        <v>2328</v>
      </c>
      <c r="M156" s="163">
        <f t="shared" si="79"/>
        <v>2484</v>
      </c>
      <c r="N156" s="164">
        <f t="shared" si="76"/>
        <v>2.2168778344071644E-3</v>
      </c>
    </row>
    <row r="157" spans="1:14" x14ac:dyDescent="0.25">
      <c r="A157" s="1"/>
      <c r="B157" s="162" t="s">
        <v>123</v>
      </c>
      <c r="C157" s="163">
        <v>1482</v>
      </c>
      <c r="D157" s="163">
        <v>1663</v>
      </c>
      <c r="E157" s="163">
        <v>660</v>
      </c>
      <c r="F157" s="163">
        <v>1660</v>
      </c>
      <c r="G157" s="163">
        <v>1660</v>
      </c>
      <c r="H157" s="163">
        <v>2094</v>
      </c>
      <c r="I157" s="163">
        <v>2934</v>
      </c>
      <c r="J157" s="165">
        <f t="shared" si="80"/>
        <v>0.40114613180515768</v>
      </c>
      <c r="K157" s="164">
        <f t="shared" si="77"/>
        <v>0.76428141912206859</v>
      </c>
      <c r="L157" s="162">
        <f t="shared" si="78"/>
        <v>840</v>
      </c>
      <c r="M157" s="163">
        <f t="shared" si="79"/>
        <v>1271</v>
      </c>
      <c r="N157" s="164">
        <f t="shared" si="76"/>
        <v>4.9451224558280389E-4</v>
      </c>
    </row>
    <row r="158" spans="1:14" x14ac:dyDescent="0.25">
      <c r="A158" s="1"/>
      <c r="B158" s="162" t="s">
        <v>119</v>
      </c>
      <c r="C158" s="163">
        <v>2643</v>
      </c>
      <c r="D158" s="163">
        <v>3204</v>
      </c>
      <c r="E158" s="163">
        <v>1510</v>
      </c>
      <c r="F158" s="163">
        <v>3549</v>
      </c>
      <c r="G158" s="163">
        <v>3549</v>
      </c>
      <c r="H158" s="163">
        <v>3465</v>
      </c>
      <c r="I158" s="163">
        <v>3893</v>
      </c>
      <c r="J158" s="165">
        <f t="shared" si="80"/>
        <v>0.12352092352092359</v>
      </c>
      <c r="K158" s="164">
        <f t="shared" si="77"/>
        <v>0.21504369538077395</v>
      </c>
      <c r="L158" s="162">
        <f t="shared" si="78"/>
        <v>428</v>
      </c>
      <c r="M158" s="163">
        <f t="shared" si="79"/>
        <v>689</v>
      </c>
      <c r="N158" s="164">
        <f t="shared" si="76"/>
        <v>6.5614729790519958E-4</v>
      </c>
    </row>
    <row r="159" spans="1:14" x14ac:dyDescent="0.25">
      <c r="A159" s="1"/>
      <c r="B159" s="162" t="s">
        <v>128</v>
      </c>
      <c r="C159" s="163">
        <v>399</v>
      </c>
      <c r="D159" s="163">
        <v>489</v>
      </c>
      <c r="E159" s="163">
        <v>450</v>
      </c>
      <c r="F159" s="163">
        <v>482</v>
      </c>
      <c r="G159" s="163">
        <v>482</v>
      </c>
      <c r="H159" s="163">
        <v>642</v>
      </c>
      <c r="I159" s="163">
        <v>465</v>
      </c>
      <c r="J159" s="165">
        <f t="shared" si="80"/>
        <v>-0.27570093457943923</v>
      </c>
      <c r="K159" s="164">
        <f t="shared" si="77"/>
        <v>-4.9079754601227044E-2</v>
      </c>
      <c r="L159" s="162">
        <f t="shared" si="78"/>
        <v>-177</v>
      </c>
      <c r="M159" s="163">
        <f t="shared" si="79"/>
        <v>-24</v>
      </c>
      <c r="N159" s="164">
        <f t="shared" si="76"/>
        <v>7.837361765371637E-5</v>
      </c>
    </row>
    <row r="160" spans="1:14" x14ac:dyDescent="0.25">
      <c r="A160" s="161" t="s">
        <v>144</v>
      </c>
      <c r="B160" s="162" t="s">
        <v>131</v>
      </c>
      <c r="C160" s="163">
        <v>1165</v>
      </c>
      <c r="D160" s="163">
        <v>1119</v>
      </c>
      <c r="E160" s="163">
        <v>592</v>
      </c>
      <c r="F160" s="163">
        <v>707</v>
      </c>
      <c r="G160" s="163">
        <v>707</v>
      </c>
      <c r="H160" s="163">
        <v>943</v>
      </c>
      <c r="I160" s="163">
        <v>766</v>
      </c>
      <c r="J160" s="165">
        <f t="shared" si="80"/>
        <v>-0.18769883351007421</v>
      </c>
      <c r="K160" s="164">
        <f t="shared" si="77"/>
        <v>-0.31546023235031273</v>
      </c>
      <c r="L160" s="162">
        <f t="shared" si="78"/>
        <v>-177</v>
      </c>
      <c r="M160" s="163">
        <f t="shared" si="79"/>
        <v>-353</v>
      </c>
      <c r="N160" s="164">
        <f t="shared" si="76"/>
        <v>1.2910578736074569E-4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14694</v>
      </c>
      <c r="D161" s="169">
        <f t="shared" si="81"/>
        <v>15871</v>
      </c>
      <c r="E161" s="169">
        <f t="shared" si="81"/>
        <v>5219</v>
      </c>
      <c r="F161" s="169">
        <f t="shared" ref="F161" si="82">F153-SUM(F154:F160)</f>
        <v>10552</v>
      </c>
      <c r="G161" s="169">
        <f t="shared" si="81"/>
        <v>10552</v>
      </c>
      <c r="H161" s="169">
        <f t="shared" si="81"/>
        <v>15092</v>
      </c>
      <c r="I161" s="169">
        <f t="shared" si="81"/>
        <v>18925</v>
      </c>
      <c r="J161" s="171">
        <f t="shared" si="80"/>
        <v>0.25397561622051423</v>
      </c>
      <c r="K161" s="170">
        <f t="shared" si="77"/>
        <v>0.19242643815764593</v>
      </c>
      <c r="L161" s="168">
        <f>I161-H161</f>
        <v>3833</v>
      </c>
      <c r="M161" s="169">
        <f t="shared" si="79"/>
        <v>3054</v>
      </c>
      <c r="N161" s="170">
        <f t="shared" si="76"/>
        <v>3.1897219657991017E-3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1F0DC-B28A-402E-B5F0-DB0F79A4238E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B7B6A-65A4-40C2-9B18-B8E953B15E14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271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156332</v>
      </c>
      <c r="D9" s="116">
        <v>-0.15508090754812842</v>
      </c>
      <c r="E9" s="115">
        <v>157800</v>
      </c>
      <c r="F9" s="116">
        <f t="shared" ref="F9:F21" si="0">IFERROR(E9/C9-1,"-")</f>
        <v>9.3902719852620997E-3</v>
      </c>
      <c r="G9" s="115">
        <v>26469</v>
      </c>
      <c r="H9" s="116">
        <f t="shared" ref="H9:H21" si="1">IFERROR(G9/E9-1,"-")</f>
        <v>-0.83226235741444865</v>
      </c>
      <c r="I9" s="115">
        <v>114870</v>
      </c>
      <c r="J9" s="116">
        <f t="shared" ref="J9:J21" si="2">IFERROR(I9/C9-1,"-")</f>
        <v>-0.26521761379627973</v>
      </c>
      <c r="K9" s="115">
        <v>163920</v>
      </c>
      <c r="L9" s="116">
        <f t="shared" ref="L9:L21" si="3">IFERROR(K9/I9-1,"-")</f>
        <v>0.4270044398015147</v>
      </c>
      <c r="M9" s="115">
        <v>173408</v>
      </c>
      <c r="N9" s="116">
        <v>5.7881893606637425E-2</v>
      </c>
      <c r="O9" s="116">
        <v>0.10922907658061054</v>
      </c>
    </row>
    <row r="10" spans="1:16" x14ac:dyDescent="0.25">
      <c r="A10" s="1" t="s">
        <v>72</v>
      </c>
      <c r="B10" s="114" t="s">
        <v>73</v>
      </c>
      <c r="C10" s="115">
        <v>144826</v>
      </c>
      <c r="D10" s="116">
        <v>-0.13591398875935234</v>
      </c>
      <c r="E10" s="115">
        <v>172884</v>
      </c>
      <c r="F10" s="116">
        <f t="shared" si="0"/>
        <v>0.19373593139353429</v>
      </c>
      <c r="G10" s="115">
        <v>18511</v>
      </c>
      <c r="H10" s="116">
        <f t="shared" si="1"/>
        <v>-0.89292820619606206</v>
      </c>
      <c r="I10" s="115">
        <v>141290</v>
      </c>
      <c r="J10" s="116">
        <f t="shared" si="2"/>
        <v>-2.4415505503155521E-2</v>
      </c>
      <c r="K10" s="115">
        <v>156374</v>
      </c>
      <c r="L10" s="116">
        <f t="shared" si="3"/>
        <v>0.10675914785193563</v>
      </c>
      <c r="M10" s="115">
        <v>166759</v>
      </c>
      <c r="N10" s="116">
        <v>6.6411295995497888E-2</v>
      </c>
      <c r="O10" s="116">
        <v>0.15144380152735004</v>
      </c>
    </row>
    <row r="11" spans="1:16" x14ac:dyDescent="0.25">
      <c r="A11" s="1" t="s">
        <v>74</v>
      </c>
      <c r="B11" s="114" t="s">
        <v>75</v>
      </c>
      <c r="C11" s="115">
        <v>154862</v>
      </c>
      <c r="D11" s="116">
        <v>-0.12921092436502268</v>
      </c>
      <c r="E11" s="115">
        <v>82007</v>
      </c>
      <c r="F11" s="116">
        <f t="shared" si="0"/>
        <v>-0.47045111131200679</v>
      </c>
      <c r="G11" s="115">
        <v>22143</v>
      </c>
      <c r="H11" s="116">
        <f t="shared" si="1"/>
        <v>-0.72998646457009775</v>
      </c>
      <c r="I11" s="115">
        <v>148905</v>
      </c>
      <c r="J11" s="116">
        <f t="shared" si="2"/>
        <v>-3.8466505663106498E-2</v>
      </c>
      <c r="K11" s="115">
        <v>146134</v>
      </c>
      <c r="L11" s="116">
        <f t="shared" si="3"/>
        <v>-1.8609180349887566E-2</v>
      </c>
      <c r="M11" s="115">
        <v>176870</v>
      </c>
      <c r="N11" s="116">
        <v>0.21032750762998353</v>
      </c>
      <c r="O11" s="116">
        <v>0.14211362374242875</v>
      </c>
    </row>
    <row r="12" spans="1:16" x14ac:dyDescent="0.25">
      <c r="A12" s="1" t="s">
        <v>76</v>
      </c>
      <c r="B12" s="114" t="s">
        <v>77</v>
      </c>
      <c r="C12" s="115">
        <v>142052</v>
      </c>
      <c r="D12" s="116">
        <v>-8.6388310051194961E-2</v>
      </c>
      <c r="E12" s="115">
        <v>0</v>
      </c>
      <c r="F12" s="116">
        <f>IFERROR(E12/C12-1,"-")</f>
        <v>-1</v>
      </c>
      <c r="G12" s="115">
        <v>22148</v>
      </c>
      <c r="H12" s="116" t="str">
        <f t="shared" si="1"/>
        <v>-</v>
      </c>
      <c r="I12" s="115">
        <v>152510</v>
      </c>
      <c r="J12" s="116">
        <f t="shared" si="2"/>
        <v>7.3620927547658699E-2</v>
      </c>
      <c r="K12" s="115">
        <v>144835</v>
      </c>
      <c r="L12" s="116">
        <f t="shared" si="3"/>
        <v>-5.0324568880729115E-2</v>
      </c>
      <c r="M12" s="115">
        <v>154662</v>
      </c>
      <c r="N12" s="116">
        <v>6.7849621983636643E-2</v>
      </c>
      <c r="O12" s="116">
        <v>8.8770309464139885E-2</v>
      </c>
    </row>
    <row r="13" spans="1:16" x14ac:dyDescent="0.25">
      <c r="A13" s="1" t="s">
        <v>78</v>
      </c>
      <c r="B13" s="114" t="s">
        <v>79</v>
      </c>
      <c r="C13" s="115">
        <v>129253</v>
      </c>
      <c r="D13" s="116">
        <v>-0.23227745472472516</v>
      </c>
      <c r="E13" s="115">
        <v>0</v>
      </c>
      <c r="F13" s="116">
        <f t="shared" si="0"/>
        <v>-1</v>
      </c>
      <c r="G13" s="115">
        <v>24096</v>
      </c>
      <c r="H13" s="116" t="str">
        <f t="shared" si="1"/>
        <v>-</v>
      </c>
      <c r="I13" s="115">
        <v>125910</v>
      </c>
      <c r="J13" s="116">
        <f t="shared" si="2"/>
        <v>-2.5864003156599868E-2</v>
      </c>
      <c r="K13" s="115">
        <v>140451</v>
      </c>
      <c r="L13" s="116">
        <f t="shared" si="3"/>
        <v>0.11548725279961869</v>
      </c>
      <c r="M13" s="115">
        <v>159924</v>
      </c>
      <c r="N13" s="116">
        <v>0.1386462182540531</v>
      </c>
      <c r="O13" s="116">
        <v>0.23729429877836483</v>
      </c>
    </row>
    <row r="14" spans="1:16" x14ac:dyDescent="0.25">
      <c r="A14" s="1" t="s">
        <v>80</v>
      </c>
      <c r="B14" s="114" t="s">
        <v>81</v>
      </c>
      <c r="C14" s="115">
        <v>145760</v>
      </c>
      <c r="D14" s="116">
        <v>-0.13753520626730731</v>
      </c>
      <c r="E14" s="115">
        <v>0</v>
      </c>
      <c r="F14" s="116">
        <f t="shared" si="0"/>
        <v>-1</v>
      </c>
      <c r="G14" s="115">
        <v>18794</v>
      </c>
      <c r="H14" s="116" t="str">
        <f t="shared" si="1"/>
        <v>-</v>
      </c>
      <c r="I14" s="115">
        <v>132220</v>
      </c>
      <c r="J14" s="116">
        <f t="shared" si="2"/>
        <v>-9.2892425905598208E-2</v>
      </c>
      <c r="K14" s="115">
        <v>142289</v>
      </c>
      <c r="L14" s="116">
        <f t="shared" si="3"/>
        <v>7.6153380729087949E-2</v>
      </c>
      <c r="M14" s="115">
        <v>157113</v>
      </c>
      <c r="N14" s="116">
        <v>0.10418233313889336</v>
      </c>
      <c r="O14" s="116">
        <v>7.7888309549945189E-2</v>
      </c>
    </row>
    <row r="15" spans="1:16" x14ac:dyDescent="0.25">
      <c r="A15" s="1" t="s">
        <v>82</v>
      </c>
      <c r="B15" s="114" t="s">
        <v>83</v>
      </c>
      <c r="C15" s="115">
        <v>181443</v>
      </c>
      <c r="D15" s="116">
        <v>-5.9286180901917285E-2</v>
      </c>
      <c r="E15" s="115">
        <v>0</v>
      </c>
      <c r="F15" s="116">
        <f t="shared" si="0"/>
        <v>-1</v>
      </c>
      <c r="G15" s="115">
        <v>61086</v>
      </c>
      <c r="H15" s="116" t="str">
        <f t="shared" si="1"/>
        <v>-</v>
      </c>
      <c r="I15" s="115">
        <v>159520</v>
      </c>
      <c r="J15" s="116">
        <f t="shared" si="2"/>
        <v>-0.12082582408800557</v>
      </c>
      <c r="K15" s="115">
        <v>166431</v>
      </c>
      <c r="L15" s="116">
        <f t="shared" si="3"/>
        <v>4.3323721163490481E-2</v>
      </c>
      <c r="M15" s="115">
        <v>173767</v>
      </c>
      <c r="N15" s="116">
        <v>4.4078326754030117E-2</v>
      </c>
      <c r="O15" s="116">
        <v>-4.2305296980318929E-2</v>
      </c>
    </row>
    <row r="16" spans="1:16" x14ac:dyDescent="0.25">
      <c r="A16" s="1" t="s">
        <v>84</v>
      </c>
      <c r="B16" s="114" t="s">
        <v>85</v>
      </c>
      <c r="C16" s="115">
        <v>181850</v>
      </c>
      <c r="D16" s="116">
        <v>-0.10978284282049777</v>
      </c>
      <c r="E16" s="115">
        <v>60513</v>
      </c>
      <c r="F16" s="116">
        <f t="shared" si="0"/>
        <v>-0.66723673357162494</v>
      </c>
      <c r="G16" s="115">
        <v>94829</v>
      </c>
      <c r="H16" s="116">
        <f t="shared" si="1"/>
        <v>0.56708475864690233</v>
      </c>
      <c r="I16" s="115">
        <v>178525</v>
      </c>
      <c r="J16" s="116">
        <f t="shared" si="2"/>
        <v>-1.8284300247456642E-2</v>
      </c>
      <c r="K16" s="115">
        <v>181874</v>
      </c>
      <c r="L16" s="116">
        <f t="shared" si="3"/>
        <v>1.875927741212724E-2</v>
      </c>
      <c r="M16" s="115">
        <v>179514</v>
      </c>
      <c r="N16" s="116">
        <v>-1.2976016362976517E-2</v>
      </c>
      <c r="O16" s="116">
        <v>-1.28457519934011E-2</v>
      </c>
    </row>
    <row r="17" spans="1:16" x14ac:dyDescent="0.25">
      <c r="A17" s="1" t="s">
        <v>86</v>
      </c>
      <c r="B17" s="114" t="s">
        <v>87</v>
      </c>
      <c r="C17" s="115">
        <v>164115</v>
      </c>
      <c r="D17" s="116">
        <v>-6.3179646426879343E-2</v>
      </c>
      <c r="E17" s="115">
        <v>22909</v>
      </c>
      <c r="F17" s="116">
        <f t="shared" si="0"/>
        <v>-0.86040885964110536</v>
      </c>
      <c r="G17" s="115">
        <v>89027</v>
      </c>
      <c r="H17" s="116">
        <f t="shared" si="1"/>
        <v>2.8861146274389977</v>
      </c>
      <c r="I17" s="115">
        <v>136089</v>
      </c>
      <c r="J17" s="116">
        <f t="shared" si="2"/>
        <v>-0.17077049629832741</v>
      </c>
      <c r="K17" s="115">
        <v>150809</v>
      </c>
      <c r="L17" s="116">
        <f t="shared" si="3"/>
        <v>0.10816450998978611</v>
      </c>
      <c r="M17" s="115">
        <v>145872</v>
      </c>
      <c r="N17" s="116">
        <v>-3.2736773004263697E-2</v>
      </c>
      <c r="O17" s="116">
        <v>-0.11115985741705514</v>
      </c>
    </row>
    <row r="18" spans="1:16" x14ac:dyDescent="0.25">
      <c r="A18" s="1" t="s">
        <v>88</v>
      </c>
      <c r="B18" s="114" t="s">
        <v>89</v>
      </c>
      <c r="C18" s="115">
        <v>161488</v>
      </c>
      <c r="D18" s="116">
        <v>-5.6618763874284328E-2</v>
      </c>
      <c r="E18" s="115">
        <v>24343</v>
      </c>
      <c r="F18" s="116">
        <f t="shared" si="0"/>
        <v>-0.84925814921232534</v>
      </c>
      <c r="G18" s="115">
        <v>137179</v>
      </c>
      <c r="H18" s="116">
        <f t="shared" si="1"/>
        <v>4.6352544879431461</v>
      </c>
      <c r="I18" s="115">
        <v>154114</v>
      </c>
      <c r="J18" s="116">
        <f t="shared" si="2"/>
        <v>-4.5662835628653475E-2</v>
      </c>
      <c r="K18" s="115">
        <v>170708</v>
      </c>
      <c r="L18" s="116">
        <f t="shared" si="3"/>
        <v>0.10767354036622234</v>
      </c>
      <c r="M18" s="115">
        <v>177711</v>
      </c>
      <c r="N18" s="116">
        <v>4.1023267802329233E-2</v>
      </c>
      <c r="O18" s="116">
        <v>0.10045947686515411</v>
      </c>
    </row>
    <row r="19" spans="1:16" x14ac:dyDescent="0.25">
      <c r="A19" s="1" t="s">
        <v>90</v>
      </c>
      <c r="B19" s="114" t="s">
        <v>91</v>
      </c>
      <c r="C19" s="115">
        <v>145313</v>
      </c>
      <c r="D19" s="116">
        <v>-2.2731399595138924E-2</v>
      </c>
      <c r="E19" s="115">
        <v>30656</v>
      </c>
      <c r="F19" s="116">
        <f t="shared" si="0"/>
        <v>-0.78903470439671608</v>
      </c>
      <c r="G19" s="115">
        <v>137494</v>
      </c>
      <c r="H19" s="116">
        <f t="shared" si="1"/>
        <v>3.4850600208768263</v>
      </c>
      <c r="I19" s="115">
        <v>153023</v>
      </c>
      <c r="J19" s="116">
        <f t="shared" si="2"/>
        <v>5.3057881951373842E-2</v>
      </c>
      <c r="K19" s="115">
        <v>164389</v>
      </c>
      <c r="L19" s="116">
        <f t="shared" si="3"/>
        <v>7.427641596361334E-2</v>
      </c>
      <c r="M19" s="115">
        <v>162641</v>
      </c>
      <c r="N19" s="116">
        <v>-1.0633314881166034E-2</v>
      </c>
      <c r="O19" s="116">
        <v>0.11924604130394401</v>
      </c>
    </row>
    <row r="20" spans="1:16" x14ac:dyDescent="0.25">
      <c r="A20" s="1" t="s">
        <v>92</v>
      </c>
      <c r="B20" s="114" t="s">
        <v>93</v>
      </c>
      <c r="C20" s="115">
        <v>149462</v>
      </c>
      <c r="D20" s="116">
        <v>-3.7746660228552997E-2</v>
      </c>
      <c r="E20" s="115">
        <v>33192</v>
      </c>
      <c r="F20" s="116">
        <f t="shared" si="0"/>
        <v>-0.77792348556823809</v>
      </c>
      <c r="G20" s="115">
        <v>123213</v>
      </c>
      <c r="H20" s="116">
        <f t="shared" si="1"/>
        <v>2.7121294287780189</v>
      </c>
      <c r="I20" s="115">
        <v>156141</v>
      </c>
      <c r="J20" s="116">
        <f t="shared" si="2"/>
        <v>4.468694383856775E-2</v>
      </c>
      <c r="K20" s="115">
        <v>158524</v>
      </c>
      <c r="L20" s="116">
        <f t="shared" si="3"/>
        <v>1.5261846664232914E-2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1856756</v>
      </c>
      <c r="D21" s="119">
        <v>-0.10338676536985936</v>
      </c>
      <c r="E21" s="118">
        <v>610766</v>
      </c>
      <c r="F21" s="119">
        <f t="shared" si="0"/>
        <v>-0.67105747874249499</v>
      </c>
      <c r="G21" s="118">
        <v>774989</v>
      </c>
      <c r="H21" s="119">
        <f t="shared" si="1"/>
        <v>0.26888038954362226</v>
      </c>
      <c r="I21" s="118">
        <v>1753117</v>
      </c>
      <c r="J21" s="119">
        <f t="shared" si="2"/>
        <v>-5.5817242545601053E-2</v>
      </c>
      <c r="K21" s="118">
        <v>1886738</v>
      </c>
      <c r="L21" s="119">
        <f t="shared" si="3"/>
        <v>7.6219100037247856E-2</v>
      </c>
      <c r="M21" s="118">
        <v>1828241</v>
      </c>
      <c r="N21" s="119">
        <v>5.7878827506315789E-2</v>
      </c>
      <c r="O21" s="119">
        <v>7.084134308443657E-2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67" t="s">
        <v>272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7797</v>
      </c>
      <c r="D31" s="116">
        <v>-6.4659309021113276E-2</v>
      </c>
      <c r="E31" s="115">
        <v>2810</v>
      </c>
      <c r="F31" s="116">
        <f t="shared" ref="F31:F43" si="4">IFERROR(E31/C31-1,"-")</f>
        <v>-0.63960497627292545</v>
      </c>
      <c r="G31" s="115">
        <v>7933</v>
      </c>
      <c r="H31" s="116">
        <f t="shared" ref="H31:H43" si="5">IFERROR(G31/E31-1,"-")</f>
        <v>1.8231316725978646</v>
      </c>
      <c r="I31" s="115">
        <v>4259</v>
      </c>
      <c r="J31" s="116">
        <f t="shared" ref="J31:J43" si="6">IFERROR(I31/G31-1,"-")</f>
        <v>-0.46312870288667596</v>
      </c>
      <c r="K31" s="115">
        <v>7684</v>
      </c>
      <c r="L31" s="116">
        <f t="shared" ref="L31:L43" si="7">IFERROR(K31/I31-1,"-")</f>
        <v>0.80417938483212015</v>
      </c>
      <c r="M31" s="115">
        <v>4643</v>
      </c>
      <c r="N31" s="116">
        <v>-0.39575741801145237</v>
      </c>
      <c r="O31" s="116">
        <v>-0.40451455688085158</v>
      </c>
    </row>
    <row r="32" spans="1:16" x14ac:dyDescent="0.25">
      <c r="B32" s="114" t="s">
        <v>73</v>
      </c>
      <c r="C32" s="115">
        <v>5918</v>
      </c>
      <c r="D32" s="116">
        <v>-0.37966457023060796</v>
      </c>
      <c r="E32" s="115">
        <v>4481</v>
      </c>
      <c r="F32" s="116">
        <f t="shared" si="4"/>
        <v>-0.24281851977019264</v>
      </c>
      <c r="G32" s="115">
        <v>6177</v>
      </c>
      <c r="H32" s="116">
        <f t="shared" si="5"/>
        <v>0.37848694487837542</v>
      </c>
      <c r="I32" s="115">
        <v>4072</v>
      </c>
      <c r="J32" s="116">
        <f t="shared" si="6"/>
        <v>-0.34078031406831799</v>
      </c>
      <c r="K32" s="115">
        <v>4631</v>
      </c>
      <c r="L32" s="116">
        <f t="shared" si="7"/>
        <v>0.13727897838899805</v>
      </c>
      <c r="M32" s="115">
        <v>3359</v>
      </c>
      <c r="N32" s="116">
        <v>-0.27467069747354778</v>
      </c>
      <c r="O32" s="116">
        <v>-0.43240959783710708</v>
      </c>
    </row>
    <row r="33" spans="2:16" x14ac:dyDescent="0.25">
      <c r="B33" s="114" t="s">
        <v>75</v>
      </c>
      <c r="C33" s="115">
        <v>15264</v>
      </c>
      <c r="D33" s="116">
        <v>6.5103621519782218E-2</v>
      </c>
      <c r="E33" s="115">
        <v>1861</v>
      </c>
      <c r="F33" s="116">
        <f t="shared" si="4"/>
        <v>-0.87807914046121593</v>
      </c>
      <c r="G33" s="115">
        <v>6981</v>
      </c>
      <c r="H33" s="116">
        <f t="shared" si="5"/>
        <v>2.751209027404621</v>
      </c>
      <c r="I33" s="115">
        <v>4758</v>
      </c>
      <c r="J33" s="116">
        <f t="shared" si="6"/>
        <v>-0.31843575418994419</v>
      </c>
      <c r="K33" s="115">
        <v>6445</v>
      </c>
      <c r="L33" s="116">
        <f t="shared" si="7"/>
        <v>0.35456073980664149</v>
      </c>
      <c r="M33" s="115">
        <v>7332</v>
      </c>
      <c r="N33" s="116">
        <v>0.1376260667183864</v>
      </c>
      <c r="O33" s="116">
        <v>-0.51965408805031443</v>
      </c>
    </row>
    <row r="34" spans="2:16" x14ac:dyDescent="0.25">
      <c r="B34" s="114" t="s">
        <v>77</v>
      </c>
      <c r="C34" s="115">
        <v>22387</v>
      </c>
      <c r="D34" s="116">
        <v>0.45824648254299105</v>
      </c>
      <c r="E34" s="115">
        <v>0</v>
      </c>
      <c r="F34" s="116">
        <f t="shared" si="4"/>
        <v>-1</v>
      </c>
      <c r="G34" s="115">
        <v>10350</v>
      </c>
      <c r="H34" s="116" t="str">
        <f t="shared" si="5"/>
        <v>-</v>
      </c>
      <c r="I34" s="115">
        <v>8585</v>
      </c>
      <c r="J34" s="116">
        <f t="shared" si="6"/>
        <v>-0.17053140096618358</v>
      </c>
      <c r="K34" s="115">
        <v>11356</v>
      </c>
      <c r="L34" s="116">
        <f t="shared" si="7"/>
        <v>0.32277227722772284</v>
      </c>
      <c r="M34" s="115">
        <v>5241</v>
      </c>
      <c r="N34" s="116">
        <v>-0.53848185980979224</v>
      </c>
      <c r="O34" s="116">
        <v>-0.76589091883682492</v>
      </c>
    </row>
    <row r="35" spans="2:16" x14ac:dyDescent="0.25">
      <c r="B35" s="114" t="s">
        <v>79</v>
      </c>
      <c r="C35" s="115">
        <v>19293</v>
      </c>
      <c r="D35" s="116">
        <v>-3.6169256132287608E-2</v>
      </c>
      <c r="E35" s="115">
        <v>0</v>
      </c>
      <c r="F35" s="116">
        <f t="shared" si="4"/>
        <v>-1</v>
      </c>
      <c r="G35" s="115">
        <v>10388</v>
      </c>
      <c r="H35" s="116" t="str">
        <f t="shared" si="5"/>
        <v>-</v>
      </c>
      <c r="I35" s="115">
        <v>7510</v>
      </c>
      <c r="J35" s="116">
        <f t="shared" si="6"/>
        <v>-0.27705044281863689</v>
      </c>
      <c r="K35" s="115">
        <v>8116</v>
      </c>
      <c r="L35" s="116">
        <f t="shared" si="7"/>
        <v>8.0692410119840297E-2</v>
      </c>
      <c r="M35" s="115">
        <v>6651</v>
      </c>
      <c r="N35" s="116">
        <v>-0.18050763923114832</v>
      </c>
      <c r="O35" s="116">
        <v>-0.6552635670968745</v>
      </c>
    </row>
    <row r="36" spans="2:16" x14ac:dyDescent="0.25">
      <c r="B36" s="114" t="s">
        <v>81</v>
      </c>
      <c r="C36" s="115">
        <v>16210</v>
      </c>
      <c r="D36" s="116">
        <v>-0.47159109430517976</v>
      </c>
      <c r="E36" s="115">
        <v>0</v>
      </c>
      <c r="F36" s="116">
        <f t="shared" si="4"/>
        <v>-1</v>
      </c>
      <c r="G36" s="115">
        <v>7198</v>
      </c>
      <c r="H36" s="116" t="str">
        <f t="shared" si="5"/>
        <v>-</v>
      </c>
      <c r="I36" s="115">
        <v>7211</v>
      </c>
      <c r="J36" s="116">
        <f t="shared" si="6"/>
        <v>1.8060572381217721E-3</v>
      </c>
      <c r="K36" s="115">
        <v>11716</v>
      </c>
      <c r="L36" s="116">
        <f t="shared" si="7"/>
        <v>0.62473998058521696</v>
      </c>
      <c r="M36" s="115">
        <v>9313</v>
      </c>
      <c r="N36" s="116">
        <v>-0.20510413110276549</v>
      </c>
      <c r="O36" s="116">
        <v>-0.42547809993830965</v>
      </c>
    </row>
    <row r="37" spans="2:16" x14ac:dyDescent="0.25">
      <c r="B37" s="114" t="s">
        <v>83</v>
      </c>
      <c r="C37" s="115">
        <v>23168</v>
      </c>
      <c r="D37" s="116">
        <v>-8.841235490851862E-2</v>
      </c>
      <c r="E37" s="115">
        <v>0</v>
      </c>
      <c r="F37" s="116">
        <f t="shared" si="4"/>
        <v>-1</v>
      </c>
      <c r="G37" s="115">
        <v>18335</v>
      </c>
      <c r="H37" s="116" t="str">
        <f t="shared" si="5"/>
        <v>-</v>
      </c>
      <c r="I37" s="115">
        <v>16871</v>
      </c>
      <c r="J37" s="116">
        <f t="shared" si="6"/>
        <v>-7.9847286610308155E-2</v>
      </c>
      <c r="K37" s="115">
        <v>16350</v>
      </c>
      <c r="L37" s="116">
        <f t="shared" si="7"/>
        <v>-3.0881394108233096E-2</v>
      </c>
      <c r="M37" s="115">
        <v>15147</v>
      </c>
      <c r="N37" s="116">
        <v>-7.357798165137619E-2</v>
      </c>
      <c r="O37" s="116">
        <v>-0.34621029005524862</v>
      </c>
    </row>
    <row r="38" spans="2:16" x14ac:dyDescent="0.25">
      <c r="B38" s="114" t="s">
        <v>85</v>
      </c>
      <c r="C38" s="115">
        <v>27089</v>
      </c>
      <c r="D38" s="116">
        <v>-0.21195636363636361</v>
      </c>
      <c r="E38" s="115">
        <v>24732</v>
      </c>
      <c r="F38" s="116">
        <f t="shared" si="4"/>
        <v>-8.7009487245745532E-2</v>
      </c>
      <c r="G38" s="115">
        <v>32710</v>
      </c>
      <c r="H38" s="116">
        <f t="shared" si="5"/>
        <v>0.32257803655183559</v>
      </c>
      <c r="I38" s="115">
        <v>22263</v>
      </c>
      <c r="J38" s="116">
        <f t="shared" si="6"/>
        <v>-0.31938245184958725</v>
      </c>
      <c r="K38" s="115">
        <v>17040</v>
      </c>
      <c r="L38" s="116">
        <f t="shared" si="7"/>
        <v>-0.23460450074114003</v>
      </c>
      <c r="M38" s="115">
        <v>17997</v>
      </c>
      <c r="N38" s="116">
        <v>5.6161971830985813E-2</v>
      </c>
      <c r="O38" s="116">
        <v>-0.33563439034294362</v>
      </c>
    </row>
    <row r="39" spans="2:16" x14ac:dyDescent="0.25">
      <c r="B39" s="114" t="s">
        <v>87</v>
      </c>
      <c r="C39" s="115">
        <v>26178</v>
      </c>
      <c r="D39" s="116">
        <v>3.2499802792458787E-2</v>
      </c>
      <c r="E39" s="115">
        <v>10533</v>
      </c>
      <c r="F39" s="116">
        <f t="shared" si="4"/>
        <v>-0.5976392390556956</v>
      </c>
      <c r="G39" s="115">
        <v>17671</v>
      </c>
      <c r="H39" s="116">
        <f t="shared" si="5"/>
        <v>0.67767967340738622</v>
      </c>
      <c r="I39" s="115">
        <v>12307</v>
      </c>
      <c r="J39" s="116">
        <f t="shared" si="6"/>
        <v>-0.30354818629392788</v>
      </c>
      <c r="K39" s="115">
        <v>12268</v>
      </c>
      <c r="L39" s="116">
        <f t="shared" si="7"/>
        <v>-3.1689282522141538E-3</v>
      </c>
      <c r="M39" s="115">
        <v>11247</v>
      </c>
      <c r="N39" s="116">
        <v>-8.3224649494620162E-2</v>
      </c>
      <c r="O39" s="116">
        <v>-0.57036442814577126</v>
      </c>
    </row>
    <row r="40" spans="2:16" x14ac:dyDescent="0.25">
      <c r="B40" s="114" t="s">
        <v>89</v>
      </c>
      <c r="C40" s="115">
        <v>14688</v>
      </c>
      <c r="D40" s="116">
        <v>0.42105263157894735</v>
      </c>
      <c r="E40" s="115">
        <v>9331</v>
      </c>
      <c r="F40" s="116">
        <f t="shared" si="4"/>
        <v>-0.36471949891067534</v>
      </c>
      <c r="G40" s="115">
        <v>13514</v>
      </c>
      <c r="H40" s="116">
        <f t="shared" si="5"/>
        <v>0.44829064408959374</v>
      </c>
      <c r="I40" s="115">
        <v>5869</v>
      </c>
      <c r="J40" s="116">
        <f t="shared" si="6"/>
        <v>-0.56570963445315969</v>
      </c>
      <c r="K40" s="115">
        <v>7638</v>
      </c>
      <c r="L40" s="116">
        <f t="shared" si="7"/>
        <v>0.3014142102572841</v>
      </c>
      <c r="M40" s="115">
        <v>11565</v>
      </c>
      <c r="N40" s="116">
        <v>0.51413982717989004</v>
      </c>
      <c r="O40" s="116">
        <v>-0.21262254901960786</v>
      </c>
    </row>
    <row r="41" spans="2:16" x14ac:dyDescent="0.25">
      <c r="B41" s="114" t="s">
        <v>91</v>
      </c>
      <c r="C41" s="115">
        <v>6884</v>
      </c>
      <c r="D41" s="116">
        <v>-4.547975596228504E-2</v>
      </c>
      <c r="E41" s="115">
        <v>6163</v>
      </c>
      <c r="F41" s="116">
        <f t="shared" si="4"/>
        <v>-0.10473561882626381</v>
      </c>
      <c r="G41" s="115">
        <v>4282</v>
      </c>
      <c r="H41" s="116">
        <f t="shared" si="5"/>
        <v>-0.30520850235275032</v>
      </c>
      <c r="I41" s="115">
        <v>3929</v>
      </c>
      <c r="J41" s="116">
        <f t="shared" si="6"/>
        <v>-8.243811303129378E-2</v>
      </c>
      <c r="K41" s="115">
        <v>4428</v>
      </c>
      <c r="L41" s="116">
        <f t="shared" si="7"/>
        <v>0.12700432680071261</v>
      </c>
      <c r="M41" s="115">
        <v>5701</v>
      </c>
      <c r="N41" s="116">
        <v>0.28748870822041561</v>
      </c>
      <c r="O41" s="116">
        <v>-0.17184776292852988</v>
      </c>
    </row>
    <row r="42" spans="2:16" x14ac:dyDescent="0.25">
      <c r="B42" s="114" t="s">
        <v>93</v>
      </c>
      <c r="C42" s="115">
        <v>8030</v>
      </c>
      <c r="D42" s="116">
        <v>-0.33172436750998668</v>
      </c>
      <c r="E42" s="115">
        <v>4505</v>
      </c>
      <c r="F42" s="116">
        <f t="shared" si="4"/>
        <v>-0.43897882938978827</v>
      </c>
      <c r="G42" s="115">
        <v>6454</v>
      </c>
      <c r="H42" s="116">
        <f t="shared" si="5"/>
        <v>0.43263041065482799</v>
      </c>
      <c r="I42" s="115">
        <v>7585</v>
      </c>
      <c r="J42" s="116">
        <f t="shared" si="6"/>
        <v>0.17524016114037799</v>
      </c>
      <c r="K42" s="115">
        <v>6411</v>
      </c>
      <c r="L42" s="116">
        <f t="shared" si="7"/>
        <v>-0.15477916941331571</v>
      </c>
      <c r="M42" s="115"/>
      <c r="N42" s="116"/>
      <c r="O42" s="116"/>
    </row>
    <row r="43" spans="2:16" ht="15.75" x14ac:dyDescent="0.25">
      <c r="B43" s="117" t="s">
        <v>30</v>
      </c>
      <c r="C43" s="118">
        <v>192906</v>
      </c>
      <c r="D43" s="119">
        <v>-9.4172172369588747E-2</v>
      </c>
      <c r="E43" s="118">
        <v>77176</v>
      </c>
      <c r="F43" s="119">
        <f t="shared" si="4"/>
        <v>-0.59992949934164819</v>
      </c>
      <c r="G43" s="118">
        <v>141993</v>
      </c>
      <c r="H43" s="119">
        <f t="shared" si="5"/>
        <v>0.83985954182647449</v>
      </c>
      <c r="I43" s="118">
        <v>105219</v>
      </c>
      <c r="J43" s="119">
        <f t="shared" si="6"/>
        <v>-0.25898459783228756</v>
      </c>
      <c r="K43" s="118">
        <v>114083</v>
      </c>
      <c r="L43" s="119">
        <f t="shared" si="7"/>
        <v>8.4243340081163964E-2</v>
      </c>
      <c r="M43" s="118">
        <v>98196</v>
      </c>
      <c r="N43" s="119">
        <v>-8.8008024370309856E-2</v>
      </c>
      <c r="O43" s="119">
        <v>-0.46885479997403667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67" t="s">
        <v>275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3266</v>
      </c>
      <c r="D53" s="116">
        <v>0.37747785744411644</v>
      </c>
      <c r="E53" s="115">
        <v>1602</v>
      </c>
      <c r="F53" s="116">
        <f t="shared" ref="F53:F65" si="8">IFERROR(E53/C53-1,"-")</f>
        <v>-0.50949173300673611</v>
      </c>
      <c r="G53" s="115">
        <v>2468</v>
      </c>
      <c r="H53" s="116">
        <f t="shared" ref="H53:H65" si="9">IFERROR(G53/E53-1,"-")</f>
        <v>0.54057428214731584</v>
      </c>
      <c r="I53" s="115">
        <v>2953</v>
      </c>
      <c r="J53" s="116">
        <f t="shared" ref="J53:J65" si="10">IFERROR(I53/G53-1,"-")</f>
        <v>0.19651539708265808</v>
      </c>
      <c r="K53" s="115">
        <v>3641</v>
      </c>
      <c r="L53" s="116">
        <f>IFERROR(K53/I53-1,"-")</f>
        <v>0.2329834067050458</v>
      </c>
      <c r="M53" s="115">
        <v>2676</v>
      </c>
      <c r="N53" s="116">
        <v>-0.26503707772589946</v>
      </c>
      <c r="O53" s="116">
        <v>-0.1806491120636865</v>
      </c>
    </row>
    <row r="54" spans="1:16" x14ac:dyDescent="0.25">
      <c r="A54" s="1">
        <v>2</v>
      </c>
      <c r="B54" s="114" t="s">
        <v>73</v>
      </c>
      <c r="C54" s="115">
        <v>2395</v>
      </c>
      <c r="D54" s="116">
        <v>7.148864592094295E-3</v>
      </c>
      <c r="E54" s="115">
        <v>1729</v>
      </c>
      <c r="F54" s="116">
        <f t="shared" si="8"/>
        <v>-0.27807933194154488</v>
      </c>
      <c r="G54" s="115">
        <v>1016</v>
      </c>
      <c r="H54" s="116">
        <f t="shared" si="9"/>
        <v>-0.41237709658762289</v>
      </c>
      <c r="I54" s="115">
        <v>2193</v>
      </c>
      <c r="J54" s="116">
        <f t="shared" si="10"/>
        <v>1.1584645669291338</v>
      </c>
      <c r="K54" s="115">
        <v>2303</v>
      </c>
      <c r="L54" s="116">
        <f t="shared" ref="L54:L65" si="11">IFERROR(K54/I54-1,"-")</f>
        <v>5.0159598723210186E-2</v>
      </c>
      <c r="M54" s="115">
        <v>1677</v>
      </c>
      <c r="N54" s="116">
        <v>-0.27181936604429002</v>
      </c>
      <c r="O54" s="116">
        <v>-0.29979123173277666</v>
      </c>
    </row>
    <row r="55" spans="1:16" x14ac:dyDescent="0.25">
      <c r="A55" s="1">
        <v>3</v>
      </c>
      <c r="B55" s="114" t="s">
        <v>75</v>
      </c>
      <c r="C55" s="115">
        <v>4694</v>
      </c>
      <c r="D55" s="116">
        <v>0.36532867946480518</v>
      </c>
      <c r="E55" s="115">
        <v>789</v>
      </c>
      <c r="F55" s="116">
        <f t="shared" si="8"/>
        <v>-0.83191308052833401</v>
      </c>
      <c r="G55" s="115">
        <v>1370</v>
      </c>
      <c r="H55" s="116">
        <f t="shared" si="9"/>
        <v>0.73637515842839041</v>
      </c>
      <c r="I55" s="115">
        <v>2613</v>
      </c>
      <c r="J55" s="116">
        <f t="shared" si="10"/>
        <v>0.90729927007299271</v>
      </c>
      <c r="K55" s="115">
        <v>3123</v>
      </c>
      <c r="L55" s="116">
        <f t="shared" si="11"/>
        <v>0.19517795637198621</v>
      </c>
      <c r="M55" s="115">
        <v>3345</v>
      </c>
      <c r="N55" s="116">
        <v>7.1085494716618625E-2</v>
      </c>
      <c r="O55" s="116">
        <v>-0.28738815509160631</v>
      </c>
    </row>
    <row r="56" spans="1:16" x14ac:dyDescent="0.25">
      <c r="A56" s="1">
        <v>4</v>
      </c>
      <c r="B56" s="114" t="s">
        <v>77</v>
      </c>
      <c r="C56" s="115">
        <v>7128</v>
      </c>
      <c r="D56" s="116">
        <v>1.528556225611919</v>
      </c>
      <c r="E56" s="115">
        <v>0</v>
      </c>
      <c r="F56" s="116">
        <f t="shared" si="8"/>
        <v>-1</v>
      </c>
      <c r="G56" s="115">
        <v>1625</v>
      </c>
      <c r="H56" s="116" t="str">
        <f t="shared" si="9"/>
        <v>-</v>
      </c>
      <c r="I56" s="115">
        <v>2610</v>
      </c>
      <c r="J56" s="116">
        <f t="shared" si="10"/>
        <v>0.60615384615384604</v>
      </c>
      <c r="K56" s="115">
        <v>3426</v>
      </c>
      <c r="L56" s="116">
        <f t="shared" si="11"/>
        <v>0.31264367816091965</v>
      </c>
      <c r="M56" s="115">
        <v>2702</v>
      </c>
      <c r="N56" s="116">
        <v>-0.21132516053706951</v>
      </c>
      <c r="O56" s="116">
        <v>-0.6209315375982043</v>
      </c>
    </row>
    <row r="57" spans="1:16" x14ac:dyDescent="0.25">
      <c r="A57" s="1">
        <v>5</v>
      </c>
      <c r="B57" s="114" t="s">
        <v>79</v>
      </c>
      <c r="C57" s="115">
        <v>9372</v>
      </c>
      <c r="D57" s="116">
        <v>1.1377737226277373</v>
      </c>
      <c r="E57" s="115">
        <v>0</v>
      </c>
      <c r="F57" s="116">
        <f t="shared" si="8"/>
        <v>-1</v>
      </c>
      <c r="G57" s="115">
        <v>2518</v>
      </c>
      <c r="H57" s="116" t="str">
        <f t="shared" si="9"/>
        <v>-</v>
      </c>
      <c r="I57" s="115">
        <v>2461</v>
      </c>
      <c r="J57" s="116">
        <f t="shared" si="10"/>
        <v>-2.2637013502780023E-2</v>
      </c>
      <c r="K57" s="115">
        <v>3361</v>
      </c>
      <c r="L57" s="116">
        <f t="shared" si="11"/>
        <v>0.36570499796830558</v>
      </c>
      <c r="M57" s="115">
        <v>3660</v>
      </c>
      <c r="N57" s="116">
        <v>8.8961618565903011E-2</v>
      </c>
      <c r="O57" s="116">
        <v>-0.60947503201024333</v>
      </c>
    </row>
    <row r="58" spans="1:16" x14ac:dyDescent="0.25">
      <c r="A58" s="1">
        <v>6</v>
      </c>
      <c r="B58" s="114" t="s">
        <v>81</v>
      </c>
      <c r="C58" s="115">
        <v>9490</v>
      </c>
      <c r="D58" s="116">
        <v>0.25</v>
      </c>
      <c r="E58" s="115">
        <v>0</v>
      </c>
      <c r="F58" s="116">
        <f t="shared" si="8"/>
        <v>-1</v>
      </c>
      <c r="G58" s="115">
        <v>3706</v>
      </c>
      <c r="H58" s="116" t="str">
        <f t="shared" si="9"/>
        <v>-</v>
      </c>
      <c r="I58" s="115">
        <v>4006</v>
      </c>
      <c r="J58" s="116">
        <f t="shared" si="10"/>
        <v>8.0949811117107418E-2</v>
      </c>
      <c r="K58" s="115">
        <v>5560</v>
      </c>
      <c r="L58" s="116">
        <f t="shared" si="11"/>
        <v>0.38791812281577642</v>
      </c>
      <c r="M58" s="115">
        <v>4118</v>
      </c>
      <c r="N58" s="116">
        <v>-0.25935251798561154</v>
      </c>
      <c r="O58" s="116">
        <v>-0.56606954689146471</v>
      </c>
    </row>
    <row r="59" spans="1:16" x14ac:dyDescent="0.25">
      <c r="A59" s="1">
        <v>7</v>
      </c>
      <c r="B59" s="114" t="s">
        <v>83</v>
      </c>
      <c r="C59" s="115">
        <v>12475</v>
      </c>
      <c r="D59" s="116">
        <v>0.39136738790988179</v>
      </c>
      <c r="E59" s="115">
        <v>0</v>
      </c>
      <c r="F59" s="116">
        <f t="shared" si="8"/>
        <v>-1</v>
      </c>
      <c r="G59" s="115">
        <v>11363</v>
      </c>
      <c r="H59" s="116" t="str">
        <f t="shared" si="9"/>
        <v>-</v>
      </c>
      <c r="I59" s="115">
        <v>8443</v>
      </c>
      <c r="J59" s="116">
        <f t="shared" si="10"/>
        <v>-0.25697439056587168</v>
      </c>
      <c r="K59" s="115">
        <v>8165</v>
      </c>
      <c r="L59" s="116">
        <f t="shared" si="11"/>
        <v>-3.2926684827667918E-2</v>
      </c>
      <c r="M59" s="115">
        <v>7349</v>
      </c>
      <c r="N59" s="116">
        <v>-9.9938763012859755E-2</v>
      </c>
      <c r="O59" s="116">
        <v>-0.4109018036072144</v>
      </c>
    </row>
    <row r="60" spans="1:16" x14ac:dyDescent="0.25">
      <c r="A60" s="1">
        <v>8</v>
      </c>
      <c r="B60" s="114" t="s">
        <v>85</v>
      </c>
      <c r="C60" s="115">
        <v>14209</v>
      </c>
      <c r="D60" s="116">
        <v>0.19533944645410961</v>
      </c>
      <c r="E60" s="115">
        <v>8054</v>
      </c>
      <c r="F60" s="116">
        <f t="shared" si="8"/>
        <v>-0.4331761559574917</v>
      </c>
      <c r="G60" s="115">
        <v>14616</v>
      </c>
      <c r="H60" s="116">
        <f t="shared" si="9"/>
        <v>0.81475043456667495</v>
      </c>
      <c r="I60" s="115">
        <v>8711</v>
      </c>
      <c r="J60" s="116">
        <f t="shared" si="10"/>
        <v>-0.40400930487137388</v>
      </c>
      <c r="K60" s="115">
        <v>8609</v>
      </c>
      <c r="L60" s="116">
        <f t="shared" si="11"/>
        <v>-1.1709333027207003E-2</v>
      </c>
      <c r="M60" s="115">
        <v>10060</v>
      </c>
      <c r="N60" s="116">
        <v>0.16854454640492511</v>
      </c>
      <c r="O60" s="116">
        <v>-0.29199802941797448</v>
      </c>
    </row>
    <row r="61" spans="1:16" x14ac:dyDescent="0.25">
      <c r="A61" s="1">
        <v>9</v>
      </c>
      <c r="B61" s="114" t="s">
        <v>87</v>
      </c>
      <c r="C61" s="115">
        <v>17149</v>
      </c>
      <c r="D61" s="116">
        <v>1.0289872219592997</v>
      </c>
      <c r="E61" s="115">
        <v>4755</v>
      </c>
      <c r="F61" s="116">
        <f t="shared" si="8"/>
        <v>-0.72272435710537053</v>
      </c>
      <c r="G61" s="115">
        <v>7423</v>
      </c>
      <c r="H61" s="116">
        <f t="shared" si="9"/>
        <v>0.56109358569926404</v>
      </c>
      <c r="I61" s="115">
        <v>5083</v>
      </c>
      <c r="J61" s="116">
        <f t="shared" si="10"/>
        <v>-0.3152364273204904</v>
      </c>
      <c r="K61" s="115">
        <v>5659</v>
      </c>
      <c r="L61" s="116">
        <f t="shared" si="11"/>
        <v>0.11331890615778084</v>
      </c>
      <c r="M61" s="115">
        <v>6716</v>
      </c>
      <c r="N61" s="116">
        <v>0.18678211698179892</v>
      </c>
      <c r="O61" s="116">
        <v>-0.60837366610297972</v>
      </c>
    </row>
    <row r="62" spans="1:16" x14ac:dyDescent="0.25">
      <c r="A62" s="1">
        <v>10</v>
      </c>
      <c r="B62" s="114" t="s">
        <v>89</v>
      </c>
      <c r="C62" s="115">
        <v>7804</v>
      </c>
      <c r="D62" s="116">
        <v>0.72235709556389316</v>
      </c>
      <c r="E62" s="115">
        <v>2420</v>
      </c>
      <c r="F62" s="116">
        <f t="shared" si="8"/>
        <v>-0.68990261404407993</v>
      </c>
      <c r="G62" s="115">
        <v>4894</v>
      </c>
      <c r="H62" s="116">
        <f t="shared" si="9"/>
        <v>1.0223140495867771</v>
      </c>
      <c r="I62" s="115">
        <v>2717</v>
      </c>
      <c r="J62" s="116">
        <f t="shared" si="10"/>
        <v>-0.44483040457703316</v>
      </c>
      <c r="K62" s="115">
        <v>3348</v>
      </c>
      <c r="L62" s="116">
        <f t="shared" si="11"/>
        <v>0.2322414427677586</v>
      </c>
      <c r="M62" s="115">
        <v>4738</v>
      </c>
      <c r="N62" s="116">
        <v>0.41517323775388282</v>
      </c>
      <c r="O62" s="116">
        <v>-0.39287544848795486</v>
      </c>
    </row>
    <row r="63" spans="1:16" x14ac:dyDescent="0.25">
      <c r="A63" s="1">
        <v>11</v>
      </c>
      <c r="B63" s="114" t="s">
        <v>91</v>
      </c>
      <c r="C63" s="115">
        <v>4350</v>
      </c>
      <c r="D63" s="116">
        <v>0.6123054114158637</v>
      </c>
      <c r="E63" s="115">
        <v>1179</v>
      </c>
      <c r="F63" s="116">
        <f t="shared" si="8"/>
        <v>-0.72896551724137937</v>
      </c>
      <c r="G63" s="115">
        <v>1680</v>
      </c>
      <c r="H63" s="116">
        <f t="shared" si="9"/>
        <v>0.42493638676844792</v>
      </c>
      <c r="I63" s="115">
        <v>2080</v>
      </c>
      <c r="J63" s="116">
        <f t="shared" si="10"/>
        <v>0.23809523809523814</v>
      </c>
      <c r="K63" s="115">
        <v>2681</v>
      </c>
      <c r="L63" s="116">
        <f t="shared" si="11"/>
        <v>0.28894230769230766</v>
      </c>
      <c r="M63" s="115">
        <v>4224</v>
      </c>
      <c r="N63" s="116">
        <v>0.57553151809026493</v>
      </c>
      <c r="O63" s="116">
        <v>-2.8965517241379302E-2</v>
      </c>
    </row>
    <row r="64" spans="1:16" x14ac:dyDescent="0.25">
      <c r="A64" s="1">
        <v>12</v>
      </c>
      <c r="B64" s="114" t="s">
        <v>93</v>
      </c>
      <c r="C64" s="115">
        <v>5746</v>
      </c>
      <c r="D64" s="116">
        <v>0.16386469515900348</v>
      </c>
      <c r="E64" s="115">
        <v>1230</v>
      </c>
      <c r="F64" s="116">
        <f t="shared" si="8"/>
        <v>-0.78593804385659594</v>
      </c>
      <c r="G64" s="115">
        <v>2877</v>
      </c>
      <c r="H64" s="116">
        <f t="shared" si="9"/>
        <v>1.3390243902439023</v>
      </c>
      <c r="I64" s="115">
        <v>3803</v>
      </c>
      <c r="J64" s="116">
        <f t="shared" si="10"/>
        <v>0.32186305179005914</v>
      </c>
      <c r="K64" s="115">
        <v>4117</v>
      </c>
      <c r="L64" s="116">
        <f t="shared" si="11"/>
        <v>8.2566394951354205E-2</v>
      </c>
      <c r="M64" s="115"/>
      <c r="N64" s="116"/>
      <c r="O64" s="116"/>
    </row>
    <row r="65" spans="1:16" ht="15.75" x14ac:dyDescent="0.25">
      <c r="B65" s="117" t="s">
        <v>30</v>
      </c>
      <c r="C65" s="118">
        <v>98078</v>
      </c>
      <c r="D65" s="119">
        <v>0.52169798147487323</v>
      </c>
      <c r="E65" s="118">
        <v>26118</v>
      </c>
      <c r="F65" s="119">
        <f t="shared" si="8"/>
        <v>-0.73370174758865392</v>
      </c>
      <c r="G65" s="118">
        <v>55556</v>
      </c>
      <c r="H65" s="119">
        <f t="shared" si="9"/>
        <v>1.1271153993414504</v>
      </c>
      <c r="I65" s="118">
        <v>47673</v>
      </c>
      <c r="J65" s="119">
        <f t="shared" si="10"/>
        <v>-0.14189286485708119</v>
      </c>
      <c r="K65" s="118">
        <v>53993</v>
      </c>
      <c r="L65" s="119">
        <f t="shared" si="11"/>
        <v>0.132569798418392</v>
      </c>
      <c r="M65" s="118">
        <v>51265</v>
      </c>
      <c r="N65" s="119">
        <v>2.7849065682893581E-2</v>
      </c>
      <c r="O65" s="119">
        <v>-0.44477537581770132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67" t="s">
        <v>276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4531</v>
      </c>
      <c r="D75" s="116">
        <v>-0.24040234702430852</v>
      </c>
      <c r="E75" s="115">
        <v>1208</v>
      </c>
      <c r="F75" s="116">
        <f t="shared" ref="F75:F87" si="12">IFERROR(E75/C75-1,"-")</f>
        <v>-0.73339218715515342</v>
      </c>
      <c r="G75" s="115">
        <v>5465</v>
      </c>
      <c r="H75" s="116">
        <f t="shared" ref="H75:H87" si="13">IFERROR(G75/E75-1,"-")</f>
        <v>3.5240066225165565</v>
      </c>
      <c r="I75" s="115">
        <v>1306</v>
      </c>
      <c r="J75" s="116">
        <f t="shared" ref="J75:J87" si="14">IFERROR(I75/G75-1,"-")</f>
        <v>-0.76102470265324795</v>
      </c>
      <c r="K75" s="115">
        <v>4043</v>
      </c>
      <c r="L75" s="116">
        <f>IFERROR(K75/I75-1,"-")</f>
        <v>2.0957120980091886</v>
      </c>
      <c r="M75" s="115">
        <v>1967</v>
      </c>
      <c r="N75" s="116">
        <v>-0.51348008904278997</v>
      </c>
      <c r="O75" s="116">
        <v>-0.56587949679982341</v>
      </c>
    </row>
    <row r="76" spans="1:16" x14ac:dyDescent="0.25">
      <c r="A76" s="1">
        <v>2</v>
      </c>
      <c r="B76" s="114" t="s">
        <v>73</v>
      </c>
      <c r="C76" s="115">
        <v>3523</v>
      </c>
      <c r="D76" s="116">
        <v>-0.50809829656520522</v>
      </c>
      <c r="E76" s="115">
        <v>2752</v>
      </c>
      <c r="F76" s="116">
        <f t="shared" si="12"/>
        <v>-0.21884757309111558</v>
      </c>
      <c r="G76" s="115">
        <v>5161</v>
      </c>
      <c r="H76" s="116">
        <f t="shared" si="13"/>
        <v>0.87536337209302317</v>
      </c>
      <c r="I76" s="115">
        <v>1879</v>
      </c>
      <c r="J76" s="116">
        <f t="shared" si="14"/>
        <v>-0.63592327068397592</v>
      </c>
      <c r="K76" s="115">
        <v>2328</v>
      </c>
      <c r="L76" s="116">
        <f t="shared" ref="L76:L87" si="15">IFERROR(K76/I76-1,"-")</f>
        <v>0.23895689196381054</v>
      </c>
      <c r="M76" s="115">
        <v>1682</v>
      </c>
      <c r="N76" s="116">
        <v>-0.27749140893470792</v>
      </c>
      <c r="O76" s="116">
        <v>-0.5225659948907182</v>
      </c>
    </row>
    <row r="77" spans="1:16" x14ac:dyDescent="0.25">
      <c r="A77" s="1">
        <v>3</v>
      </c>
      <c r="B77" s="114" t="s">
        <v>75</v>
      </c>
      <c r="C77" s="115">
        <v>10570</v>
      </c>
      <c r="D77" s="116">
        <v>-2.9652070136785058E-2</v>
      </c>
      <c r="E77" s="115">
        <v>1072</v>
      </c>
      <c r="F77" s="116">
        <f t="shared" si="12"/>
        <v>-0.89858088930936608</v>
      </c>
      <c r="G77" s="115">
        <v>5611</v>
      </c>
      <c r="H77" s="116">
        <f t="shared" si="13"/>
        <v>4.2341417910447765</v>
      </c>
      <c r="I77" s="115">
        <v>2145</v>
      </c>
      <c r="J77" s="116">
        <f t="shared" si="14"/>
        <v>-0.61771520228123333</v>
      </c>
      <c r="K77" s="115">
        <v>3322</v>
      </c>
      <c r="L77" s="116">
        <f t="shared" si="15"/>
        <v>0.54871794871794877</v>
      </c>
      <c r="M77" s="115">
        <v>3987</v>
      </c>
      <c r="N77" s="116">
        <v>0.20018061408789878</v>
      </c>
      <c r="O77" s="116">
        <v>-0.62280037842951752</v>
      </c>
    </row>
    <row r="78" spans="1:16" x14ac:dyDescent="0.25">
      <c r="A78" s="1">
        <v>4</v>
      </c>
      <c r="B78" s="114" t="s">
        <v>77</v>
      </c>
      <c r="C78" s="115">
        <v>15259</v>
      </c>
      <c r="D78" s="116">
        <v>0.21750578472831728</v>
      </c>
      <c r="E78" s="115">
        <v>0</v>
      </c>
      <c r="F78" s="116">
        <f t="shared" si="12"/>
        <v>-1</v>
      </c>
      <c r="G78" s="115">
        <v>8725</v>
      </c>
      <c r="H78" s="116" t="str">
        <f t="shared" si="13"/>
        <v>-</v>
      </c>
      <c r="I78" s="115">
        <v>5975</v>
      </c>
      <c r="J78" s="116">
        <f t="shared" si="14"/>
        <v>-0.31518624641833815</v>
      </c>
      <c r="K78" s="115">
        <v>7930</v>
      </c>
      <c r="L78" s="116">
        <f t="shared" si="15"/>
        <v>0.32719665271966525</v>
      </c>
      <c r="M78" s="115">
        <v>2539</v>
      </c>
      <c r="N78" s="116">
        <v>-0.67982345523329135</v>
      </c>
      <c r="O78" s="116">
        <v>-0.83360639622517851</v>
      </c>
    </row>
    <row r="79" spans="1:16" x14ac:dyDescent="0.25">
      <c r="A79" s="1">
        <v>5</v>
      </c>
      <c r="B79" s="114" t="s">
        <v>79</v>
      </c>
      <c r="C79" s="115">
        <v>9921</v>
      </c>
      <c r="D79" s="116">
        <v>-0.36538092496641716</v>
      </c>
      <c r="E79" s="115">
        <v>0</v>
      </c>
      <c r="F79" s="116">
        <f t="shared" si="12"/>
        <v>-1</v>
      </c>
      <c r="G79" s="115">
        <v>7870</v>
      </c>
      <c r="H79" s="116" t="str">
        <f t="shared" si="13"/>
        <v>-</v>
      </c>
      <c r="I79" s="115">
        <v>5049</v>
      </c>
      <c r="J79" s="116">
        <f t="shared" si="14"/>
        <v>-0.35844980940279547</v>
      </c>
      <c r="K79" s="115">
        <v>4755</v>
      </c>
      <c r="L79" s="116">
        <f t="shared" si="15"/>
        <v>-5.8229352346999441E-2</v>
      </c>
      <c r="M79" s="115">
        <v>2991</v>
      </c>
      <c r="N79" s="116">
        <v>-0.3709779179810726</v>
      </c>
      <c r="O79" s="116">
        <v>-0.6985182945267614</v>
      </c>
    </row>
    <row r="80" spans="1:16" x14ac:dyDescent="0.25">
      <c r="A80" s="1">
        <v>6</v>
      </c>
      <c r="B80" s="114" t="s">
        <v>81</v>
      </c>
      <c r="C80" s="115">
        <v>6720</v>
      </c>
      <c r="D80" s="116">
        <v>-0.70890188434048085</v>
      </c>
      <c r="E80" s="115">
        <v>0</v>
      </c>
      <c r="F80" s="116">
        <f t="shared" si="12"/>
        <v>-1</v>
      </c>
      <c r="G80" s="115">
        <v>3492</v>
      </c>
      <c r="H80" s="116" t="str">
        <f t="shared" si="13"/>
        <v>-</v>
      </c>
      <c r="I80" s="115">
        <v>3205</v>
      </c>
      <c r="J80" s="116">
        <f t="shared" si="14"/>
        <v>-8.2187857961053878E-2</v>
      </c>
      <c r="K80" s="115">
        <v>6156</v>
      </c>
      <c r="L80" s="116">
        <f t="shared" si="15"/>
        <v>0.92074882995319807</v>
      </c>
      <c r="M80" s="115">
        <v>5195</v>
      </c>
      <c r="N80" s="116">
        <v>-0.15610786224821316</v>
      </c>
      <c r="O80" s="116">
        <v>-0.22693452380952384</v>
      </c>
    </row>
    <row r="81" spans="1:16" x14ac:dyDescent="0.25">
      <c r="A81" s="1">
        <v>7</v>
      </c>
      <c r="B81" s="114" t="s">
        <v>83</v>
      </c>
      <c r="C81" s="115">
        <v>10693</v>
      </c>
      <c r="D81" s="116">
        <v>-0.34993008693537597</v>
      </c>
      <c r="E81" s="115">
        <v>0</v>
      </c>
      <c r="F81" s="116">
        <f t="shared" si="12"/>
        <v>-1</v>
      </c>
      <c r="G81" s="115">
        <v>6972</v>
      </c>
      <c r="H81" s="116" t="str">
        <f t="shared" si="13"/>
        <v>-</v>
      </c>
      <c r="I81" s="115">
        <v>8428</v>
      </c>
      <c r="J81" s="116">
        <f t="shared" si="14"/>
        <v>0.20883534136546178</v>
      </c>
      <c r="K81" s="115">
        <v>8185</v>
      </c>
      <c r="L81" s="116">
        <f t="shared" si="15"/>
        <v>-2.8832463217845272E-2</v>
      </c>
      <c r="M81" s="115">
        <v>7798</v>
      </c>
      <c r="N81" s="116">
        <v>-4.7281612706169818E-2</v>
      </c>
      <c r="O81" s="116">
        <v>-0.27073786589357529</v>
      </c>
    </row>
    <row r="82" spans="1:16" x14ac:dyDescent="0.25">
      <c r="A82" s="1">
        <v>8</v>
      </c>
      <c r="B82" s="114" t="s">
        <v>85</v>
      </c>
      <c r="C82" s="115">
        <v>12880</v>
      </c>
      <c r="D82" s="116">
        <v>-0.42725008893632155</v>
      </c>
      <c r="E82" s="115">
        <v>16678</v>
      </c>
      <c r="F82" s="116">
        <f t="shared" si="12"/>
        <v>0.29487577639751561</v>
      </c>
      <c r="G82" s="115">
        <v>18094</v>
      </c>
      <c r="H82" s="116">
        <f t="shared" si="13"/>
        <v>8.490226645880794E-2</v>
      </c>
      <c r="I82" s="115">
        <v>13552</v>
      </c>
      <c r="J82" s="116">
        <f t="shared" si="14"/>
        <v>-0.25102243837736271</v>
      </c>
      <c r="K82" s="115">
        <v>8431</v>
      </c>
      <c r="L82" s="116">
        <f t="shared" si="15"/>
        <v>-0.3778778040141676</v>
      </c>
      <c r="M82" s="115">
        <v>7937</v>
      </c>
      <c r="N82" s="116">
        <v>-5.8593286680109102E-2</v>
      </c>
      <c r="O82" s="116">
        <v>-0.38377329192546583</v>
      </c>
    </row>
    <row r="83" spans="1:16" x14ac:dyDescent="0.25">
      <c r="A83" s="1">
        <v>9</v>
      </c>
      <c r="B83" s="114" t="s">
        <v>87</v>
      </c>
      <c r="C83" s="115">
        <v>9029</v>
      </c>
      <c r="D83" s="116">
        <v>-0.46580286356644185</v>
      </c>
      <c r="E83" s="115">
        <v>5778</v>
      </c>
      <c r="F83" s="116">
        <f t="shared" si="12"/>
        <v>-0.36006202237235574</v>
      </c>
      <c r="G83" s="115">
        <v>10248</v>
      </c>
      <c r="H83" s="116">
        <f t="shared" si="13"/>
        <v>0.77362409138110078</v>
      </c>
      <c r="I83" s="115">
        <v>7224</v>
      </c>
      <c r="J83" s="116">
        <f t="shared" si="14"/>
        <v>-0.29508196721311475</v>
      </c>
      <c r="K83" s="115">
        <v>6609</v>
      </c>
      <c r="L83" s="116">
        <f t="shared" si="15"/>
        <v>-8.5132890365448466E-2</v>
      </c>
      <c r="M83" s="115">
        <v>4531</v>
      </c>
      <c r="N83" s="116">
        <v>-0.31441973067029805</v>
      </c>
      <c r="O83" s="116">
        <v>-0.49817255510023262</v>
      </c>
    </row>
    <row r="84" spans="1:16" x14ac:dyDescent="0.25">
      <c r="A84" s="1">
        <v>10</v>
      </c>
      <c r="B84" s="114" t="s">
        <v>89</v>
      </c>
      <c r="C84" s="115">
        <v>6884</v>
      </c>
      <c r="D84" s="116">
        <v>0.18587424633936256</v>
      </c>
      <c r="E84" s="115">
        <v>6911</v>
      </c>
      <c r="F84" s="116">
        <f t="shared" si="12"/>
        <v>3.9221382916909686E-3</v>
      </c>
      <c r="G84" s="115">
        <v>8620</v>
      </c>
      <c r="H84" s="116">
        <f t="shared" si="13"/>
        <v>0.24728693387353484</v>
      </c>
      <c r="I84" s="115">
        <v>3152</v>
      </c>
      <c r="J84" s="116">
        <f t="shared" si="14"/>
        <v>-0.63433874709976801</v>
      </c>
      <c r="K84" s="115">
        <v>4290</v>
      </c>
      <c r="L84" s="116">
        <f t="shared" si="15"/>
        <v>0.36104060913705593</v>
      </c>
      <c r="M84" s="115">
        <v>6827</v>
      </c>
      <c r="N84" s="116">
        <v>0.59137529137529143</v>
      </c>
      <c r="O84" s="116">
        <v>-8.2800697269029833E-3</v>
      </c>
    </row>
    <row r="85" spans="1:16" x14ac:dyDescent="0.25">
      <c r="A85" s="1">
        <v>11</v>
      </c>
      <c r="B85" s="114" t="s">
        <v>91</v>
      </c>
      <c r="C85" s="115">
        <v>2534</v>
      </c>
      <c r="D85" s="116">
        <v>-0.43863535666814357</v>
      </c>
      <c r="E85" s="115">
        <v>4984</v>
      </c>
      <c r="F85" s="116">
        <f t="shared" si="12"/>
        <v>0.96685082872928185</v>
      </c>
      <c r="G85" s="115">
        <v>2602</v>
      </c>
      <c r="H85" s="116">
        <f t="shared" si="13"/>
        <v>-0.4779293739967897</v>
      </c>
      <c r="I85" s="115">
        <v>1849</v>
      </c>
      <c r="J85" s="116">
        <f t="shared" si="14"/>
        <v>-0.28939277478862413</v>
      </c>
      <c r="K85" s="115">
        <v>1747</v>
      </c>
      <c r="L85" s="116">
        <f t="shared" si="15"/>
        <v>-5.516495402920496E-2</v>
      </c>
      <c r="M85" s="115">
        <v>1477</v>
      </c>
      <c r="N85" s="116">
        <v>-0.15455065827132231</v>
      </c>
      <c r="O85" s="116">
        <v>-0.41712707182320441</v>
      </c>
    </row>
    <row r="86" spans="1:16" x14ac:dyDescent="0.25">
      <c r="A86" s="1">
        <v>12</v>
      </c>
      <c r="B86" s="114" t="s">
        <v>93</v>
      </c>
      <c r="C86" s="115">
        <v>2284</v>
      </c>
      <c r="D86" s="116">
        <v>-0.67735555869473085</v>
      </c>
      <c r="E86" s="115">
        <v>3275</v>
      </c>
      <c r="F86" s="116">
        <f t="shared" si="12"/>
        <v>0.43388791593695264</v>
      </c>
      <c r="G86" s="115">
        <v>3577</v>
      </c>
      <c r="H86" s="116">
        <f t="shared" si="13"/>
        <v>9.2213740458015225E-2</v>
      </c>
      <c r="I86" s="115">
        <v>3782</v>
      </c>
      <c r="J86" s="116">
        <f t="shared" si="14"/>
        <v>5.7310595471065096E-2</v>
      </c>
      <c r="K86" s="115">
        <v>2294</v>
      </c>
      <c r="L86" s="116">
        <f t="shared" si="15"/>
        <v>-0.39344262295081966</v>
      </c>
      <c r="M86" s="115"/>
      <c r="N86" s="116"/>
      <c r="O86" s="116"/>
    </row>
    <row r="87" spans="1:16" ht="15.75" x14ac:dyDescent="0.25">
      <c r="B87" s="117" t="s">
        <v>30</v>
      </c>
      <c r="C87" s="118">
        <v>94828</v>
      </c>
      <c r="D87" s="119">
        <v>-0.3614620087806717</v>
      </c>
      <c r="E87" s="118">
        <v>51058</v>
      </c>
      <c r="F87" s="119">
        <f t="shared" si="12"/>
        <v>-0.46157253131986331</v>
      </c>
      <c r="G87" s="118">
        <v>86437</v>
      </c>
      <c r="H87" s="119">
        <f t="shared" si="13"/>
        <v>0.69291785812213558</v>
      </c>
      <c r="I87" s="118">
        <v>57546</v>
      </c>
      <c r="J87" s="119">
        <f t="shared" si="14"/>
        <v>-0.33424343741684692</v>
      </c>
      <c r="K87" s="118">
        <v>60090</v>
      </c>
      <c r="L87" s="119">
        <f t="shared" si="15"/>
        <v>4.4208111771452341E-2</v>
      </c>
      <c r="M87" s="118">
        <v>46931</v>
      </c>
      <c r="N87" s="119">
        <v>-0.18798878815142916</v>
      </c>
      <c r="O87" s="119">
        <v>-0.49287906293222683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67" t="s">
        <v>277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148535</v>
      </c>
      <c r="D97" s="116">
        <v>-0.15934687871413211</v>
      </c>
      <c r="E97" s="115">
        <v>154990</v>
      </c>
      <c r="F97" s="116">
        <f t="shared" ref="F97:F109" si="16">IFERROR(E97/C97-1,"-")</f>
        <v>4.3457770895748427E-2</v>
      </c>
      <c r="G97" s="115">
        <v>18536</v>
      </c>
      <c r="H97" s="116">
        <f t="shared" ref="H97:H109" si="17">IFERROR(G97/E97-1,"-")</f>
        <v>-0.88040518743144713</v>
      </c>
      <c r="I97" s="115">
        <v>110611</v>
      </c>
      <c r="J97" s="116">
        <f t="shared" ref="J97:J109" si="18">IFERROR(I97/G97-1,"-")</f>
        <v>4.9673608113940437</v>
      </c>
      <c r="K97" s="115">
        <v>156236</v>
      </c>
      <c r="L97" s="116">
        <f t="shared" ref="L97:L109" si="19">IFERROR(K97/I97-1,"-")</f>
        <v>0.41248157958973342</v>
      </c>
      <c r="M97" s="115">
        <v>168765</v>
      </c>
      <c r="N97" s="116">
        <v>8.0192785273560441E-2</v>
      </c>
      <c r="O97" s="116">
        <v>0.13619685595987474</v>
      </c>
    </row>
    <row r="98" spans="2:15" x14ac:dyDescent="0.25">
      <c r="B98" s="114" t="s">
        <v>73</v>
      </c>
      <c r="C98" s="115">
        <v>138908</v>
      </c>
      <c r="D98" s="116">
        <v>-0.12120253564966532</v>
      </c>
      <c r="E98" s="115">
        <v>168403</v>
      </c>
      <c r="F98" s="116">
        <f t="shared" si="16"/>
        <v>0.21233478273389572</v>
      </c>
      <c r="G98" s="115">
        <v>12334</v>
      </c>
      <c r="H98" s="116">
        <f t="shared" si="17"/>
        <v>-0.92675902448293679</v>
      </c>
      <c r="I98" s="115">
        <v>137218</v>
      </c>
      <c r="J98" s="116">
        <f t="shared" si="18"/>
        <v>10.125182422571752</v>
      </c>
      <c r="K98" s="115">
        <v>151743</v>
      </c>
      <c r="L98" s="116">
        <f t="shared" si="19"/>
        <v>0.10585345945867153</v>
      </c>
      <c r="M98" s="115">
        <v>163400</v>
      </c>
      <c r="N98" s="116">
        <v>7.6820677065828402E-2</v>
      </c>
      <c r="O98" s="116">
        <v>0.17631813862412526</v>
      </c>
    </row>
    <row r="99" spans="2:15" x14ac:dyDescent="0.25">
      <c r="B99" s="114" t="s">
        <v>75</v>
      </c>
      <c r="C99" s="115">
        <v>139598</v>
      </c>
      <c r="D99" s="116">
        <v>-0.14624182007216679</v>
      </c>
      <c r="E99" s="115">
        <v>80146</v>
      </c>
      <c r="F99" s="116">
        <f t="shared" si="16"/>
        <v>-0.42588002693448335</v>
      </c>
      <c r="G99" s="115">
        <v>15162</v>
      </c>
      <c r="H99" s="116">
        <f t="shared" si="17"/>
        <v>-0.81082025303820526</v>
      </c>
      <c r="I99" s="115">
        <v>144147</v>
      </c>
      <c r="J99" s="116">
        <f t="shared" si="18"/>
        <v>8.5071230708349823</v>
      </c>
      <c r="K99" s="115">
        <v>139689</v>
      </c>
      <c r="L99" s="116">
        <f t="shared" si="19"/>
        <v>-3.0926762263522645E-2</v>
      </c>
      <c r="M99" s="115">
        <v>169538</v>
      </c>
      <c r="N99" s="116">
        <v>0.21368182176119799</v>
      </c>
      <c r="O99" s="116">
        <v>0.21447298671900739</v>
      </c>
    </row>
    <row r="100" spans="2:15" x14ac:dyDescent="0.25">
      <c r="B100" s="114" t="s">
        <v>77</v>
      </c>
      <c r="C100" s="115">
        <v>119665</v>
      </c>
      <c r="D100" s="116">
        <v>-0.14605514800331121</v>
      </c>
      <c r="E100" s="115">
        <v>0</v>
      </c>
      <c r="F100" s="116">
        <f t="shared" si="16"/>
        <v>-1</v>
      </c>
      <c r="G100" s="115">
        <v>11798</v>
      </c>
      <c r="H100" s="116" t="str">
        <f t="shared" si="17"/>
        <v>-</v>
      </c>
      <c r="I100" s="115">
        <v>143925</v>
      </c>
      <c r="J100" s="116">
        <f t="shared" si="18"/>
        <v>11.199101542634345</v>
      </c>
      <c r="K100" s="115">
        <v>133479</v>
      </c>
      <c r="L100" s="116">
        <f t="shared" si="19"/>
        <v>-7.25794684731631E-2</v>
      </c>
      <c r="M100" s="115">
        <v>149421</v>
      </c>
      <c r="N100" s="116">
        <v>0.11943451778931524</v>
      </c>
      <c r="O100" s="116">
        <v>0.24866084485856343</v>
      </c>
    </row>
    <row r="101" spans="2:15" x14ac:dyDescent="0.25">
      <c r="B101" s="114" t="s">
        <v>79</v>
      </c>
      <c r="C101" s="115">
        <v>109960</v>
      </c>
      <c r="D101" s="116">
        <v>-0.25873993879009316</v>
      </c>
      <c r="E101" s="115">
        <v>0</v>
      </c>
      <c r="F101" s="116">
        <f t="shared" si="16"/>
        <v>-1</v>
      </c>
      <c r="G101" s="115">
        <v>13708</v>
      </c>
      <c r="H101" s="116" t="str">
        <f t="shared" si="17"/>
        <v>-</v>
      </c>
      <c r="I101" s="115">
        <v>118400</v>
      </c>
      <c r="J101" s="116">
        <f t="shared" si="18"/>
        <v>7.6372920922089289</v>
      </c>
      <c r="K101" s="115">
        <v>132335</v>
      </c>
      <c r="L101" s="116">
        <f t="shared" si="19"/>
        <v>0.11769425675675671</v>
      </c>
      <c r="M101" s="115">
        <v>153273</v>
      </c>
      <c r="N101" s="116">
        <v>0.15821966977745872</v>
      </c>
      <c r="O101" s="116">
        <v>0.39389778101127693</v>
      </c>
    </row>
    <row r="102" spans="2:15" x14ac:dyDescent="0.25">
      <c r="B102" s="114" t="s">
        <v>81</v>
      </c>
      <c r="C102" s="115">
        <v>129550</v>
      </c>
      <c r="D102" s="116">
        <v>-6.345109776110236E-2</v>
      </c>
      <c r="E102" s="115">
        <v>0</v>
      </c>
      <c r="F102" s="116">
        <f t="shared" si="16"/>
        <v>-1</v>
      </c>
      <c r="G102" s="115">
        <v>11596</v>
      </c>
      <c r="H102" s="116" t="str">
        <f t="shared" si="17"/>
        <v>-</v>
      </c>
      <c r="I102" s="115">
        <v>125009</v>
      </c>
      <c r="J102" s="116">
        <f t="shared" si="18"/>
        <v>9.7803552949292865</v>
      </c>
      <c r="K102" s="115">
        <v>130573</v>
      </c>
      <c r="L102" s="116">
        <f t="shared" si="19"/>
        <v>4.4508795366733578E-2</v>
      </c>
      <c r="M102" s="115">
        <v>147800</v>
      </c>
      <c r="N102" s="116">
        <v>0.13193386075222291</v>
      </c>
      <c r="O102" s="116">
        <v>0.14087225009648785</v>
      </c>
    </row>
    <row r="103" spans="2:15" x14ac:dyDescent="0.25">
      <c r="B103" s="114" t="s">
        <v>83</v>
      </c>
      <c r="C103" s="115">
        <v>158275</v>
      </c>
      <c r="D103" s="116">
        <v>-5.4865850964093577E-2</v>
      </c>
      <c r="E103" s="115">
        <v>0</v>
      </c>
      <c r="F103" s="116">
        <f t="shared" si="16"/>
        <v>-1</v>
      </c>
      <c r="G103" s="115">
        <v>42751</v>
      </c>
      <c r="H103" s="116" t="str">
        <f t="shared" si="17"/>
        <v>-</v>
      </c>
      <c r="I103" s="115">
        <v>142649</v>
      </c>
      <c r="J103" s="116">
        <f t="shared" si="18"/>
        <v>2.3367406610371688</v>
      </c>
      <c r="K103" s="115">
        <v>150081</v>
      </c>
      <c r="L103" s="116">
        <f t="shared" si="19"/>
        <v>5.2099909568240843E-2</v>
      </c>
      <c r="M103" s="115">
        <v>158620</v>
      </c>
      <c r="N103" s="116">
        <v>5.6895942857523529E-2</v>
      </c>
      <c r="O103" s="116">
        <v>2.1797504343705754E-3</v>
      </c>
    </row>
    <row r="104" spans="2:15" x14ac:dyDescent="0.25">
      <c r="B104" s="114" t="s">
        <v>85</v>
      </c>
      <c r="C104" s="115">
        <v>154761</v>
      </c>
      <c r="D104" s="116">
        <v>-8.9110717417790308E-2</v>
      </c>
      <c r="E104" s="115">
        <v>35781</v>
      </c>
      <c r="F104" s="116">
        <f t="shared" si="16"/>
        <v>-0.7687983406672223</v>
      </c>
      <c r="G104" s="115">
        <v>62119</v>
      </c>
      <c r="H104" s="116">
        <f t="shared" si="17"/>
        <v>0.73608898577457316</v>
      </c>
      <c r="I104" s="115">
        <v>156262</v>
      </c>
      <c r="J104" s="116">
        <f t="shared" si="18"/>
        <v>1.5155266504612115</v>
      </c>
      <c r="K104" s="115">
        <v>164834</v>
      </c>
      <c r="L104" s="116">
        <f t="shared" si="19"/>
        <v>5.4856587014117331E-2</v>
      </c>
      <c r="M104" s="115">
        <v>161517</v>
      </c>
      <c r="N104" s="116">
        <v>-2.012327553781379E-2</v>
      </c>
      <c r="O104" s="116">
        <v>4.3654409056545163E-2</v>
      </c>
    </row>
    <row r="105" spans="2:15" x14ac:dyDescent="0.25">
      <c r="B105" s="114" t="s">
        <v>87</v>
      </c>
      <c r="C105" s="115">
        <v>137937</v>
      </c>
      <c r="D105" s="116">
        <v>-7.9370482349878868E-2</v>
      </c>
      <c r="E105" s="115">
        <v>12376</v>
      </c>
      <c r="F105" s="116">
        <f t="shared" si="16"/>
        <v>-0.91027788048166913</v>
      </c>
      <c r="G105" s="115">
        <v>71356</v>
      </c>
      <c r="H105" s="116">
        <f t="shared" si="17"/>
        <v>4.7656755009696186</v>
      </c>
      <c r="I105" s="115">
        <v>123782</v>
      </c>
      <c r="J105" s="116">
        <f t="shared" si="18"/>
        <v>0.73471046583328659</v>
      </c>
      <c r="K105" s="115">
        <v>138541</v>
      </c>
      <c r="L105" s="116">
        <f t="shared" si="19"/>
        <v>0.11923381428640667</v>
      </c>
      <c r="M105" s="115">
        <v>134625</v>
      </c>
      <c r="N105" s="116">
        <v>-2.8266000678499492E-2</v>
      </c>
      <c r="O105" s="116">
        <v>-2.4010961525913976E-2</v>
      </c>
    </row>
    <row r="106" spans="2:15" x14ac:dyDescent="0.25">
      <c r="B106" s="114" t="s">
        <v>89</v>
      </c>
      <c r="C106" s="115">
        <v>146800</v>
      </c>
      <c r="D106" s="116">
        <v>-8.7314416453209365E-2</v>
      </c>
      <c r="E106" s="115">
        <v>15012</v>
      </c>
      <c r="F106" s="116">
        <f t="shared" si="16"/>
        <v>-0.89773841961852863</v>
      </c>
      <c r="G106" s="115">
        <v>123665</v>
      </c>
      <c r="H106" s="116">
        <f t="shared" si="17"/>
        <v>7.2377431388222764</v>
      </c>
      <c r="I106" s="115">
        <v>148245</v>
      </c>
      <c r="J106" s="116">
        <f t="shared" si="18"/>
        <v>0.19876278656046575</v>
      </c>
      <c r="K106" s="115">
        <v>163070</v>
      </c>
      <c r="L106" s="116">
        <f t="shared" si="19"/>
        <v>0.10000337279503535</v>
      </c>
      <c r="M106" s="115">
        <v>166146</v>
      </c>
      <c r="N106" s="116">
        <v>1.8863064941436303E-2</v>
      </c>
      <c r="O106" s="116">
        <v>0.13178474114441419</v>
      </c>
    </row>
    <row r="107" spans="2:15" x14ac:dyDescent="0.25">
      <c r="B107" s="114" t="s">
        <v>91</v>
      </c>
      <c r="C107" s="115">
        <v>138429</v>
      </c>
      <c r="D107" s="116">
        <v>-2.1571801160579884E-2</v>
      </c>
      <c r="E107" s="115">
        <v>24493</v>
      </c>
      <c r="F107" s="116">
        <f t="shared" si="16"/>
        <v>-0.82306453127596102</v>
      </c>
      <c r="G107" s="115">
        <v>133212</v>
      </c>
      <c r="H107" s="116">
        <f t="shared" si="17"/>
        <v>4.4387784264892014</v>
      </c>
      <c r="I107" s="115">
        <v>149094</v>
      </c>
      <c r="J107" s="116">
        <f t="shared" si="18"/>
        <v>0.11922349337897487</v>
      </c>
      <c r="K107" s="115">
        <v>159961</v>
      </c>
      <c r="L107" s="116">
        <f t="shared" si="19"/>
        <v>7.2886903564194361E-2</v>
      </c>
      <c r="M107" s="115">
        <v>156940</v>
      </c>
      <c r="N107" s="116">
        <v>-1.8885853426772736E-2</v>
      </c>
      <c r="O107" s="116">
        <v>0.13372198022090753</v>
      </c>
    </row>
    <row r="108" spans="2:15" x14ac:dyDescent="0.25">
      <c r="B108" s="114" t="s">
        <v>93</v>
      </c>
      <c r="C108" s="115">
        <v>141432</v>
      </c>
      <c r="D108" s="116">
        <v>-1.3097572378566569E-2</v>
      </c>
      <c r="E108" s="115">
        <v>28687</v>
      </c>
      <c r="F108" s="116">
        <f t="shared" si="16"/>
        <v>-0.79716754341308893</v>
      </c>
      <c r="G108" s="115">
        <v>116759</v>
      </c>
      <c r="H108" s="116">
        <f t="shared" si="17"/>
        <v>3.0701014396765087</v>
      </c>
      <c r="I108" s="115">
        <v>148556</v>
      </c>
      <c r="J108" s="116">
        <f t="shared" si="18"/>
        <v>0.27233018439692014</v>
      </c>
      <c r="K108" s="115">
        <v>152113</v>
      </c>
      <c r="L108" s="116">
        <f t="shared" si="19"/>
        <v>2.3943832628773087E-2</v>
      </c>
      <c r="M108" s="115"/>
      <c r="N108" s="116"/>
      <c r="O108" s="116"/>
    </row>
    <row r="109" spans="2:15" ht="15.75" x14ac:dyDescent="0.25">
      <c r="B109" s="117" t="s">
        <v>30</v>
      </c>
      <c r="C109" s="118">
        <v>1663850</v>
      </c>
      <c r="D109" s="119">
        <v>-0.10444298759778547</v>
      </c>
      <c r="E109" s="118">
        <v>533590</v>
      </c>
      <c r="F109" s="119">
        <f t="shared" si="16"/>
        <v>-0.67930402380022237</v>
      </c>
      <c r="G109" s="118">
        <v>632996</v>
      </c>
      <c r="H109" s="119">
        <f t="shared" si="17"/>
        <v>0.18629659476377003</v>
      </c>
      <c r="I109" s="118">
        <v>1647898</v>
      </c>
      <c r="J109" s="119">
        <f t="shared" si="18"/>
        <v>1.6033308267350819</v>
      </c>
      <c r="K109" s="118">
        <v>1772655</v>
      </c>
      <c r="L109" s="119">
        <f t="shared" si="19"/>
        <v>7.5706748840037363E-2</v>
      </c>
      <c r="M109" s="118">
        <v>1730045</v>
      </c>
      <c r="N109" s="119">
        <v>6.7571837076731089E-2</v>
      </c>
      <c r="O109" s="119">
        <v>0.13637975904120947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67" t="s">
        <v>278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69125</v>
      </c>
      <c r="D119" s="116">
        <v>-0.23616252472457655</v>
      </c>
      <c r="E119" s="115">
        <v>75091</v>
      </c>
      <c r="F119" s="116">
        <f t="shared" ref="F119:F131" si="20">IFERROR(E119/C119-1,"-")</f>
        <v>8.6307414104882518E-2</v>
      </c>
      <c r="G119" s="115">
        <v>774</v>
      </c>
      <c r="H119" s="116">
        <f t="shared" ref="H119:H131" si="21">IFERROR(G119/E119-1,"-")</f>
        <v>-0.98969250642553697</v>
      </c>
      <c r="I119" s="115">
        <v>36008</v>
      </c>
      <c r="J119" s="116">
        <f t="shared" ref="J119:J131" si="22">IFERROR(I119/G119-1,"-")</f>
        <v>45.521963824289408</v>
      </c>
      <c r="K119" s="115">
        <v>59113</v>
      </c>
      <c r="L119" s="116">
        <f t="shared" ref="L119:L131" si="23">IFERROR(K119/I119-1,"-")</f>
        <v>0.64166296378582532</v>
      </c>
      <c r="M119" s="115">
        <v>66871</v>
      </c>
      <c r="N119" s="116">
        <v>0.13124016713751629</v>
      </c>
      <c r="O119" s="116">
        <v>-3.2607594936708839E-2</v>
      </c>
    </row>
    <row r="120" spans="1:16" x14ac:dyDescent="0.25">
      <c r="B120" s="114" t="s">
        <v>73</v>
      </c>
      <c r="C120" s="115">
        <v>65257</v>
      </c>
      <c r="D120" s="116">
        <v>-0.16693900477442747</v>
      </c>
      <c r="E120" s="115">
        <v>81036</v>
      </c>
      <c r="F120" s="116">
        <f t="shared" si="20"/>
        <v>0.24179781479381512</v>
      </c>
      <c r="G120" s="115">
        <v>344</v>
      </c>
      <c r="H120" s="116">
        <f t="shared" si="21"/>
        <v>-0.99575497309837602</v>
      </c>
      <c r="I120" s="115">
        <v>53181</v>
      </c>
      <c r="J120" s="116">
        <f t="shared" si="22"/>
        <v>153.59593023255815</v>
      </c>
      <c r="K120" s="115">
        <v>57709</v>
      </c>
      <c r="L120" s="116">
        <f t="shared" si="23"/>
        <v>8.5143190237114696E-2</v>
      </c>
      <c r="M120" s="115">
        <v>68185</v>
      </c>
      <c r="N120" s="116">
        <v>0.18153147689268567</v>
      </c>
      <c r="O120" s="116">
        <v>4.4868749712674516E-2</v>
      </c>
    </row>
    <row r="121" spans="1:16" x14ac:dyDescent="0.25">
      <c r="B121" s="114" t="s">
        <v>75</v>
      </c>
      <c r="C121" s="115">
        <v>63093</v>
      </c>
      <c r="D121" s="116">
        <v>-0.21197776806344848</v>
      </c>
      <c r="E121" s="115">
        <v>42067</v>
      </c>
      <c r="F121" s="116">
        <f t="shared" si="20"/>
        <v>-0.33325408523925004</v>
      </c>
      <c r="G121" s="115">
        <v>248</v>
      </c>
      <c r="H121" s="116">
        <f t="shared" si="21"/>
        <v>-0.99410464259395726</v>
      </c>
      <c r="I121" s="115">
        <v>65273</v>
      </c>
      <c r="J121" s="116">
        <f t="shared" si="22"/>
        <v>262.19758064516128</v>
      </c>
      <c r="K121" s="115">
        <v>46927</v>
      </c>
      <c r="L121" s="116">
        <f t="shared" si="23"/>
        <v>-0.28106567799855986</v>
      </c>
      <c r="M121" s="115">
        <v>62209</v>
      </c>
      <c r="N121" s="116">
        <v>0.3256547403413812</v>
      </c>
      <c r="O121" s="116">
        <v>-1.4011063033934068E-2</v>
      </c>
    </row>
    <row r="122" spans="1:16" x14ac:dyDescent="0.25">
      <c r="B122" s="114" t="s">
        <v>77</v>
      </c>
      <c r="C122" s="115">
        <v>53985</v>
      </c>
      <c r="D122" s="116">
        <v>-0.24549266247379453</v>
      </c>
      <c r="E122" s="115">
        <v>0</v>
      </c>
      <c r="F122" s="116">
        <f t="shared" si="20"/>
        <v>-1</v>
      </c>
      <c r="G122" s="115">
        <v>89</v>
      </c>
      <c r="H122" s="116" t="str">
        <f t="shared" si="21"/>
        <v>-</v>
      </c>
      <c r="I122" s="115">
        <v>69119</v>
      </c>
      <c r="J122" s="116">
        <f t="shared" si="22"/>
        <v>775.61797752808991</v>
      </c>
      <c r="K122" s="115">
        <v>48951</v>
      </c>
      <c r="L122" s="116">
        <f t="shared" si="23"/>
        <v>-0.29178662885747764</v>
      </c>
      <c r="M122" s="115">
        <v>65140</v>
      </c>
      <c r="N122" s="116">
        <v>0.33071847357561635</v>
      </c>
      <c r="O122" s="116">
        <v>0.20663147170510321</v>
      </c>
    </row>
    <row r="123" spans="1:16" x14ac:dyDescent="0.25">
      <c r="B123" s="114" t="s">
        <v>79</v>
      </c>
      <c r="C123" s="115">
        <v>56905</v>
      </c>
      <c r="D123" s="116">
        <v>-0.3616508121690748</v>
      </c>
      <c r="E123" s="115">
        <v>0</v>
      </c>
      <c r="F123" s="116">
        <f t="shared" si="20"/>
        <v>-1</v>
      </c>
      <c r="G123" s="115">
        <v>167</v>
      </c>
      <c r="H123" s="116" t="str">
        <f t="shared" si="21"/>
        <v>-</v>
      </c>
      <c r="I123" s="115">
        <v>59127</v>
      </c>
      <c r="J123" s="116">
        <f t="shared" si="22"/>
        <v>353.05389221556885</v>
      </c>
      <c r="K123" s="115">
        <v>59272</v>
      </c>
      <c r="L123" s="116">
        <f t="shared" si="23"/>
        <v>2.4523483349401243E-3</v>
      </c>
      <c r="M123" s="115">
        <v>74566</v>
      </c>
      <c r="N123" s="116">
        <v>0.2580307733837226</v>
      </c>
      <c r="O123" s="116">
        <v>0.31035937088129328</v>
      </c>
    </row>
    <row r="124" spans="1:16" x14ac:dyDescent="0.25">
      <c r="B124" s="114" t="s">
        <v>81</v>
      </c>
      <c r="C124" s="115">
        <v>78804</v>
      </c>
      <c r="D124" s="116">
        <v>-4.0263061746437678E-2</v>
      </c>
      <c r="E124" s="115">
        <v>0</v>
      </c>
      <c r="F124" s="116">
        <f t="shared" si="20"/>
        <v>-1</v>
      </c>
      <c r="G124" s="115">
        <v>488</v>
      </c>
      <c r="H124" s="116" t="str">
        <f t="shared" si="21"/>
        <v>-</v>
      </c>
      <c r="I124" s="115">
        <v>59135</v>
      </c>
      <c r="J124" s="116">
        <f t="shared" si="22"/>
        <v>120.17827868852459</v>
      </c>
      <c r="K124" s="115">
        <v>59708</v>
      </c>
      <c r="L124" s="116">
        <f t="shared" si="23"/>
        <v>9.689693075167094E-3</v>
      </c>
      <c r="M124" s="115">
        <v>77243</v>
      </c>
      <c r="N124" s="116">
        <v>0.293679238962953</v>
      </c>
      <c r="O124" s="116">
        <v>-1.9808639155372787E-2</v>
      </c>
    </row>
    <row r="125" spans="1:16" x14ac:dyDescent="0.25">
      <c r="B125" s="114" t="s">
        <v>83</v>
      </c>
      <c r="C125" s="115">
        <v>85109</v>
      </c>
      <c r="D125" s="116">
        <v>-0.14872271899817957</v>
      </c>
      <c r="E125" s="115">
        <v>0</v>
      </c>
      <c r="F125" s="116">
        <f t="shared" si="20"/>
        <v>-1</v>
      </c>
      <c r="G125" s="115">
        <v>4225</v>
      </c>
      <c r="H125" s="116" t="str">
        <f t="shared" si="21"/>
        <v>-</v>
      </c>
      <c r="I125" s="115">
        <v>64510</v>
      </c>
      <c r="J125" s="116">
        <f t="shared" si="22"/>
        <v>14.268639053254438</v>
      </c>
      <c r="K125" s="115">
        <v>67918</v>
      </c>
      <c r="L125" s="116">
        <f t="shared" si="23"/>
        <v>5.282901875678192E-2</v>
      </c>
      <c r="M125" s="115">
        <v>76495</v>
      </c>
      <c r="N125" s="116">
        <v>0.12628463735681272</v>
      </c>
      <c r="O125" s="116">
        <v>-0.10121138774982674</v>
      </c>
    </row>
    <row r="126" spans="1:16" x14ac:dyDescent="0.25">
      <c r="B126" s="114" t="s">
        <v>85</v>
      </c>
      <c r="C126" s="115">
        <v>87508</v>
      </c>
      <c r="D126" s="116">
        <v>-0.15375986384032181</v>
      </c>
      <c r="E126" s="115">
        <v>2044</v>
      </c>
      <c r="F126" s="116">
        <f t="shared" si="20"/>
        <v>-0.97664213557617585</v>
      </c>
      <c r="G126" s="115">
        <v>14623</v>
      </c>
      <c r="H126" s="116">
        <f t="shared" si="21"/>
        <v>6.154109589041096</v>
      </c>
      <c r="I126" s="115">
        <v>78894</v>
      </c>
      <c r="J126" s="116">
        <f t="shared" si="22"/>
        <v>4.3951993434999661</v>
      </c>
      <c r="K126" s="115">
        <v>76684</v>
      </c>
      <c r="L126" s="116">
        <f t="shared" si="23"/>
        <v>-2.8012269627601616E-2</v>
      </c>
      <c r="M126" s="115">
        <v>82370</v>
      </c>
      <c r="N126" s="116">
        <v>7.4148453393145797E-2</v>
      </c>
      <c r="O126" s="116">
        <v>-5.8714631805092066E-2</v>
      </c>
    </row>
    <row r="127" spans="1:16" x14ac:dyDescent="0.25">
      <c r="B127" s="114" t="s">
        <v>87</v>
      </c>
      <c r="C127" s="115">
        <v>76931</v>
      </c>
      <c r="D127" s="116">
        <v>-0.1412896672582572</v>
      </c>
      <c r="E127" s="115">
        <v>1376</v>
      </c>
      <c r="F127" s="116">
        <f t="shared" si="20"/>
        <v>-0.9821138422742457</v>
      </c>
      <c r="G127" s="115">
        <v>20858</v>
      </c>
      <c r="H127" s="116">
        <f t="shared" si="21"/>
        <v>14.158430232558139</v>
      </c>
      <c r="I127" s="115">
        <v>60744</v>
      </c>
      <c r="J127" s="116">
        <f t="shared" si="22"/>
        <v>1.9122638795665932</v>
      </c>
      <c r="K127" s="115">
        <v>69941</v>
      </c>
      <c r="L127" s="116">
        <f t="shared" si="23"/>
        <v>0.15140590017121025</v>
      </c>
      <c r="M127" s="115">
        <v>69701</v>
      </c>
      <c r="N127" s="116">
        <v>-3.4314636622295724E-3</v>
      </c>
      <c r="O127" s="116">
        <v>-9.3980320027037267E-2</v>
      </c>
    </row>
    <row r="128" spans="1:16" x14ac:dyDescent="0.25">
      <c r="A128" s="120"/>
      <c r="B128" s="114" t="s">
        <v>89</v>
      </c>
      <c r="C128" s="115">
        <v>77126</v>
      </c>
      <c r="D128" s="116">
        <v>-0.12016883413187318</v>
      </c>
      <c r="E128" s="115">
        <v>2708</v>
      </c>
      <c r="F128" s="116">
        <f t="shared" si="20"/>
        <v>-0.9648886238103882</v>
      </c>
      <c r="G128" s="115">
        <v>49641</v>
      </c>
      <c r="H128" s="116">
        <f t="shared" si="21"/>
        <v>17.331240768094535</v>
      </c>
      <c r="I128" s="115">
        <v>74615</v>
      </c>
      <c r="J128" s="116">
        <f t="shared" si="22"/>
        <v>0.50309220201043492</v>
      </c>
      <c r="K128" s="115">
        <v>76376</v>
      </c>
      <c r="L128" s="116">
        <f t="shared" si="23"/>
        <v>2.3601152583260676E-2</v>
      </c>
      <c r="M128" s="115">
        <v>81903</v>
      </c>
      <c r="N128" s="116">
        <v>7.2365664606682811E-2</v>
      </c>
      <c r="O128" s="116">
        <v>6.1937608588543469E-2</v>
      </c>
    </row>
    <row r="129" spans="2:16" x14ac:dyDescent="0.25">
      <c r="B129" s="114" t="s">
        <v>91</v>
      </c>
      <c r="C129" s="115">
        <v>66892</v>
      </c>
      <c r="D129" s="116">
        <v>-7.0415097486068445E-2</v>
      </c>
      <c r="E129" s="115">
        <v>10487</v>
      </c>
      <c r="F129" s="116">
        <f t="shared" si="20"/>
        <v>-0.84322489983854565</v>
      </c>
      <c r="G129" s="115">
        <v>52715</v>
      </c>
      <c r="H129" s="116">
        <f t="shared" si="21"/>
        <v>4.02669972346715</v>
      </c>
      <c r="I129" s="115">
        <v>58033</v>
      </c>
      <c r="J129" s="116">
        <f t="shared" si="22"/>
        <v>0.10088210186853841</v>
      </c>
      <c r="K129" s="115">
        <v>64734</v>
      </c>
      <c r="L129" s="116">
        <f t="shared" si="23"/>
        <v>0.11546878500163693</v>
      </c>
      <c r="M129" s="115">
        <v>69290</v>
      </c>
      <c r="N129" s="116">
        <v>7.0380325640312602E-2</v>
      </c>
      <c r="O129" s="116">
        <v>3.5848830951384247E-2</v>
      </c>
    </row>
    <row r="130" spans="2:16" x14ac:dyDescent="0.25">
      <c r="B130" s="114" t="s">
        <v>93</v>
      </c>
      <c r="C130" s="115">
        <v>66981</v>
      </c>
      <c r="D130" s="116">
        <v>-1.6980245971411012E-2</v>
      </c>
      <c r="E130" s="115">
        <v>8843</v>
      </c>
      <c r="F130" s="116">
        <f t="shared" si="20"/>
        <v>-0.86797748615278958</v>
      </c>
      <c r="G130" s="115">
        <v>38812</v>
      </c>
      <c r="H130" s="116">
        <f t="shared" si="21"/>
        <v>3.3890082551170417</v>
      </c>
      <c r="I130" s="115">
        <v>61422</v>
      </c>
      <c r="J130" s="116">
        <f t="shared" si="22"/>
        <v>0.582551788106771</v>
      </c>
      <c r="K130" s="115">
        <v>58399</v>
      </c>
      <c r="L130" s="116">
        <f t="shared" si="23"/>
        <v>-4.921689296994558E-2</v>
      </c>
      <c r="M130" s="115"/>
      <c r="N130" s="116"/>
      <c r="O130" s="116"/>
    </row>
    <row r="131" spans="2:16" ht="15.75" x14ac:dyDescent="0.25">
      <c r="B131" s="117" t="s">
        <v>30</v>
      </c>
      <c r="C131" s="118">
        <v>847716</v>
      </c>
      <c r="D131" s="119">
        <v>-0.1626933957046004</v>
      </c>
      <c r="E131" s="118">
        <v>226701</v>
      </c>
      <c r="F131" s="119">
        <f t="shared" si="20"/>
        <v>-0.73257435273133931</v>
      </c>
      <c r="G131" s="118">
        <v>182984</v>
      </c>
      <c r="H131" s="119">
        <f t="shared" si="21"/>
        <v>-0.19283990807274776</v>
      </c>
      <c r="I131" s="118">
        <v>740061</v>
      </c>
      <c r="J131" s="119">
        <f t="shared" si="22"/>
        <v>3.0444027893149128</v>
      </c>
      <c r="K131" s="118">
        <v>745732</v>
      </c>
      <c r="L131" s="119">
        <f t="shared" si="23"/>
        <v>7.6628818435238166E-3</v>
      </c>
      <c r="M131" s="118">
        <v>793973</v>
      </c>
      <c r="N131" s="119">
        <v>0.15515041471892088</v>
      </c>
      <c r="O131" s="119">
        <v>1.6955817274747487E-2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67" t="s">
        <v>279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10089</v>
      </c>
      <c r="D141" s="116">
        <v>1.9862945674844479E-3</v>
      </c>
      <c r="E141" s="115">
        <v>10425</v>
      </c>
      <c r="F141" s="116">
        <f t="shared" ref="F141:F153" si="24">IFERROR(E141/C141-1,"-")</f>
        <v>3.3303597977995869E-2</v>
      </c>
      <c r="G141" s="115">
        <v>1811</v>
      </c>
      <c r="H141" s="116">
        <f t="shared" ref="H141:H153" si="25">IFERROR(G141/E141-1,"-")</f>
        <v>-0.82628297362110315</v>
      </c>
      <c r="I141" s="115">
        <v>10166</v>
      </c>
      <c r="J141" s="116">
        <f t="shared" ref="J141:J153" si="26">IFERROR(I141/G141-1,"-")</f>
        <v>4.6134732192159031</v>
      </c>
      <c r="K141" s="115">
        <v>13510</v>
      </c>
      <c r="L141" s="116">
        <f t="shared" ref="L141:L153" si="27">IFERROR(K141/I141-1,"-")</f>
        <v>0.32893960259689159</v>
      </c>
      <c r="M141" s="115">
        <v>15426</v>
      </c>
      <c r="N141" s="116">
        <v>0.14182087342709115</v>
      </c>
      <c r="O141" s="116">
        <v>0.52899197145405896</v>
      </c>
    </row>
    <row r="142" spans="2:16" x14ac:dyDescent="0.25">
      <c r="B142" s="114" t="s">
        <v>73</v>
      </c>
      <c r="C142" s="115">
        <v>9957</v>
      </c>
      <c r="D142" s="116">
        <v>3.6286664650739819E-3</v>
      </c>
      <c r="E142" s="115">
        <v>8886</v>
      </c>
      <c r="F142" s="116">
        <f t="shared" si="24"/>
        <v>-0.10756251883097323</v>
      </c>
      <c r="G142" s="115">
        <v>1347</v>
      </c>
      <c r="H142" s="116">
        <f t="shared" si="25"/>
        <v>-0.8484132343011479</v>
      </c>
      <c r="I142" s="115">
        <v>9417</v>
      </c>
      <c r="J142" s="116">
        <f t="shared" si="26"/>
        <v>5.9910913140311806</v>
      </c>
      <c r="K142" s="115">
        <v>15201</v>
      </c>
      <c r="L142" s="116">
        <f t="shared" si="27"/>
        <v>0.6142083466071997</v>
      </c>
      <c r="M142" s="115">
        <v>18617</v>
      </c>
      <c r="N142" s="116">
        <v>0.22472205775935783</v>
      </c>
      <c r="O142" s="116">
        <v>0.86973988149040871</v>
      </c>
    </row>
    <row r="143" spans="2:16" x14ac:dyDescent="0.25">
      <c r="B143" s="114" t="s">
        <v>75</v>
      </c>
      <c r="C143" s="115">
        <v>10517</v>
      </c>
      <c r="D143" s="116">
        <v>-0.1080485115766262</v>
      </c>
      <c r="E143" s="115">
        <v>6218</v>
      </c>
      <c r="F143" s="116">
        <f t="shared" si="24"/>
        <v>-0.40876675858134448</v>
      </c>
      <c r="G143" s="115">
        <v>2285</v>
      </c>
      <c r="H143" s="116">
        <f t="shared" si="25"/>
        <v>-0.63251849469282728</v>
      </c>
      <c r="I143" s="115">
        <v>11533</v>
      </c>
      <c r="J143" s="116">
        <f t="shared" si="26"/>
        <v>4.0472647702406999</v>
      </c>
      <c r="K143" s="115">
        <v>17535</v>
      </c>
      <c r="L143" s="116">
        <f t="shared" si="27"/>
        <v>0.52041966530824579</v>
      </c>
      <c r="M143" s="115">
        <v>27146</v>
      </c>
      <c r="N143" s="116">
        <v>0.54810379241516971</v>
      </c>
      <c r="O143" s="116">
        <v>1.5811543215745933</v>
      </c>
    </row>
    <row r="144" spans="2:16" x14ac:dyDescent="0.25">
      <c r="B144" s="114" t="s">
        <v>77</v>
      </c>
      <c r="C144" s="115">
        <v>9564</v>
      </c>
      <c r="D144" s="116">
        <v>0.29418132611637349</v>
      </c>
      <c r="E144" s="115">
        <v>0</v>
      </c>
      <c r="F144" s="116">
        <f t="shared" si="24"/>
        <v>-1</v>
      </c>
      <c r="G144" s="115">
        <v>1975</v>
      </c>
      <c r="H144" s="116" t="str">
        <f t="shared" si="25"/>
        <v>-</v>
      </c>
      <c r="I144" s="115">
        <v>11437</v>
      </c>
      <c r="J144" s="116">
        <f t="shared" si="26"/>
        <v>4.7908860759493672</v>
      </c>
      <c r="K144" s="115">
        <v>12234</v>
      </c>
      <c r="L144" s="116">
        <f t="shared" si="27"/>
        <v>6.9686106496458899E-2</v>
      </c>
      <c r="M144" s="115">
        <v>15780</v>
      </c>
      <c r="N144" s="116">
        <v>0.28984796468857277</v>
      </c>
      <c r="O144" s="116">
        <v>0.64993726474278546</v>
      </c>
    </row>
    <row r="145" spans="1:16" x14ac:dyDescent="0.25">
      <c r="B145" s="114" t="s">
        <v>79</v>
      </c>
      <c r="C145" s="115">
        <v>5606</v>
      </c>
      <c r="D145" s="116">
        <v>-0.4134142513341007</v>
      </c>
      <c r="E145" s="115">
        <v>0</v>
      </c>
      <c r="F145" s="116">
        <f t="shared" si="24"/>
        <v>-1</v>
      </c>
      <c r="G145" s="115">
        <v>1716</v>
      </c>
      <c r="H145" s="116" t="str">
        <f t="shared" si="25"/>
        <v>-</v>
      </c>
      <c r="I145" s="115">
        <v>6863</v>
      </c>
      <c r="J145" s="116">
        <f t="shared" si="26"/>
        <v>2.9994172494172493</v>
      </c>
      <c r="K145" s="115">
        <v>12664</v>
      </c>
      <c r="L145" s="116">
        <f t="shared" si="27"/>
        <v>0.84525717616202822</v>
      </c>
      <c r="M145" s="115">
        <v>15299</v>
      </c>
      <c r="N145" s="116">
        <v>0.20807012002526837</v>
      </c>
      <c r="O145" s="116">
        <v>1.7290403139493402</v>
      </c>
    </row>
    <row r="146" spans="1:16" x14ac:dyDescent="0.25">
      <c r="B146" s="114" t="s">
        <v>81</v>
      </c>
      <c r="C146" s="115">
        <v>5401</v>
      </c>
      <c r="D146" s="116">
        <v>-0.37204976165562142</v>
      </c>
      <c r="E146" s="115">
        <v>0</v>
      </c>
      <c r="F146" s="116">
        <f t="shared" si="24"/>
        <v>-1</v>
      </c>
      <c r="G146" s="115">
        <v>1838</v>
      </c>
      <c r="H146" s="116" t="str">
        <f t="shared" si="25"/>
        <v>-</v>
      </c>
      <c r="I146" s="115">
        <v>9733</v>
      </c>
      <c r="J146" s="116">
        <f t="shared" si="26"/>
        <v>4.2954298150163224</v>
      </c>
      <c r="K146" s="115">
        <v>14038</v>
      </c>
      <c r="L146" s="116">
        <f t="shared" si="27"/>
        <v>0.44230966813931993</v>
      </c>
      <c r="M146" s="115">
        <v>12045</v>
      </c>
      <c r="N146" s="116">
        <v>-0.14197179085339795</v>
      </c>
      <c r="O146" s="116">
        <v>1.230142566191446</v>
      </c>
    </row>
    <row r="147" spans="1:16" x14ac:dyDescent="0.25">
      <c r="B147" s="114" t="s">
        <v>83</v>
      </c>
      <c r="C147" s="115">
        <v>11181</v>
      </c>
      <c r="D147" s="116">
        <v>-3.5954474909467127E-2</v>
      </c>
      <c r="E147" s="115">
        <v>0</v>
      </c>
      <c r="F147" s="116">
        <f t="shared" si="24"/>
        <v>-1</v>
      </c>
      <c r="G147" s="115">
        <v>4992</v>
      </c>
      <c r="H147" s="116" t="str">
        <f t="shared" si="25"/>
        <v>-</v>
      </c>
      <c r="I147" s="115">
        <v>9290</v>
      </c>
      <c r="J147" s="116">
        <f t="shared" si="26"/>
        <v>0.8609775641025641</v>
      </c>
      <c r="K147" s="115">
        <v>13679</v>
      </c>
      <c r="L147" s="116">
        <f t="shared" si="27"/>
        <v>0.47244348762109789</v>
      </c>
      <c r="M147" s="115">
        <v>11369</v>
      </c>
      <c r="N147" s="116">
        <v>-0.16887199356678118</v>
      </c>
      <c r="O147" s="116">
        <v>1.6814238440211016E-2</v>
      </c>
    </row>
    <row r="148" spans="1:16" x14ac:dyDescent="0.25">
      <c r="B148" s="114" t="s">
        <v>85</v>
      </c>
      <c r="C148" s="115">
        <v>8979</v>
      </c>
      <c r="D148" s="116">
        <v>-8.8981331168831224E-2</v>
      </c>
      <c r="E148" s="115">
        <v>6670</v>
      </c>
      <c r="F148" s="116">
        <f t="shared" si="24"/>
        <v>-0.25715558525448268</v>
      </c>
      <c r="G148" s="115">
        <v>5971</v>
      </c>
      <c r="H148" s="116">
        <f t="shared" si="25"/>
        <v>-0.10479760119940029</v>
      </c>
      <c r="I148" s="115">
        <v>9424</v>
      </c>
      <c r="J148" s="116">
        <f t="shared" si="26"/>
        <v>0.57829509294925474</v>
      </c>
      <c r="K148" s="115">
        <v>15009</v>
      </c>
      <c r="L148" s="116">
        <f t="shared" si="27"/>
        <v>0.59263582342954169</v>
      </c>
      <c r="M148" s="115">
        <v>11599</v>
      </c>
      <c r="N148" s="116">
        <v>-0.22719701512425883</v>
      </c>
      <c r="O148" s="116">
        <v>0.2917919590154805</v>
      </c>
    </row>
    <row r="149" spans="1:16" x14ac:dyDescent="0.25">
      <c r="B149" s="114" t="s">
        <v>87</v>
      </c>
      <c r="C149" s="115">
        <v>9866</v>
      </c>
      <c r="D149" s="116">
        <v>-4.7131543364883122E-2</v>
      </c>
      <c r="E149" s="115">
        <v>1355</v>
      </c>
      <c r="F149" s="116">
        <f t="shared" si="24"/>
        <v>-0.86265963916480848</v>
      </c>
      <c r="G149" s="115">
        <v>6062</v>
      </c>
      <c r="H149" s="116">
        <f t="shared" si="25"/>
        <v>3.4738007380073803</v>
      </c>
      <c r="I149" s="115">
        <v>9609</v>
      </c>
      <c r="J149" s="116">
        <f t="shared" si="26"/>
        <v>0.58512042230287031</v>
      </c>
      <c r="K149" s="115">
        <v>12732</v>
      </c>
      <c r="L149" s="116">
        <f t="shared" si="27"/>
        <v>0.32500780518264127</v>
      </c>
      <c r="M149" s="115">
        <v>10309</v>
      </c>
      <c r="N149" s="116">
        <v>-0.19030788564247569</v>
      </c>
      <c r="O149" s="116">
        <v>4.4901682546117927E-2</v>
      </c>
    </row>
    <row r="150" spans="1:16" x14ac:dyDescent="0.25">
      <c r="A150" s="120"/>
      <c r="B150" s="114" t="s">
        <v>89</v>
      </c>
      <c r="C150" s="115">
        <v>11416</v>
      </c>
      <c r="D150" s="116">
        <v>-0.34216895240290424</v>
      </c>
      <c r="E150" s="115">
        <v>926</v>
      </c>
      <c r="F150" s="116">
        <f t="shared" si="24"/>
        <v>-0.91888577435178698</v>
      </c>
      <c r="G150" s="115">
        <v>12835</v>
      </c>
      <c r="H150" s="116">
        <f t="shared" si="25"/>
        <v>12.860691144708424</v>
      </c>
      <c r="I150" s="115">
        <v>12307</v>
      </c>
      <c r="J150" s="116">
        <f t="shared" si="26"/>
        <v>-4.1137514608492354E-2</v>
      </c>
      <c r="K150" s="115">
        <v>18958</v>
      </c>
      <c r="L150" s="116">
        <f t="shared" si="27"/>
        <v>0.5404241488583732</v>
      </c>
      <c r="M150" s="115">
        <v>17259</v>
      </c>
      <c r="N150" s="116">
        <v>-8.9619158139044197E-2</v>
      </c>
      <c r="O150" s="116">
        <v>0.51182550805886473</v>
      </c>
    </row>
    <row r="151" spans="1:16" x14ac:dyDescent="0.25">
      <c r="B151" s="114" t="s">
        <v>91</v>
      </c>
      <c r="C151" s="115">
        <v>10620</v>
      </c>
      <c r="D151" s="116">
        <v>-5.0514081358962848E-2</v>
      </c>
      <c r="E151" s="115">
        <v>4663</v>
      </c>
      <c r="F151" s="116">
        <f t="shared" si="24"/>
        <v>-0.5609227871939737</v>
      </c>
      <c r="G151" s="115">
        <v>15581</v>
      </c>
      <c r="H151" s="116">
        <f t="shared" si="25"/>
        <v>2.3414111087282867</v>
      </c>
      <c r="I151" s="115">
        <v>19260</v>
      </c>
      <c r="J151" s="116">
        <f t="shared" si="26"/>
        <v>0.23612091650086642</v>
      </c>
      <c r="K151" s="115">
        <v>19377</v>
      </c>
      <c r="L151" s="116">
        <f t="shared" si="27"/>
        <v>6.0747663551401487E-3</v>
      </c>
      <c r="M151" s="115">
        <v>20409</v>
      </c>
      <c r="N151" s="116">
        <v>5.3259018423904569E-2</v>
      </c>
      <c r="O151" s="116">
        <v>0.92175141242937864</v>
      </c>
    </row>
    <row r="152" spans="1:16" x14ac:dyDescent="0.25">
      <c r="B152" s="114" t="s">
        <v>93</v>
      </c>
      <c r="C152" s="115">
        <v>10575</v>
      </c>
      <c r="D152" s="116">
        <v>0.10282615496923553</v>
      </c>
      <c r="E152" s="115">
        <v>3478</v>
      </c>
      <c r="F152" s="116">
        <f t="shared" si="24"/>
        <v>-0.6711111111111111</v>
      </c>
      <c r="G152" s="115">
        <v>12912</v>
      </c>
      <c r="H152" s="116">
        <f t="shared" si="25"/>
        <v>2.7124784358826912</v>
      </c>
      <c r="I152" s="115">
        <v>13422</v>
      </c>
      <c r="J152" s="116">
        <f t="shared" si="26"/>
        <v>3.9498141263940578E-2</v>
      </c>
      <c r="K152" s="115">
        <v>16292</v>
      </c>
      <c r="L152" s="116">
        <f t="shared" si="27"/>
        <v>0.2138280435106541</v>
      </c>
      <c r="M152" s="115"/>
      <c r="N152" s="116"/>
      <c r="O152" s="116"/>
    </row>
    <row r="153" spans="1:16" ht="15.75" x14ac:dyDescent="0.25">
      <c r="B153" s="117" t="s">
        <v>30</v>
      </c>
      <c r="C153" s="118">
        <v>113771</v>
      </c>
      <c r="D153" s="119">
        <v>-0.10603072329391428</v>
      </c>
      <c r="E153" s="118">
        <v>45672</v>
      </c>
      <c r="F153" s="119">
        <f t="shared" si="24"/>
        <v>-0.59856202371430323</v>
      </c>
      <c r="G153" s="118">
        <v>69325</v>
      </c>
      <c r="H153" s="119">
        <f t="shared" si="25"/>
        <v>0.51788842179015582</v>
      </c>
      <c r="I153" s="118">
        <v>132461</v>
      </c>
      <c r="J153" s="119">
        <f t="shared" si="26"/>
        <v>0.91072484673638665</v>
      </c>
      <c r="K153" s="118">
        <v>181229</v>
      </c>
      <c r="L153" s="119">
        <f t="shared" si="27"/>
        <v>0.36816874400767019</v>
      </c>
      <c r="M153" s="118">
        <v>175258</v>
      </c>
      <c r="N153" s="119">
        <v>6.2575407579863906E-2</v>
      </c>
      <c r="O153" s="119">
        <v>0.69830225977751081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67" t="s">
        <v>280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9852</v>
      </c>
      <c r="D163" s="116">
        <v>-0.18786579836781803</v>
      </c>
      <c r="E163" s="115">
        <v>7789</v>
      </c>
      <c r="F163" s="116">
        <f t="shared" ref="F163:F175" si="28">IFERROR(E163/C163-1,"-")</f>
        <v>-0.20939910678034912</v>
      </c>
      <c r="G163" s="115">
        <v>6021</v>
      </c>
      <c r="H163" s="116">
        <f t="shared" ref="H163:H175" si="29">IFERROR(G163/E163-1,"-")</f>
        <v>-0.22698677622287844</v>
      </c>
      <c r="I163" s="115">
        <v>8832</v>
      </c>
      <c r="J163" s="116">
        <f t="shared" ref="J163:J175" si="30">IFERROR(I163/G163-1,"-")</f>
        <v>0.46686596910812161</v>
      </c>
      <c r="K163" s="115">
        <v>11164</v>
      </c>
      <c r="L163" s="116">
        <f t="shared" ref="L163:L175" si="31">IFERROR(K163/I163-1,"-")</f>
        <v>0.26403985507246386</v>
      </c>
      <c r="M163" s="115">
        <v>11995</v>
      </c>
      <c r="N163" s="116">
        <v>7.4435686134002088E-2</v>
      </c>
      <c r="O163" s="116">
        <v>0.21751928542427934</v>
      </c>
    </row>
    <row r="164" spans="2:15" x14ac:dyDescent="0.25">
      <c r="B164" s="114" t="s">
        <v>73</v>
      </c>
      <c r="C164" s="115">
        <v>10742</v>
      </c>
      <c r="D164" s="116">
        <v>-0.12488798370672094</v>
      </c>
      <c r="E164" s="115">
        <v>9927</v>
      </c>
      <c r="F164" s="116">
        <f t="shared" si="28"/>
        <v>-7.5870415192701546E-2</v>
      </c>
      <c r="G164" s="115">
        <v>4300</v>
      </c>
      <c r="H164" s="116">
        <f t="shared" si="29"/>
        <v>-0.56683791679258588</v>
      </c>
      <c r="I164" s="115">
        <v>17087</v>
      </c>
      <c r="J164" s="116">
        <f t="shared" si="30"/>
        <v>2.9737209302325582</v>
      </c>
      <c r="K164" s="115">
        <v>13725</v>
      </c>
      <c r="L164" s="116">
        <f t="shared" si="31"/>
        <v>-0.19675776906420084</v>
      </c>
      <c r="M164" s="115">
        <v>12570</v>
      </c>
      <c r="N164" s="116">
        <v>-8.4153005464480901E-2</v>
      </c>
      <c r="O164" s="116">
        <v>0.17017315211320061</v>
      </c>
    </row>
    <row r="165" spans="2:15" x14ac:dyDescent="0.25">
      <c r="B165" s="114" t="s">
        <v>75</v>
      </c>
      <c r="C165" s="115">
        <v>9689</v>
      </c>
      <c r="D165" s="116">
        <v>-0.37847199948681765</v>
      </c>
      <c r="E165" s="115">
        <v>5151</v>
      </c>
      <c r="F165" s="116">
        <f t="shared" si="28"/>
        <v>-0.46836618846114153</v>
      </c>
      <c r="G165" s="115">
        <v>4791</v>
      </c>
      <c r="H165" s="116">
        <f t="shared" si="29"/>
        <v>-6.9889341875363997E-2</v>
      </c>
      <c r="I165" s="115">
        <v>13393</v>
      </c>
      <c r="J165" s="116">
        <f t="shared" si="30"/>
        <v>1.7954498017115426</v>
      </c>
      <c r="K165" s="115">
        <v>12285</v>
      </c>
      <c r="L165" s="116">
        <f t="shared" si="31"/>
        <v>-8.2729784215635038E-2</v>
      </c>
      <c r="M165" s="115">
        <v>17270</v>
      </c>
      <c r="N165" s="116">
        <v>0.40577940577940574</v>
      </c>
      <c r="O165" s="116">
        <v>0.78243368768706789</v>
      </c>
    </row>
    <row r="166" spans="2:15" x14ac:dyDescent="0.25">
      <c r="B166" s="114" t="s">
        <v>77</v>
      </c>
      <c r="C166" s="115">
        <v>14039</v>
      </c>
      <c r="D166" s="116">
        <v>-0.26719908132372894</v>
      </c>
      <c r="E166" s="115">
        <v>0</v>
      </c>
      <c r="F166" s="116">
        <f t="shared" si="28"/>
        <v>-1</v>
      </c>
      <c r="G166" s="115">
        <v>1921</v>
      </c>
      <c r="H166" s="116" t="str">
        <f t="shared" si="29"/>
        <v>-</v>
      </c>
      <c r="I166" s="115">
        <v>16101</v>
      </c>
      <c r="J166" s="116">
        <f t="shared" si="30"/>
        <v>7.3815720978656945</v>
      </c>
      <c r="K166" s="115">
        <v>17559</v>
      </c>
      <c r="L166" s="116">
        <f t="shared" si="31"/>
        <v>9.0553381777529252E-2</v>
      </c>
      <c r="M166" s="115">
        <v>18946</v>
      </c>
      <c r="N166" s="116">
        <v>7.8990830912922139E-2</v>
      </c>
      <c r="O166" s="116">
        <v>0.34952631953842861</v>
      </c>
    </row>
    <row r="167" spans="2:15" x14ac:dyDescent="0.25">
      <c r="B167" s="114" t="s">
        <v>79</v>
      </c>
      <c r="C167" s="115">
        <v>11763</v>
      </c>
      <c r="D167" s="116">
        <v>-0.2663257032370735</v>
      </c>
      <c r="E167" s="115">
        <v>0</v>
      </c>
      <c r="F167" s="116">
        <f t="shared" si="28"/>
        <v>-1</v>
      </c>
      <c r="G167" s="115">
        <v>3880</v>
      </c>
      <c r="H167" s="116" t="str">
        <f t="shared" si="29"/>
        <v>-</v>
      </c>
      <c r="I167" s="115">
        <v>15637</v>
      </c>
      <c r="J167" s="116">
        <f t="shared" si="30"/>
        <v>3.0301546391752581</v>
      </c>
      <c r="K167" s="115">
        <v>15901</v>
      </c>
      <c r="L167" s="116">
        <f t="shared" si="31"/>
        <v>1.6883033830018546E-2</v>
      </c>
      <c r="M167" s="115">
        <v>17473</v>
      </c>
      <c r="N167" s="116">
        <v>9.8861706810892347E-2</v>
      </c>
      <c r="O167" s="116">
        <v>0.4854203859559636</v>
      </c>
    </row>
    <row r="168" spans="2:15" x14ac:dyDescent="0.25">
      <c r="B168" s="114" t="s">
        <v>81</v>
      </c>
      <c r="C168" s="115">
        <v>8211</v>
      </c>
      <c r="D168" s="116">
        <v>-0.35382072873219483</v>
      </c>
      <c r="E168" s="115">
        <v>0</v>
      </c>
      <c r="F168" s="116">
        <f t="shared" si="28"/>
        <v>-1</v>
      </c>
      <c r="G168" s="115">
        <v>2242</v>
      </c>
      <c r="H168" s="116" t="str">
        <f t="shared" si="29"/>
        <v>-</v>
      </c>
      <c r="I168" s="115">
        <v>13362</v>
      </c>
      <c r="J168" s="116">
        <f t="shared" si="30"/>
        <v>4.9598572702943802</v>
      </c>
      <c r="K168" s="115">
        <v>11816</v>
      </c>
      <c r="L168" s="116">
        <f t="shared" si="31"/>
        <v>-0.1157012423289927</v>
      </c>
      <c r="M168" s="115">
        <v>11749</v>
      </c>
      <c r="N168" s="116">
        <v>-5.6702775897088387E-3</v>
      </c>
      <c r="O168" s="116">
        <v>0.4308853976373157</v>
      </c>
    </row>
    <row r="169" spans="2:15" x14ac:dyDescent="0.25">
      <c r="B169" s="114" t="s">
        <v>83</v>
      </c>
      <c r="C169" s="115">
        <v>15169</v>
      </c>
      <c r="D169" s="116">
        <v>-5.1157604774709764E-3</v>
      </c>
      <c r="E169" s="115">
        <v>0</v>
      </c>
      <c r="F169" s="116">
        <f t="shared" si="28"/>
        <v>-1</v>
      </c>
      <c r="G169" s="115">
        <v>7315</v>
      </c>
      <c r="H169" s="116" t="str">
        <f t="shared" si="29"/>
        <v>-</v>
      </c>
      <c r="I169" s="115">
        <v>15174</v>
      </c>
      <c r="J169" s="116">
        <f t="shared" si="30"/>
        <v>1.0743677375256322</v>
      </c>
      <c r="K169" s="115">
        <v>13315</v>
      </c>
      <c r="L169" s="116">
        <f t="shared" si="31"/>
        <v>-0.12251219190720974</v>
      </c>
      <c r="M169" s="115">
        <v>14161</v>
      </c>
      <c r="N169" s="116">
        <v>6.353736387532849E-2</v>
      </c>
      <c r="O169" s="116">
        <v>-6.6451315182279647E-2</v>
      </c>
    </row>
    <row r="170" spans="2:15" x14ac:dyDescent="0.25">
      <c r="B170" s="114" t="s">
        <v>85</v>
      </c>
      <c r="C170" s="115">
        <v>16620</v>
      </c>
      <c r="D170" s="116">
        <v>8.3371357799361112E-2</v>
      </c>
      <c r="E170" s="115">
        <v>6745</v>
      </c>
      <c r="F170" s="116">
        <f t="shared" si="28"/>
        <v>-0.59416365824308071</v>
      </c>
      <c r="G170" s="115">
        <v>12347</v>
      </c>
      <c r="H170" s="116">
        <f t="shared" si="29"/>
        <v>0.83054114158636017</v>
      </c>
      <c r="I170" s="115">
        <v>18095</v>
      </c>
      <c r="J170" s="116">
        <f t="shared" si="30"/>
        <v>0.46553818741394681</v>
      </c>
      <c r="K170" s="115">
        <v>16431</v>
      </c>
      <c r="L170" s="116">
        <f t="shared" si="31"/>
        <v>-9.1959104725062191E-2</v>
      </c>
      <c r="M170" s="115">
        <v>16901</v>
      </c>
      <c r="N170" s="116">
        <v>2.8604467165723291E-2</v>
      </c>
      <c r="O170" s="116">
        <v>1.6907340553550032E-2</v>
      </c>
    </row>
    <row r="171" spans="2:15" x14ac:dyDescent="0.25">
      <c r="B171" s="114" t="s">
        <v>87</v>
      </c>
      <c r="C171" s="115">
        <v>10681</v>
      </c>
      <c r="D171" s="116">
        <v>-0.10077454116854689</v>
      </c>
      <c r="E171" s="115">
        <v>2045</v>
      </c>
      <c r="F171" s="116">
        <f t="shared" si="28"/>
        <v>-0.80853852635521017</v>
      </c>
      <c r="G171" s="115">
        <v>8592</v>
      </c>
      <c r="H171" s="116">
        <f t="shared" si="29"/>
        <v>3.2014669926650363</v>
      </c>
      <c r="I171" s="115">
        <v>11521</v>
      </c>
      <c r="J171" s="116">
        <f t="shared" si="30"/>
        <v>0.34089851024208562</v>
      </c>
      <c r="K171" s="115">
        <v>13438</v>
      </c>
      <c r="L171" s="116">
        <f t="shared" si="31"/>
        <v>0.16639180626681704</v>
      </c>
      <c r="M171" s="115">
        <v>10957</v>
      </c>
      <c r="N171" s="116">
        <v>-0.18462568834648008</v>
      </c>
      <c r="O171" s="116">
        <v>2.5840277127609834E-2</v>
      </c>
    </row>
    <row r="172" spans="2:15" x14ac:dyDescent="0.25">
      <c r="B172" s="114" t="s">
        <v>89</v>
      </c>
      <c r="C172" s="115">
        <v>12991</v>
      </c>
      <c r="D172" s="116">
        <v>-1.7619479733817278E-2</v>
      </c>
      <c r="E172" s="115">
        <v>5235</v>
      </c>
      <c r="F172" s="116">
        <f t="shared" si="28"/>
        <v>-0.59702871218535902</v>
      </c>
      <c r="G172" s="115">
        <v>16798</v>
      </c>
      <c r="H172" s="116">
        <f t="shared" si="29"/>
        <v>2.2087870105062084</v>
      </c>
      <c r="I172" s="115">
        <v>17416</v>
      </c>
      <c r="J172" s="116">
        <f t="shared" si="30"/>
        <v>3.6790094058816614E-2</v>
      </c>
      <c r="K172" s="115">
        <v>15664</v>
      </c>
      <c r="L172" s="116">
        <f t="shared" si="31"/>
        <v>-0.10059715204409736</v>
      </c>
      <c r="M172" s="115">
        <v>17244</v>
      </c>
      <c r="N172" s="116">
        <v>0.1008682328907049</v>
      </c>
      <c r="O172" s="116">
        <v>0.3273804941882843</v>
      </c>
    </row>
    <row r="173" spans="2:15" x14ac:dyDescent="0.25">
      <c r="B173" s="114" t="s">
        <v>91</v>
      </c>
      <c r="C173" s="115">
        <v>5968</v>
      </c>
      <c r="D173" s="116">
        <v>-0.2303327314934227</v>
      </c>
      <c r="E173" s="115">
        <v>480</v>
      </c>
      <c r="F173" s="116">
        <f t="shared" si="28"/>
        <v>-0.91957104557640745</v>
      </c>
      <c r="G173" s="115">
        <v>13867</v>
      </c>
      <c r="H173" s="116">
        <f t="shared" si="29"/>
        <v>27.889583333333334</v>
      </c>
      <c r="I173" s="115">
        <v>12685</v>
      </c>
      <c r="J173" s="116">
        <f t="shared" si="30"/>
        <v>-8.5238335616932281E-2</v>
      </c>
      <c r="K173" s="115">
        <v>10572</v>
      </c>
      <c r="L173" s="116">
        <f t="shared" si="31"/>
        <v>-0.16657469452108786</v>
      </c>
      <c r="M173" s="115">
        <v>7982</v>
      </c>
      <c r="N173" s="116">
        <v>-0.24498675747256904</v>
      </c>
      <c r="O173" s="116">
        <v>0.33746648793565681</v>
      </c>
    </row>
    <row r="174" spans="2:15" x14ac:dyDescent="0.25">
      <c r="B174" s="114" t="s">
        <v>93</v>
      </c>
      <c r="C174" s="115">
        <v>6997</v>
      </c>
      <c r="D174" s="116">
        <v>-0.14649914613320325</v>
      </c>
      <c r="E174" s="115">
        <v>3888</v>
      </c>
      <c r="F174" s="116">
        <f t="shared" si="28"/>
        <v>-0.44433328569386876</v>
      </c>
      <c r="G174" s="115">
        <v>11942</v>
      </c>
      <c r="H174" s="116">
        <f t="shared" si="29"/>
        <v>2.0715020576131686</v>
      </c>
      <c r="I174" s="115">
        <v>11919</v>
      </c>
      <c r="J174" s="116">
        <f t="shared" si="30"/>
        <v>-1.9259755484843932E-3</v>
      </c>
      <c r="K174" s="115">
        <v>10446</v>
      </c>
      <c r="L174" s="116">
        <f t="shared" si="31"/>
        <v>-0.12358419330480741</v>
      </c>
      <c r="M174" s="115"/>
      <c r="N174" s="116"/>
      <c r="O174" s="116"/>
    </row>
    <row r="175" spans="2:15" ht="15.75" x14ac:dyDescent="0.25">
      <c r="B175" s="117" t="s">
        <v>30</v>
      </c>
      <c r="C175" s="118">
        <v>132722</v>
      </c>
      <c r="D175" s="119">
        <v>-0.16806970257310305</v>
      </c>
      <c r="E175" s="118">
        <v>42455</v>
      </c>
      <c r="F175" s="119">
        <f t="shared" si="28"/>
        <v>-0.68012085411612244</v>
      </c>
      <c r="G175" s="118">
        <v>94016</v>
      </c>
      <c r="H175" s="119">
        <f t="shared" si="29"/>
        <v>1.2144859262748793</v>
      </c>
      <c r="I175" s="118">
        <v>171222</v>
      </c>
      <c r="J175" s="119">
        <f t="shared" si="30"/>
        <v>0.82120064669843429</v>
      </c>
      <c r="K175" s="118">
        <v>162316</v>
      </c>
      <c r="L175" s="119">
        <f t="shared" si="31"/>
        <v>-5.2014343951127806E-2</v>
      </c>
      <c r="M175" s="118">
        <v>157248</v>
      </c>
      <c r="N175" s="119">
        <v>3.5411865411207E-2</v>
      </c>
      <c r="O175" s="119">
        <v>0.25072976734937358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67" t="s">
        <v>281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3270</v>
      </c>
      <c r="D185" s="116">
        <v>-7.9391891891891886E-2</v>
      </c>
      <c r="E185" s="115">
        <v>2917</v>
      </c>
      <c r="F185" s="116">
        <f t="shared" ref="F185:F197" si="32">IFERROR(E185/C185-1,"-")</f>
        <v>-0.1079510703363914</v>
      </c>
      <c r="G185" s="115">
        <v>1104</v>
      </c>
      <c r="H185" s="116">
        <f t="shared" ref="H185:H197" si="33">IFERROR(G185/E185-1,"-")</f>
        <v>-0.62152896811792946</v>
      </c>
      <c r="I185" s="115">
        <v>3577</v>
      </c>
      <c r="J185" s="116">
        <f t="shared" ref="J185:J197" si="34">IFERROR(I185/G185-1,"-")</f>
        <v>2.2400362318840581</v>
      </c>
      <c r="K185" s="115">
        <v>3157</v>
      </c>
      <c r="L185" s="116">
        <f t="shared" ref="L185:L197" si="35">IFERROR(K185/I185-1,"-")</f>
        <v>-0.11741682974559686</v>
      </c>
      <c r="M185" s="115">
        <v>3301</v>
      </c>
      <c r="N185" s="116">
        <v>4.5612923661704219E-2</v>
      </c>
      <c r="O185" s="116">
        <v>9.4801223241589572E-3</v>
      </c>
    </row>
    <row r="186" spans="1:16" x14ac:dyDescent="0.25">
      <c r="B186" s="114" t="s">
        <v>73</v>
      </c>
      <c r="C186" s="115">
        <v>2823</v>
      </c>
      <c r="D186" s="116">
        <v>-0.17092511013215861</v>
      </c>
      <c r="E186" s="115">
        <v>2019</v>
      </c>
      <c r="F186" s="116">
        <f t="shared" si="32"/>
        <v>-0.28480340063761955</v>
      </c>
      <c r="G186" s="115">
        <v>155</v>
      </c>
      <c r="H186" s="116">
        <f t="shared" si="33"/>
        <v>-0.92322932144626058</v>
      </c>
      <c r="I186" s="115">
        <v>2176</v>
      </c>
      <c r="J186" s="116">
        <f t="shared" si="34"/>
        <v>13.038709677419355</v>
      </c>
      <c r="K186" s="115">
        <v>3342</v>
      </c>
      <c r="L186" s="116">
        <f t="shared" si="35"/>
        <v>0.53584558823529416</v>
      </c>
      <c r="M186" s="115">
        <v>3536</v>
      </c>
      <c r="N186" s="116">
        <v>5.8049072411729519E-2</v>
      </c>
      <c r="O186" s="116">
        <v>0.25256818986893381</v>
      </c>
    </row>
    <row r="187" spans="1:16" x14ac:dyDescent="0.25">
      <c r="B187" s="114" t="s">
        <v>75</v>
      </c>
      <c r="C187" s="115">
        <v>3406</v>
      </c>
      <c r="D187" s="116">
        <v>3.6834094368340953E-2</v>
      </c>
      <c r="E187" s="115">
        <v>1630</v>
      </c>
      <c r="F187" s="116">
        <f t="shared" si="32"/>
        <v>-0.5214327657075748</v>
      </c>
      <c r="G187" s="115">
        <v>105</v>
      </c>
      <c r="H187" s="116">
        <f t="shared" si="33"/>
        <v>-0.93558282208588961</v>
      </c>
      <c r="I187" s="115">
        <v>2516</v>
      </c>
      <c r="J187" s="116">
        <f t="shared" si="34"/>
        <v>22.961904761904762</v>
      </c>
      <c r="K187" s="115">
        <v>2951</v>
      </c>
      <c r="L187" s="116">
        <f t="shared" si="35"/>
        <v>0.17289348171701113</v>
      </c>
      <c r="M187" s="115">
        <v>4561</v>
      </c>
      <c r="N187" s="116">
        <v>0.54557777024737386</v>
      </c>
      <c r="O187" s="116">
        <v>0.33910745742806814</v>
      </c>
    </row>
    <row r="188" spans="1:16" x14ac:dyDescent="0.25">
      <c r="B188" s="114" t="s">
        <v>77</v>
      </c>
      <c r="C188" s="115">
        <v>3441</v>
      </c>
      <c r="D188" s="116">
        <v>0.11866059817945374</v>
      </c>
      <c r="E188" s="115">
        <v>0</v>
      </c>
      <c r="F188" s="116">
        <f t="shared" si="32"/>
        <v>-1</v>
      </c>
      <c r="G188" s="115">
        <v>172</v>
      </c>
      <c r="H188" s="116" t="str">
        <f t="shared" si="33"/>
        <v>-</v>
      </c>
      <c r="I188" s="115">
        <v>3467</v>
      </c>
      <c r="J188" s="116">
        <f t="shared" si="34"/>
        <v>19.156976744186046</v>
      </c>
      <c r="K188" s="115">
        <v>2782</v>
      </c>
      <c r="L188" s="116">
        <f t="shared" si="35"/>
        <v>-0.19757715604268822</v>
      </c>
      <c r="M188" s="115">
        <v>3507</v>
      </c>
      <c r="N188" s="116">
        <v>0.26060388209920915</v>
      </c>
      <c r="O188" s="116">
        <v>1.9180470793374038E-2</v>
      </c>
    </row>
    <row r="189" spans="1:16" x14ac:dyDescent="0.25">
      <c r="B189" s="114" t="s">
        <v>79</v>
      </c>
      <c r="C189" s="115">
        <v>2407</v>
      </c>
      <c r="D189" s="116">
        <v>7.1682991985752453E-2</v>
      </c>
      <c r="E189" s="115">
        <v>0</v>
      </c>
      <c r="F189" s="116">
        <f t="shared" si="32"/>
        <v>-1</v>
      </c>
      <c r="G189" s="115">
        <v>579</v>
      </c>
      <c r="H189" s="116" t="str">
        <f t="shared" si="33"/>
        <v>-</v>
      </c>
      <c r="I189" s="115">
        <v>1313</v>
      </c>
      <c r="J189" s="116">
        <f t="shared" si="34"/>
        <v>1.2677029360967187</v>
      </c>
      <c r="K189" s="115">
        <v>3918</v>
      </c>
      <c r="L189" s="116">
        <f t="shared" si="35"/>
        <v>1.9840060929169838</v>
      </c>
      <c r="M189" s="115">
        <v>4860</v>
      </c>
      <c r="N189" s="116">
        <v>0.24042879019908114</v>
      </c>
      <c r="O189" s="116">
        <v>1.0191109264644784</v>
      </c>
    </row>
    <row r="190" spans="1:16" x14ac:dyDescent="0.25">
      <c r="B190" s="114" t="s">
        <v>120</v>
      </c>
      <c r="C190" s="115">
        <v>1924</v>
      </c>
      <c r="D190" s="116">
        <v>-0.23101518784972019</v>
      </c>
      <c r="E190" s="115">
        <v>0</v>
      </c>
      <c r="F190" s="116">
        <f t="shared" si="32"/>
        <v>-1</v>
      </c>
      <c r="G190" s="115">
        <v>585</v>
      </c>
      <c r="H190" s="116" t="str">
        <f t="shared" si="33"/>
        <v>-</v>
      </c>
      <c r="I190" s="115">
        <v>1664</v>
      </c>
      <c r="J190" s="116">
        <f t="shared" si="34"/>
        <v>1.8444444444444446</v>
      </c>
      <c r="K190" s="115">
        <v>2826</v>
      </c>
      <c r="L190" s="116">
        <f t="shared" si="35"/>
        <v>0.69831730769230771</v>
      </c>
      <c r="M190" s="115">
        <v>4328</v>
      </c>
      <c r="N190" s="116">
        <v>0.53149327671620661</v>
      </c>
      <c r="O190" s="116">
        <v>1.2494802494802495</v>
      </c>
    </row>
    <row r="191" spans="1:16" x14ac:dyDescent="0.25">
      <c r="B191" s="114" t="s">
        <v>83</v>
      </c>
      <c r="C191" s="115">
        <v>5655</v>
      </c>
      <c r="D191" s="116">
        <v>0.5493150684931507</v>
      </c>
      <c r="E191" s="115">
        <v>0</v>
      </c>
      <c r="F191" s="116">
        <f t="shared" si="32"/>
        <v>-1</v>
      </c>
      <c r="G191" s="115">
        <v>1857</v>
      </c>
      <c r="H191" s="116" t="str">
        <f t="shared" si="33"/>
        <v>-</v>
      </c>
      <c r="I191" s="115">
        <v>4163</v>
      </c>
      <c r="J191" s="116">
        <f t="shared" si="34"/>
        <v>1.241787829833064</v>
      </c>
      <c r="K191" s="115">
        <v>4579</v>
      </c>
      <c r="L191" s="116">
        <f t="shared" si="35"/>
        <v>9.9927936584194077E-2</v>
      </c>
      <c r="M191" s="115">
        <v>4658</v>
      </c>
      <c r="N191" s="116">
        <v>1.7252675256606231E-2</v>
      </c>
      <c r="O191" s="116">
        <v>-0.17630415561450041</v>
      </c>
    </row>
    <row r="192" spans="1:16" x14ac:dyDescent="0.25">
      <c r="B192" s="114" t="s">
        <v>85</v>
      </c>
      <c r="C192" s="115">
        <v>3842</v>
      </c>
      <c r="D192" s="116">
        <v>0.26008527386028213</v>
      </c>
      <c r="E192" s="115">
        <v>2699</v>
      </c>
      <c r="F192" s="116">
        <f t="shared" si="32"/>
        <v>-0.297501301405518</v>
      </c>
      <c r="G192" s="115">
        <v>2890</v>
      </c>
      <c r="H192" s="116">
        <f t="shared" si="33"/>
        <v>7.076695072248973E-2</v>
      </c>
      <c r="I192" s="115">
        <v>2347</v>
      </c>
      <c r="J192" s="116">
        <f t="shared" si="34"/>
        <v>-0.18788927335640138</v>
      </c>
      <c r="K192" s="115">
        <v>3754</v>
      </c>
      <c r="L192" s="116">
        <f t="shared" si="35"/>
        <v>0.59948870899020035</v>
      </c>
      <c r="M192" s="115">
        <v>3150</v>
      </c>
      <c r="N192" s="116">
        <v>-0.16089504528502929</v>
      </c>
      <c r="O192" s="116">
        <v>-0.18011452368558045</v>
      </c>
    </row>
    <row r="193" spans="2:16" x14ac:dyDescent="0.25">
      <c r="B193" s="114" t="s">
        <v>87</v>
      </c>
      <c r="C193" s="115">
        <v>3446</v>
      </c>
      <c r="D193" s="116">
        <v>-0.23575072078066095</v>
      </c>
      <c r="E193" s="115">
        <v>1017</v>
      </c>
      <c r="F193" s="116">
        <f t="shared" si="32"/>
        <v>-0.7048752176436448</v>
      </c>
      <c r="G193" s="115">
        <v>3158</v>
      </c>
      <c r="H193" s="116">
        <f t="shared" si="33"/>
        <v>2.105211406096362</v>
      </c>
      <c r="I193" s="115">
        <v>2357</v>
      </c>
      <c r="J193" s="116">
        <f t="shared" si="34"/>
        <v>-0.25364154528182392</v>
      </c>
      <c r="K193" s="115">
        <v>2600</v>
      </c>
      <c r="L193" s="116">
        <f t="shared" si="35"/>
        <v>0.10309715740347891</v>
      </c>
      <c r="M193" s="115">
        <v>1713</v>
      </c>
      <c r="N193" s="116">
        <v>-0.34115384615384614</v>
      </c>
      <c r="O193" s="116">
        <v>-0.50290191526407435</v>
      </c>
    </row>
    <row r="194" spans="2:16" x14ac:dyDescent="0.25">
      <c r="B194" s="114" t="s">
        <v>89</v>
      </c>
      <c r="C194" s="115">
        <v>2405</v>
      </c>
      <c r="D194" s="116">
        <v>-0.22544283413848631</v>
      </c>
      <c r="E194" s="115">
        <v>641</v>
      </c>
      <c r="F194" s="116">
        <f t="shared" si="32"/>
        <v>-0.73347193347193351</v>
      </c>
      <c r="G194" s="115">
        <v>2408</v>
      </c>
      <c r="H194" s="116">
        <f t="shared" si="33"/>
        <v>2.7566302652106085</v>
      </c>
      <c r="I194" s="115">
        <v>2416</v>
      </c>
      <c r="J194" s="116">
        <f t="shared" si="34"/>
        <v>3.3222591362125353E-3</v>
      </c>
      <c r="K194" s="115">
        <v>3994</v>
      </c>
      <c r="L194" s="116">
        <f t="shared" si="35"/>
        <v>0.6531456953642385</v>
      </c>
      <c r="M194" s="115">
        <v>2226</v>
      </c>
      <c r="N194" s="116">
        <v>-0.44266399599399098</v>
      </c>
      <c r="O194" s="116">
        <v>-7.4428274428274377E-2</v>
      </c>
    </row>
    <row r="195" spans="2:16" x14ac:dyDescent="0.25">
      <c r="B195" s="114" t="s">
        <v>91</v>
      </c>
      <c r="C195" s="115">
        <v>2799</v>
      </c>
      <c r="D195" s="116">
        <v>-9.0643274853801192E-2</v>
      </c>
      <c r="E195" s="115">
        <v>395</v>
      </c>
      <c r="F195" s="116">
        <f t="shared" si="32"/>
        <v>-0.85887817077527684</v>
      </c>
      <c r="G195" s="115">
        <v>4664</v>
      </c>
      <c r="H195" s="116">
        <f t="shared" si="33"/>
        <v>10.807594936708862</v>
      </c>
      <c r="I195" s="115">
        <v>3088</v>
      </c>
      <c r="J195" s="116">
        <f t="shared" si="34"/>
        <v>-0.33790737564322471</v>
      </c>
      <c r="K195" s="115">
        <v>3416</v>
      </c>
      <c r="L195" s="116">
        <f t="shared" si="35"/>
        <v>0.10621761658031081</v>
      </c>
      <c r="M195" s="115">
        <v>2752</v>
      </c>
      <c r="N195" s="116">
        <v>-0.19437939110070257</v>
      </c>
      <c r="O195" s="116">
        <v>-1.6791711325473413E-2</v>
      </c>
    </row>
    <row r="196" spans="2:16" x14ac:dyDescent="0.25">
      <c r="B196" s="114" t="s">
        <v>93</v>
      </c>
      <c r="C196" s="115">
        <v>3777</v>
      </c>
      <c r="D196" s="116">
        <v>-7.8802206461781044E-3</v>
      </c>
      <c r="E196" s="115">
        <v>659</v>
      </c>
      <c r="F196" s="116">
        <f t="shared" si="32"/>
        <v>-0.82552290177389465</v>
      </c>
      <c r="G196" s="115">
        <v>3131</v>
      </c>
      <c r="H196" s="116">
        <f t="shared" si="33"/>
        <v>3.7511380880121399</v>
      </c>
      <c r="I196" s="115">
        <v>3054</v>
      </c>
      <c r="J196" s="116">
        <f t="shared" si="34"/>
        <v>-2.459278185883107E-2</v>
      </c>
      <c r="K196" s="115">
        <v>3610</v>
      </c>
      <c r="L196" s="116">
        <f t="shared" si="35"/>
        <v>0.18205631958087753</v>
      </c>
      <c r="M196" s="115"/>
      <c r="N196" s="116"/>
      <c r="O196" s="116"/>
    </row>
    <row r="197" spans="2:16" ht="15.75" x14ac:dyDescent="0.25">
      <c r="B197" s="117" t="s">
        <v>30</v>
      </c>
      <c r="C197" s="118">
        <v>39195</v>
      </c>
      <c r="D197" s="119">
        <v>-1.7573349633251967E-3</v>
      </c>
      <c r="E197" s="118">
        <v>12571</v>
      </c>
      <c r="F197" s="119">
        <f t="shared" si="32"/>
        <v>-0.67927031509121061</v>
      </c>
      <c r="G197" s="118">
        <v>20808</v>
      </c>
      <c r="H197" s="119">
        <f t="shared" si="33"/>
        <v>0.65523824675841214</v>
      </c>
      <c r="I197" s="118">
        <v>32138</v>
      </c>
      <c r="J197" s="119">
        <f t="shared" si="34"/>
        <v>0.5445021145713187</v>
      </c>
      <c r="K197" s="118">
        <v>40929</v>
      </c>
      <c r="L197" s="119">
        <f t="shared" si="35"/>
        <v>0.27353911257701169</v>
      </c>
      <c r="M197" s="118">
        <v>38592</v>
      </c>
      <c r="N197" s="119">
        <v>3.4111310592459532E-2</v>
      </c>
      <c r="O197" s="119">
        <v>8.9615449771302647E-2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67" t="s">
        <v>282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2485</v>
      </c>
      <c r="D207" s="116">
        <v>-0.34102360116679931</v>
      </c>
      <c r="E207" s="115">
        <v>2259</v>
      </c>
      <c r="F207" s="116">
        <f t="shared" ref="F207:F219" si="36">IFERROR(E207/C207-1,"-")</f>
        <v>-9.0945674044265568E-2</v>
      </c>
      <c r="G207" s="115">
        <v>192</v>
      </c>
      <c r="H207" s="116">
        <f t="shared" ref="H207:H219" si="37">IFERROR(G207/E207-1,"-")</f>
        <v>-0.91500664010624166</v>
      </c>
      <c r="I207" s="115">
        <v>5030</v>
      </c>
      <c r="J207" s="116">
        <f t="shared" ref="J207:J219" si="38">IFERROR(I207/G207-1,"-")</f>
        <v>25.197916666666668</v>
      </c>
      <c r="K207" s="115">
        <v>5017</v>
      </c>
      <c r="L207" s="116">
        <f t="shared" ref="L207:L219" si="39">IFERROR(K207/I207-1,"-")</f>
        <v>-2.5844930417494583E-3</v>
      </c>
      <c r="M207" s="115">
        <v>5560</v>
      </c>
      <c r="N207" s="116">
        <v>0.10823201116204895</v>
      </c>
      <c r="O207" s="116">
        <v>1.2374245472837022</v>
      </c>
    </row>
    <row r="208" spans="2:16" x14ac:dyDescent="0.25">
      <c r="B208" s="114" t="s">
        <v>73</v>
      </c>
      <c r="C208" s="115">
        <v>2739</v>
      </c>
      <c r="D208" s="116">
        <v>-0.40131147540983603</v>
      </c>
      <c r="E208" s="115">
        <v>1854</v>
      </c>
      <c r="F208" s="116">
        <f t="shared" si="36"/>
        <v>-0.32311062431544357</v>
      </c>
      <c r="G208" s="115">
        <v>123</v>
      </c>
      <c r="H208" s="116">
        <f t="shared" si="37"/>
        <v>-0.93365695792880254</v>
      </c>
      <c r="I208" s="115">
        <v>4398</v>
      </c>
      <c r="J208" s="116">
        <f t="shared" si="38"/>
        <v>34.756097560975611</v>
      </c>
      <c r="K208" s="115">
        <v>4633</v>
      </c>
      <c r="L208" s="116">
        <f t="shared" si="39"/>
        <v>5.3433378808549259E-2</v>
      </c>
      <c r="M208" s="115">
        <v>6436</v>
      </c>
      <c r="N208" s="116">
        <v>0.38916468810705807</v>
      </c>
      <c r="O208" s="116">
        <v>1.3497626871120847</v>
      </c>
    </row>
    <row r="209" spans="2:16" x14ac:dyDescent="0.25">
      <c r="B209" s="114" t="s">
        <v>75</v>
      </c>
      <c r="C209" s="115">
        <v>2705</v>
      </c>
      <c r="D209" s="116">
        <v>0.17201039861351819</v>
      </c>
      <c r="E209" s="115">
        <v>1287</v>
      </c>
      <c r="F209" s="116">
        <f t="shared" si="36"/>
        <v>-0.52421441774491684</v>
      </c>
      <c r="G209" s="115">
        <v>99</v>
      </c>
      <c r="H209" s="116">
        <f t="shared" si="37"/>
        <v>-0.92307692307692313</v>
      </c>
      <c r="I209" s="115">
        <v>3695</v>
      </c>
      <c r="J209" s="116">
        <f t="shared" si="38"/>
        <v>36.323232323232325</v>
      </c>
      <c r="K209" s="115">
        <v>4750</v>
      </c>
      <c r="L209" s="116">
        <f t="shared" si="39"/>
        <v>0.28552097428958056</v>
      </c>
      <c r="M209" s="115">
        <v>4950</v>
      </c>
      <c r="N209" s="116">
        <v>4.2105263157894646E-2</v>
      </c>
      <c r="O209" s="116">
        <v>0.82994454713493537</v>
      </c>
    </row>
    <row r="210" spans="2:16" x14ac:dyDescent="0.25">
      <c r="B210" s="114" t="s">
        <v>77</v>
      </c>
      <c r="C210" s="115">
        <v>3376</v>
      </c>
      <c r="D210" s="116">
        <v>0.25595238095238093</v>
      </c>
      <c r="E210" s="115">
        <v>0</v>
      </c>
      <c r="F210" s="116">
        <f t="shared" si="36"/>
        <v>-1</v>
      </c>
      <c r="G210" s="115">
        <v>71</v>
      </c>
      <c r="H210" s="116" t="str">
        <f t="shared" si="37"/>
        <v>-</v>
      </c>
      <c r="I210" s="115">
        <v>5717</v>
      </c>
      <c r="J210" s="116">
        <f t="shared" si="38"/>
        <v>79.521126760563376</v>
      </c>
      <c r="K210" s="115">
        <v>7114</v>
      </c>
      <c r="L210" s="116">
        <f t="shared" si="39"/>
        <v>0.24435892950848337</v>
      </c>
      <c r="M210" s="115">
        <v>4758</v>
      </c>
      <c r="N210" s="116">
        <v>-0.3311779589541749</v>
      </c>
      <c r="O210" s="116">
        <v>0.40936018957345977</v>
      </c>
    </row>
    <row r="211" spans="2:16" x14ac:dyDescent="0.25">
      <c r="B211" s="114" t="s">
        <v>79</v>
      </c>
      <c r="C211" s="115">
        <v>6870</v>
      </c>
      <c r="D211" s="116">
        <v>0.86634066829665857</v>
      </c>
      <c r="E211" s="115">
        <v>0</v>
      </c>
      <c r="F211" s="116">
        <f t="shared" si="36"/>
        <v>-1</v>
      </c>
      <c r="G211" s="115">
        <v>171</v>
      </c>
      <c r="H211" s="116" t="str">
        <f t="shared" si="37"/>
        <v>-</v>
      </c>
      <c r="I211" s="115">
        <v>5879</v>
      </c>
      <c r="J211" s="116">
        <f t="shared" si="38"/>
        <v>33.380116959064324</v>
      </c>
      <c r="K211" s="115">
        <v>5786</v>
      </c>
      <c r="L211" s="116">
        <f t="shared" si="39"/>
        <v>-1.5819016839598521E-2</v>
      </c>
      <c r="M211" s="115">
        <v>5717</v>
      </c>
      <c r="N211" s="116">
        <v>-1.1925337020394E-2</v>
      </c>
      <c r="O211" s="116">
        <v>-0.16783114992721981</v>
      </c>
    </row>
    <row r="212" spans="2:16" x14ac:dyDescent="0.25">
      <c r="B212" s="114" t="s">
        <v>81</v>
      </c>
      <c r="C212" s="115">
        <v>1634</v>
      </c>
      <c r="D212" s="116">
        <v>-0.38223062381852557</v>
      </c>
      <c r="E212" s="115">
        <v>0</v>
      </c>
      <c r="F212" s="116">
        <f t="shared" si="36"/>
        <v>-1</v>
      </c>
      <c r="G212" s="115">
        <v>425</v>
      </c>
      <c r="H212" s="116" t="str">
        <f t="shared" si="37"/>
        <v>-</v>
      </c>
      <c r="I212" s="115">
        <v>4085</v>
      </c>
      <c r="J212" s="116">
        <f t="shared" si="38"/>
        <v>8.6117647058823525</v>
      </c>
      <c r="K212" s="115">
        <v>5430</v>
      </c>
      <c r="L212" s="116">
        <f t="shared" si="39"/>
        <v>0.32925336597307231</v>
      </c>
      <c r="M212" s="115">
        <v>5221</v>
      </c>
      <c r="N212" s="116">
        <v>-3.8489871086556215E-2</v>
      </c>
      <c r="O212" s="116">
        <v>2.1952264381884943</v>
      </c>
    </row>
    <row r="213" spans="2:16" x14ac:dyDescent="0.25">
      <c r="B213" s="114" t="s">
        <v>83</v>
      </c>
      <c r="C213" s="115">
        <v>3570</v>
      </c>
      <c r="D213" s="116">
        <v>0.17860680092439751</v>
      </c>
      <c r="E213" s="115">
        <v>0</v>
      </c>
      <c r="F213" s="116">
        <f t="shared" si="36"/>
        <v>-1</v>
      </c>
      <c r="G213" s="115">
        <v>768</v>
      </c>
      <c r="H213" s="116" t="str">
        <f t="shared" si="37"/>
        <v>-</v>
      </c>
      <c r="I213" s="115">
        <v>6948</v>
      </c>
      <c r="J213" s="116">
        <f t="shared" si="38"/>
        <v>8.046875</v>
      </c>
      <c r="K213" s="115">
        <v>8333</v>
      </c>
      <c r="L213" s="116">
        <f t="shared" si="39"/>
        <v>0.19933793897524477</v>
      </c>
      <c r="M213" s="115">
        <v>5284</v>
      </c>
      <c r="N213" s="116">
        <v>-0.36589463578543147</v>
      </c>
      <c r="O213" s="116">
        <v>0.48011204481792724</v>
      </c>
    </row>
    <row r="214" spans="2:16" x14ac:dyDescent="0.25">
      <c r="B214" s="114" t="s">
        <v>85</v>
      </c>
      <c r="C214" s="115">
        <v>3944</v>
      </c>
      <c r="D214" s="116">
        <v>-2.0610876583064264E-2</v>
      </c>
      <c r="E214" s="115">
        <v>1357</v>
      </c>
      <c r="F214" s="116">
        <f t="shared" si="36"/>
        <v>-0.6559330628803246</v>
      </c>
      <c r="G214" s="115">
        <v>1257</v>
      </c>
      <c r="H214" s="116">
        <f t="shared" si="37"/>
        <v>-7.3691967575534312E-2</v>
      </c>
      <c r="I214" s="115">
        <v>7259</v>
      </c>
      <c r="J214" s="116">
        <f t="shared" si="38"/>
        <v>4.7748607796340492</v>
      </c>
      <c r="K214" s="115">
        <v>11019</v>
      </c>
      <c r="L214" s="116">
        <f t="shared" si="39"/>
        <v>0.51797768287642931</v>
      </c>
      <c r="M214" s="115">
        <v>4873</v>
      </c>
      <c r="N214" s="116">
        <v>-0.5577638624194573</v>
      </c>
      <c r="O214" s="116">
        <v>0.23554766734279919</v>
      </c>
    </row>
    <row r="215" spans="2:16" x14ac:dyDescent="0.25">
      <c r="B215" s="114" t="s">
        <v>87</v>
      </c>
      <c r="C215" s="115">
        <v>3118</v>
      </c>
      <c r="D215" s="116">
        <v>0.12766726943942142</v>
      </c>
      <c r="E215" s="115">
        <v>57</v>
      </c>
      <c r="F215" s="116">
        <f t="shared" si="36"/>
        <v>-0.98171905067350862</v>
      </c>
      <c r="G215" s="115">
        <v>3326</v>
      </c>
      <c r="H215" s="116">
        <f t="shared" si="37"/>
        <v>57.350877192982459</v>
      </c>
      <c r="I215" s="115">
        <v>5770</v>
      </c>
      <c r="J215" s="116">
        <f t="shared" si="38"/>
        <v>0.73481659651232722</v>
      </c>
      <c r="K215" s="115">
        <v>7531</v>
      </c>
      <c r="L215" s="116">
        <f t="shared" si="39"/>
        <v>0.30519930675909879</v>
      </c>
      <c r="M215" s="115">
        <v>3763</v>
      </c>
      <c r="N215" s="116">
        <v>-0.50033196122692869</v>
      </c>
      <c r="O215" s="116">
        <v>0.20686337395766508</v>
      </c>
    </row>
    <row r="216" spans="2:16" x14ac:dyDescent="0.25">
      <c r="B216" s="114" t="s">
        <v>89</v>
      </c>
      <c r="C216" s="115">
        <v>2824</v>
      </c>
      <c r="D216" s="116">
        <v>9.7125097125097204E-2</v>
      </c>
      <c r="E216" s="115">
        <v>87</v>
      </c>
      <c r="F216" s="116">
        <f t="shared" si="36"/>
        <v>-0.96919263456090654</v>
      </c>
      <c r="G216" s="115">
        <v>6408</v>
      </c>
      <c r="H216" s="116">
        <f t="shared" si="37"/>
        <v>72.65517241379311</v>
      </c>
      <c r="I216" s="115">
        <v>4458</v>
      </c>
      <c r="J216" s="116">
        <f t="shared" si="38"/>
        <v>-0.30430711610486894</v>
      </c>
      <c r="K216" s="115">
        <v>7404</v>
      </c>
      <c r="L216" s="116">
        <f t="shared" si="39"/>
        <v>0.66083445491251691</v>
      </c>
      <c r="M216" s="115">
        <v>5114</v>
      </c>
      <c r="N216" s="116">
        <v>-0.3092922744462453</v>
      </c>
      <c r="O216" s="116">
        <v>0.81090651558073645</v>
      </c>
    </row>
    <row r="217" spans="2:16" x14ac:dyDescent="0.25">
      <c r="B217" s="114" t="s">
        <v>91</v>
      </c>
      <c r="C217" s="115">
        <v>2361</v>
      </c>
      <c r="D217" s="116">
        <v>-0.18782249742002066</v>
      </c>
      <c r="E217" s="115">
        <v>659</v>
      </c>
      <c r="F217" s="116">
        <f t="shared" si="36"/>
        <v>-0.72088098263447686</v>
      </c>
      <c r="G217" s="115">
        <v>5144</v>
      </c>
      <c r="H217" s="116">
        <f t="shared" si="37"/>
        <v>6.8057663125948409</v>
      </c>
      <c r="I217" s="115">
        <v>3763</v>
      </c>
      <c r="J217" s="116">
        <f t="shared" si="38"/>
        <v>-0.26846811819595651</v>
      </c>
      <c r="K217" s="115">
        <v>5727</v>
      </c>
      <c r="L217" s="116">
        <f t="shared" si="39"/>
        <v>0.52192399681105495</v>
      </c>
      <c r="M217" s="115">
        <v>3398</v>
      </c>
      <c r="N217" s="116">
        <v>-0.40667015889645541</v>
      </c>
      <c r="O217" s="116">
        <v>0.43922066920796277</v>
      </c>
    </row>
    <row r="218" spans="2:16" x14ac:dyDescent="0.25">
      <c r="B218" s="114" t="s">
        <v>93</v>
      </c>
      <c r="C218" s="115">
        <v>3220</v>
      </c>
      <c r="D218" s="116">
        <v>0.25634022629730779</v>
      </c>
      <c r="E218" s="115">
        <v>515</v>
      </c>
      <c r="F218" s="116">
        <f t="shared" si="36"/>
        <v>-0.84006211180124224</v>
      </c>
      <c r="G218" s="115">
        <v>4373</v>
      </c>
      <c r="H218" s="116">
        <f t="shared" si="37"/>
        <v>7.4912621359223301</v>
      </c>
      <c r="I218" s="115">
        <v>3879</v>
      </c>
      <c r="J218" s="116">
        <f t="shared" si="38"/>
        <v>-0.11296592728104271</v>
      </c>
      <c r="K218" s="115">
        <v>5808</v>
      </c>
      <c r="L218" s="116">
        <f t="shared" si="39"/>
        <v>0.49729311678267596</v>
      </c>
      <c r="M218" s="115"/>
      <c r="N218" s="116"/>
      <c r="O218" s="116"/>
    </row>
    <row r="219" spans="2:16" ht="15.75" x14ac:dyDescent="0.25">
      <c r="B219" s="117" t="s">
        <v>30</v>
      </c>
      <c r="C219" s="118">
        <v>38846</v>
      </c>
      <c r="D219" s="119">
        <v>3.4982548690485782E-2</v>
      </c>
      <c r="E219" s="118">
        <v>8958</v>
      </c>
      <c r="F219" s="119">
        <f t="shared" si="36"/>
        <v>-0.76939710652319415</v>
      </c>
      <c r="G219" s="118">
        <v>22357</v>
      </c>
      <c r="H219" s="119">
        <f t="shared" si="37"/>
        <v>1.4957579816923419</v>
      </c>
      <c r="I219" s="118">
        <v>60881</v>
      </c>
      <c r="J219" s="119">
        <f t="shared" si="38"/>
        <v>1.7231292212729792</v>
      </c>
      <c r="K219" s="118">
        <v>78552</v>
      </c>
      <c r="L219" s="119">
        <f t="shared" si="39"/>
        <v>0.29025475928450595</v>
      </c>
      <c r="M219" s="118">
        <v>55074</v>
      </c>
      <c r="N219" s="119">
        <v>-0.24290663147476077</v>
      </c>
      <c r="O219" s="119">
        <v>0.54589344860495137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67" t="s">
        <v>283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3323</v>
      </c>
      <c r="D229" s="116">
        <v>-0.11054603854389722</v>
      </c>
      <c r="E229" s="115">
        <v>4664</v>
      </c>
      <c r="F229" s="116">
        <f t="shared" ref="F229:F241" si="40">IFERROR(E229/C229-1,"-")</f>
        <v>0.40355100812518807</v>
      </c>
      <c r="G229" s="115">
        <v>95</v>
      </c>
      <c r="H229" s="116">
        <f t="shared" ref="H229:H241" si="41">IFERROR(G229/E229-1,"-")</f>
        <v>-0.97963121783876506</v>
      </c>
      <c r="I229" s="115">
        <v>3368</v>
      </c>
      <c r="J229" s="116">
        <f t="shared" ref="J229:J241" si="42">IFERROR(I229/G229-1,"-")</f>
        <v>34.452631578947368</v>
      </c>
      <c r="K229" s="115">
        <v>6826</v>
      </c>
      <c r="L229" s="116">
        <f t="shared" ref="L229:L241" si="43">IFERROR(K229/I229-1,"-")</f>
        <v>1.0267220902612828</v>
      </c>
      <c r="M229" s="115">
        <v>5393</v>
      </c>
      <c r="N229" s="116">
        <v>-0.20993261060650459</v>
      </c>
      <c r="O229" s="116">
        <v>0.62293108636773997</v>
      </c>
    </row>
    <row r="230" spans="2:16" x14ac:dyDescent="0.25">
      <c r="B230" s="114" t="s">
        <v>73</v>
      </c>
      <c r="C230" s="115">
        <v>3497</v>
      </c>
      <c r="D230" s="116">
        <v>0.22486865148861646</v>
      </c>
      <c r="E230" s="115">
        <v>7381</v>
      </c>
      <c r="F230" s="116">
        <f t="shared" si="40"/>
        <v>1.1106662853874751</v>
      </c>
      <c r="G230" s="115">
        <v>36</v>
      </c>
      <c r="H230" s="116">
        <f t="shared" si="41"/>
        <v>-0.99512261211217989</v>
      </c>
      <c r="I230" s="115">
        <v>3577</v>
      </c>
      <c r="J230" s="116">
        <f t="shared" si="42"/>
        <v>98.361111111111114</v>
      </c>
      <c r="K230" s="115">
        <v>5937</v>
      </c>
      <c r="L230" s="116">
        <f t="shared" si="43"/>
        <v>0.65977075761811577</v>
      </c>
      <c r="M230" s="115">
        <v>5083</v>
      </c>
      <c r="N230" s="116">
        <v>-0.14384369210038739</v>
      </c>
      <c r="O230" s="116">
        <v>0.45353159851301106</v>
      </c>
    </row>
    <row r="231" spans="2:16" x14ac:dyDescent="0.25">
      <c r="B231" s="114" t="s">
        <v>75</v>
      </c>
      <c r="C231" s="115">
        <v>3601</v>
      </c>
      <c r="D231" s="116">
        <v>0.1904132231404958</v>
      </c>
      <c r="E231" s="115">
        <v>3235</v>
      </c>
      <c r="F231" s="116">
        <f t="shared" si="40"/>
        <v>-0.10163843376839765</v>
      </c>
      <c r="G231" s="115">
        <v>3</v>
      </c>
      <c r="H231" s="116">
        <f t="shared" si="41"/>
        <v>-0.9990726429675425</v>
      </c>
      <c r="I231" s="115">
        <v>4011</v>
      </c>
      <c r="J231" s="116">
        <f t="shared" si="42"/>
        <v>1336</v>
      </c>
      <c r="K231" s="115">
        <v>3783</v>
      </c>
      <c r="L231" s="116">
        <f t="shared" si="43"/>
        <v>-5.6843679880329123E-2</v>
      </c>
      <c r="M231" s="115">
        <v>4024</v>
      </c>
      <c r="N231" s="116">
        <v>6.3706053396775042E-2</v>
      </c>
      <c r="O231" s="116">
        <v>0.11746737017495135</v>
      </c>
    </row>
    <row r="232" spans="2:16" x14ac:dyDescent="0.25">
      <c r="B232" s="114" t="s">
        <v>77</v>
      </c>
      <c r="C232" s="115">
        <v>992</v>
      </c>
      <c r="D232" s="116">
        <v>-0.27165932452276065</v>
      </c>
      <c r="E232" s="115">
        <v>0</v>
      </c>
      <c r="F232" s="116">
        <f t="shared" si="40"/>
        <v>-1</v>
      </c>
      <c r="G232" s="115">
        <v>0</v>
      </c>
      <c r="H232" s="116" t="str">
        <f t="shared" si="41"/>
        <v>-</v>
      </c>
      <c r="I232" s="115">
        <v>2697</v>
      </c>
      <c r="J232" s="116" t="str">
        <f t="shared" si="42"/>
        <v>-</v>
      </c>
      <c r="K232" s="115">
        <v>1857</v>
      </c>
      <c r="L232" s="116">
        <f t="shared" si="43"/>
        <v>-0.31145717463848721</v>
      </c>
      <c r="M232" s="115">
        <v>1498</v>
      </c>
      <c r="N232" s="116">
        <v>-0.19332256327409802</v>
      </c>
      <c r="O232" s="116">
        <v>0.51008064516129026</v>
      </c>
    </row>
    <row r="233" spans="2:16" x14ac:dyDescent="0.25">
      <c r="B233" s="114" t="s">
        <v>79</v>
      </c>
      <c r="C233" s="115">
        <v>24</v>
      </c>
      <c r="D233" s="116">
        <v>-0.77981651376146788</v>
      </c>
      <c r="E233" s="115">
        <v>0</v>
      </c>
      <c r="F233" s="116">
        <f t="shared" si="40"/>
        <v>-1</v>
      </c>
      <c r="G233" s="115">
        <v>46</v>
      </c>
      <c r="H233" s="116" t="str">
        <f t="shared" si="41"/>
        <v>-</v>
      </c>
      <c r="I233" s="115">
        <v>98</v>
      </c>
      <c r="J233" s="116">
        <f t="shared" si="42"/>
        <v>1.1304347826086958</v>
      </c>
      <c r="K233" s="115">
        <v>46</v>
      </c>
      <c r="L233" s="116">
        <f t="shared" si="43"/>
        <v>-0.53061224489795911</v>
      </c>
      <c r="M233" s="115">
        <v>193</v>
      </c>
      <c r="N233" s="116">
        <v>3.1956521739130439</v>
      </c>
      <c r="O233" s="116">
        <v>7.0416666666666661</v>
      </c>
    </row>
    <row r="234" spans="2:16" x14ac:dyDescent="0.25">
      <c r="B234" s="114" t="s">
        <v>81</v>
      </c>
      <c r="C234" s="115">
        <v>59</v>
      </c>
      <c r="D234" s="116">
        <v>-0.28915662650602414</v>
      </c>
      <c r="E234" s="115">
        <v>0</v>
      </c>
      <c r="F234" s="116">
        <f t="shared" si="40"/>
        <v>-1</v>
      </c>
      <c r="G234" s="115">
        <v>20</v>
      </c>
      <c r="H234" s="116" t="str">
        <f t="shared" si="41"/>
        <v>-</v>
      </c>
      <c r="I234" s="115">
        <v>86</v>
      </c>
      <c r="J234" s="116">
        <f t="shared" si="42"/>
        <v>3.3</v>
      </c>
      <c r="K234" s="115">
        <v>6</v>
      </c>
      <c r="L234" s="116">
        <f t="shared" si="43"/>
        <v>-0.93023255813953487</v>
      </c>
      <c r="M234" s="115">
        <v>28</v>
      </c>
      <c r="N234" s="116">
        <v>3.666666666666667</v>
      </c>
      <c r="O234" s="116">
        <v>-0.52542372881355925</v>
      </c>
    </row>
    <row r="235" spans="2:16" x14ac:dyDescent="0.25">
      <c r="B235" s="114" t="s">
        <v>83</v>
      </c>
      <c r="C235" s="115">
        <v>255</v>
      </c>
      <c r="D235" s="116">
        <v>-0.55419580419580416</v>
      </c>
      <c r="E235" s="115">
        <v>0</v>
      </c>
      <c r="F235" s="116">
        <f t="shared" si="40"/>
        <v>-1</v>
      </c>
      <c r="G235" s="115">
        <v>222</v>
      </c>
      <c r="H235" s="116" t="str">
        <f t="shared" si="41"/>
        <v>-</v>
      </c>
      <c r="I235" s="115">
        <v>683</v>
      </c>
      <c r="J235" s="116">
        <f t="shared" si="42"/>
        <v>2.0765765765765765</v>
      </c>
      <c r="K235" s="115">
        <v>35</v>
      </c>
      <c r="L235" s="116">
        <f t="shared" si="43"/>
        <v>-0.94875549048316254</v>
      </c>
      <c r="M235" s="115">
        <v>144</v>
      </c>
      <c r="N235" s="116">
        <v>3.1142857142857139</v>
      </c>
      <c r="O235" s="116">
        <v>-0.43529411764705883</v>
      </c>
    </row>
    <row r="236" spans="2:16" x14ac:dyDescent="0.25">
      <c r="B236" s="114" t="s">
        <v>85</v>
      </c>
      <c r="C236" s="115">
        <v>331</v>
      </c>
      <c r="D236" s="116">
        <v>4.092307692307692</v>
      </c>
      <c r="E236" s="115">
        <v>9</v>
      </c>
      <c r="F236" s="116">
        <f t="shared" si="40"/>
        <v>-0.97280966767371602</v>
      </c>
      <c r="G236" s="115">
        <v>10</v>
      </c>
      <c r="H236" s="116">
        <f t="shared" si="41"/>
        <v>0.11111111111111116</v>
      </c>
      <c r="I236" s="115">
        <v>164</v>
      </c>
      <c r="J236" s="116">
        <f t="shared" si="42"/>
        <v>15.399999999999999</v>
      </c>
      <c r="K236" s="115">
        <v>110</v>
      </c>
      <c r="L236" s="116">
        <f t="shared" si="43"/>
        <v>-0.32926829268292679</v>
      </c>
      <c r="M236" s="115">
        <v>161</v>
      </c>
      <c r="N236" s="116">
        <v>0.46363636363636362</v>
      </c>
      <c r="O236" s="116">
        <v>-0.51359516616314194</v>
      </c>
    </row>
    <row r="237" spans="2:16" x14ac:dyDescent="0.25">
      <c r="B237" s="114" t="s">
        <v>87</v>
      </c>
      <c r="C237" s="115">
        <v>45</v>
      </c>
      <c r="D237" s="116">
        <v>-0.90663900414937759</v>
      </c>
      <c r="E237" s="115">
        <v>6</v>
      </c>
      <c r="F237" s="116">
        <f t="shared" si="40"/>
        <v>-0.8666666666666667</v>
      </c>
      <c r="G237" s="115">
        <v>20</v>
      </c>
      <c r="H237" s="116">
        <f t="shared" si="41"/>
        <v>2.3333333333333335</v>
      </c>
      <c r="I237" s="115">
        <v>126</v>
      </c>
      <c r="J237" s="116">
        <f t="shared" si="42"/>
        <v>5.3</v>
      </c>
      <c r="K237" s="115">
        <v>46</v>
      </c>
      <c r="L237" s="116">
        <f t="shared" si="43"/>
        <v>-0.63492063492063489</v>
      </c>
      <c r="M237" s="115">
        <v>94</v>
      </c>
      <c r="N237" s="116">
        <v>1.0434782608695654</v>
      </c>
      <c r="O237" s="116">
        <v>1.088888888888889</v>
      </c>
    </row>
    <row r="238" spans="2:16" x14ac:dyDescent="0.25">
      <c r="B238" s="114" t="s">
        <v>89</v>
      </c>
      <c r="C238" s="115">
        <v>1656</v>
      </c>
      <c r="D238" s="116">
        <v>3.1608040201005023</v>
      </c>
      <c r="E238" s="115">
        <v>3</v>
      </c>
      <c r="F238" s="116">
        <f t="shared" si="40"/>
        <v>-0.99818840579710144</v>
      </c>
      <c r="G238" s="115">
        <v>1715</v>
      </c>
      <c r="H238" s="116">
        <f t="shared" si="41"/>
        <v>570.66666666666663</v>
      </c>
      <c r="I238" s="115">
        <v>539</v>
      </c>
      <c r="J238" s="116">
        <f t="shared" si="42"/>
        <v>-0.68571428571428572</v>
      </c>
      <c r="K238" s="115">
        <v>545</v>
      </c>
      <c r="L238" s="116">
        <f t="shared" si="43"/>
        <v>1.1131725417439675E-2</v>
      </c>
      <c r="M238" s="115">
        <v>1114</v>
      </c>
      <c r="N238" s="116">
        <v>1.0440366972477064</v>
      </c>
      <c r="O238" s="116">
        <v>-0.32729468599033817</v>
      </c>
    </row>
    <row r="239" spans="2:16" x14ac:dyDescent="0.25">
      <c r="B239" s="114" t="s">
        <v>91</v>
      </c>
      <c r="C239" s="115">
        <v>2411</v>
      </c>
      <c r="D239" s="116">
        <v>1.9450317124735772E-2</v>
      </c>
      <c r="E239" s="115">
        <v>11</v>
      </c>
      <c r="F239" s="116">
        <f t="shared" si="40"/>
        <v>-0.99543757776856079</v>
      </c>
      <c r="G239" s="115">
        <v>3877</v>
      </c>
      <c r="H239" s="116">
        <f t="shared" si="41"/>
        <v>351.45454545454544</v>
      </c>
      <c r="I239" s="115">
        <v>5248</v>
      </c>
      <c r="J239" s="116">
        <f t="shared" si="42"/>
        <v>0.35362393603301512</v>
      </c>
      <c r="K239" s="115">
        <v>4889</v>
      </c>
      <c r="L239" s="116">
        <f t="shared" si="43"/>
        <v>-6.8407012195121908E-2</v>
      </c>
      <c r="M239" s="115">
        <v>3947</v>
      </c>
      <c r="N239" s="116">
        <v>-0.19267743914911029</v>
      </c>
      <c r="O239" s="116">
        <v>0.63708004977187893</v>
      </c>
    </row>
    <row r="240" spans="2:16" x14ac:dyDescent="0.25">
      <c r="B240" s="114" t="s">
        <v>93</v>
      </c>
      <c r="C240" s="115">
        <v>2487</v>
      </c>
      <c r="D240" s="116">
        <v>0.26051697921946282</v>
      </c>
      <c r="E240" s="115">
        <v>51</v>
      </c>
      <c r="F240" s="116">
        <f t="shared" si="40"/>
        <v>-0.97949336550060317</v>
      </c>
      <c r="G240" s="115">
        <v>3914</v>
      </c>
      <c r="H240" s="116">
        <f t="shared" si="41"/>
        <v>75.745098039215691</v>
      </c>
      <c r="I240" s="115">
        <v>4094</v>
      </c>
      <c r="J240" s="116">
        <f t="shared" si="42"/>
        <v>4.598875830352589E-2</v>
      </c>
      <c r="K240" s="115">
        <v>4075</v>
      </c>
      <c r="L240" s="116">
        <f t="shared" si="43"/>
        <v>-4.6409379579872567E-3</v>
      </c>
      <c r="M240" s="115"/>
      <c r="N240" s="116"/>
      <c r="O240" s="116"/>
    </row>
    <row r="241" spans="2:16" ht="15.75" x14ac:dyDescent="0.25">
      <c r="B241" s="117" t="s">
        <v>30</v>
      </c>
      <c r="C241" s="118">
        <v>18681</v>
      </c>
      <c r="D241" s="119">
        <v>9.7268722466960389E-2</v>
      </c>
      <c r="E241" s="118">
        <v>15372</v>
      </c>
      <c r="F241" s="119">
        <f t="shared" si="40"/>
        <v>-0.17713184519030034</v>
      </c>
      <c r="G241" s="118">
        <v>9958</v>
      </c>
      <c r="H241" s="119">
        <f t="shared" si="41"/>
        <v>-0.35219880301847517</v>
      </c>
      <c r="I241" s="118">
        <v>24691</v>
      </c>
      <c r="J241" s="119">
        <f t="shared" si="42"/>
        <v>1.4795139586262303</v>
      </c>
      <c r="K241" s="118">
        <v>28155</v>
      </c>
      <c r="L241" s="119">
        <f t="shared" si="43"/>
        <v>0.14029403426349685</v>
      </c>
      <c r="M241" s="118">
        <v>21679</v>
      </c>
      <c r="N241" s="119">
        <v>-9.9709302325581395E-2</v>
      </c>
      <c r="O241" s="119">
        <v>0.33870569346671608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67" t="s">
        <v>284</v>
      </c>
      <c r="C250" s="267"/>
      <c r="D250" s="267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267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12100</v>
      </c>
      <c r="D255" s="116">
        <v>-0.23456477732793524</v>
      </c>
      <c r="E255" s="115">
        <v>9860</v>
      </c>
      <c r="F255" s="116">
        <f t="shared" ref="F255:J267" si="44">IFERROR(E255/C255-1,"-")</f>
        <v>-0.18512396694214872</v>
      </c>
      <c r="G255" s="115">
        <v>61</v>
      </c>
      <c r="H255" s="116">
        <f t="shared" si="44"/>
        <v>-0.9938133874239351</v>
      </c>
      <c r="I255" s="115">
        <v>1650</v>
      </c>
      <c r="J255" s="116">
        <f t="shared" si="44"/>
        <v>26.049180327868854</v>
      </c>
      <c r="K255" s="115">
        <v>4002</v>
      </c>
      <c r="L255" s="116">
        <f t="shared" ref="L255:L267" si="45">IFERROR(K255/I255-1,"-")</f>
        <v>1.4254545454545453</v>
      </c>
      <c r="M255" s="115">
        <v>3362</v>
      </c>
      <c r="N255" s="116">
        <v>-0.15992003998001003</v>
      </c>
      <c r="O255" s="116">
        <v>-0.72214876033057851</v>
      </c>
    </row>
    <row r="256" spans="2:16" x14ac:dyDescent="0.25">
      <c r="B256" s="114" t="s">
        <v>73</v>
      </c>
      <c r="C256" s="115">
        <v>8468</v>
      </c>
      <c r="D256" s="116">
        <v>-0.42806970147237611</v>
      </c>
      <c r="E256" s="115">
        <v>14874</v>
      </c>
      <c r="F256" s="116">
        <f t="shared" si="44"/>
        <v>0.75649504015115721</v>
      </c>
      <c r="G256" s="115">
        <v>35</v>
      </c>
      <c r="H256" s="116">
        <f t="shared" si="44"/>
        <v>-0.99764690063197525</v>
      </c>
      <c r="I256" s="115">
        <v>1120</v>
      </c>
      <c r="J256" s="116">
        <f t="shared" si="44"/>
        <v>31</v>
      </c>
      <c r="K256" s="115">
        <v>3629</v>
      </c>
      <c r="L256" s="116">
        <f t="shared" si="45"/>
        <v>2.2401785714285714</v>
      </c>
      <c r="M256" s="115">
        <v>3238</v>
      </c>
      <c r="N256" s="116">
        <v>-0.10774317993937721</v>
      </c>
      <c r="O256" s="116">
        <v>-0.61761927255550308</v>
      </c>
    </row>
    <row r="257" spans="2:15" x14ac:dyDescent="0.25">
      <c r="B257" s="114" t="s">
        <v>75</v>
      </c>
      <c r="C257" s="115">
        <v>7726</v>
      </c>
      <c r="D257" s="116">
        <v>-0.43957638183664582</v>
      </c>
      <c r="E257" s="115">
        <v>4046</v>
      </c>
      <c r="F257" s="116">
        <f t="shared" si="44"/>
        <v>-0.47631374579342478</v>
      </c>
      <c r="G257" s="115">
        <v>64</v>
      </c>
      <c r="H257" s="116">
        <f t="shared" si="44"/>
        <v>-0.98418190805734063</v>
      </c>
      <c r="I257" s="115">
        <v>2215</v>
      </c>
      <c r="J257" s="116">
        <f t="shared" si="44"/>
        <v>33.609375</v>
      </c>
      <c r="K257" s="115">
        <v>2337</v>
      </c>
      <c r="L257" s="116">
        <f t="shared" si="45"/>
        <v>5.5079006772009054E-2</v>
      </c>
      <c r="M257" s="115">
        <v>2853</v>
      </c>
      <c r="N257" s="116">
        <v>0.22079589216944795</v>
      </c>
      <c r="O257" s="116">
        <v>-0.63072741392699971</v>
      </c>
    </row>
    <row r="258" spans="2:15" x14ac:dyDescent="0.25">
      <c r="B258" s="114" t="s">
        <v>77</v>
      </c>
      <c r="C258" s="115">
        <v>4480</v>
      </c>
      <c r="D258" s="116">
        <v>-0.43420055569588278</v>
      </c>
      <c r="E258" s="115">
        <v>0</v>
      </c>
      <c r="F258" s="116">
        <f t="shared" si="44"/>
        <v>-1</v>
      </c>
      <c r="G258" s="115">
        <v>0</v>
      </c>
      <c r="H258" s="116" t="str">
        <f t="shared" si="44"/>
        <v>-</v>
      </c>
      <c r="I258" s="115">
        <v>1354</v>
      </c>
      <c r="J258" s="116" t="str">
        <f t="shared" si="44"/>
        <v>-</v>
      </c>
      <c r="K258" s="115">
        <v>2417</v>
      </c>
      <c r="L258" s="116">
        <f t="shared" si="45"/>
        <v>0.78508124076809449</v>
      </c>
      <c r="M258" s="115">
        <v>920</v>
      </c>
      <c r="N258" s="116">
        <v>-0.61936284650393048</v>
      </c>
      <c r="O258" s="116">
        <v>-0.79464285714285721</v>
      </c>
    </row>
    <row r="259" spans="2:15" x14ac:dyDescent="0.25">
      <c r="B259" s="114" t="s">
        <v>79</v>
      </c>
      <c r="C259" s="115">
        <v>68</v>
      </c>
      <c r="D259" s="116">
        <v>-0.61581920903954801</v>
      </c>
      <c r="E259" s="115">
        <v>0</v>
      </c>
      <c r="F259" s="116">
        <f t="shared" si="44"/>
        <v>-1</v>
      </c>
      <c r="G259" s="115">
        <v>11</v>
      </c>
      <c r="H259" s="116" t="str">
        <f t="shared" si="44"/>
        <v>-</v>
      </c>
      <c r="I259" s="115">
        <v>12</v>
      </c>
      <c r="J259" s="116">
        <f t="shared" si="44"/>
        <v>9.0909090909090828E-2</v>
      </c>
      <c r="K259" s="115">
        <v>133</v>
      </c>
      <c r="L259" s="116">
        <f t="shared" si="45"/>
        <v>10.083333333333334</v>
      </c>
      <c r="M259" s="115">
        <v>71</v>
      </c>
      <c r="N259" s="116">
        <v>-0.46616541353383456</v>
      </c>
      <c r="O259" s="116">
        <v>4.4117647058823595E-2</v>
      </c>
    </row>
    <row r="260" spans="2:15" x14ac:dyDescent="0.25">
      <c r="B260" s="114" t="s">
        <v>81</v>
      </c>
      <c r="C260" s="115">
        <v>80</v>
      </c>
      <c r="D260" s="116">
        <v>-0.59183673469387754</v>
      </c>
      <c r="E260" s="115">
        <v>0</v>
      </c>
      <c r="F260" s="116">
        <f t="shared" si="44"/>
        <v>-1</v>
      </c>
      <c r="G260" s="115">
        <v>11</v>
      </c>
      <c r="H260" s="116" t="str">
        <f t="shared" si="44"/>
        <v>-</v>
      </c>
      <c r="I260" s="115">
        <v>46</v>
      </c>
      <c r="J260" s="116">
        <f t="shared" si="44"/>
        <v>3.1818181818181817</v>
      </c>
      <c r="K260" s="115">
        <v>42</v>
      </c>
      <c r="L260" s="116">
        <f t="shared" si="45"/>
        <v>-8.6956521739130488E-2</v>
      </c>
      <c r="M260" s="115">
        <v>24</v>
      </c>
      <c r="N260" s="116">
        <v>-0.4285714285714286</v>
      </c>
      <c r="O260" s="116">
        <v>-0.7</v>
      </c>
    </row>
    <row r="261" spans="2:15" x14ac:dyDescent="0.25">
      <c r="B261" s="114" t="s">
        <v>83</v>
      </c>
      <c r="C261" s="115">
        <v>641</v>
      </c>
      <c r="D261" s="116">
        <v>3.162337662337662</v>
      </c>
      <c r="E261" s="115">
        <v>0</v>
      </c>
      <c r="F261" s="116">
        <f t="shared" si="44"/>
        <v>-1</v>
      </c>
      <c r="G261" s="115">
        <v>24</v>
      </c>
      <c r="H261" s="116" t="str">
        <f t="shared" si="44"/>
        <v>-</v>
      </c>
      <c r="I261" s="115">
        <v>101</v>
      </c>
      <c r="J261" s="116">
        <f t="shared" si="44"/>
        <v>3.208333333333333</v>
      </c>
      <c r="K261" s="115">
        <v>112</v>
      </c>
      <c r="L261" s="116">
        <f t="shared" si="45"/>
        <v>0.10891089108910901</v>
      </c>
      <c r="M261" s="115">
        <v>146</v>
      </c>
      <c r="N261" s="116">
        <v>0.3035714285714286</v>
      </c>
      <c r="O261" s="116">
        <v>-0.77223088923556937</v>
      </c>
    </row>
    <row r="262" spans="2:15" x14ac:dyDescent="0.25">
      <c r="B262" s="114" t="s">
        <v>85</v>
      </c>
      <c r="C262" s="115">
        <v>180</v>
      </c>
      <c r="D262" s="116">
        <v>0.46341463414634143</v>
      </c>
      <c r="E262" s="115">
        <v>17</v>
      </c>
      <c r="F262" s="116">
        <f t="shared" si="44"/>
        <v>-0.90555555555555556</v>
      </c>
      <c r="G262" s="115">
        <v>0</v>
      </c>
      <c r="H262" s="116">
        <f t="shared" si="44"/>
        <v>-1</v>
      </c>
      <c r="I262" s="115">
        <v>101</v>
      </c>
      <c r="J262" s="116" t="str">
        <f t="shared" si="44"/>
        <v>-</v>
      </c>
      <c r="K262" s="115">
        <v>188</v>
      </c>
      <c r="L262" s="116">
        <f t="shared" si="45"/>
        <v>0.86138613861386149</v>
      </c>
      <c r="M262" s="115">
        <v>3</v>
      </c>
      <c r="N262" s="116">
        <v>-0.98404255319148937</v>
      </c>
      <c r="O262" s="116">
        <v>-0.98333333333333328</v>
      </c>
    </row>
    <row r="263" spans="2:15" x14ac:dyDescent="0.25">
      <c r="B263" s="114" t="s">
        <v>87</v>
      </c>
      <c r="C263" s="115">
        <v>136</v>
      </c>
      <c r="D263" s="116">
        <v>0.32038834951456319</v>
      </c>
      <c r="E263" s="115">
        <v>0</v>
      </c>
      <c r="F263" s="116">
        <f t="shared" si="44"/>
        <v>-1</v>
      </c>
      <c r="G263" s="115">
        <v>0</v>
      </c>
      <c r="H263" s="116" t="str">
        <f t="shared" si="44"/>
        <v>-</v>
      </c>
      <c r="I263" s="115">
        <v>15</v>
      </c>
      <c r="J263" s="116" t="str">
        <f t="shared" si="44"/>
        <v>-</v>
      </c>
      <c r="K263" s="115">
        <v>53</v>
      </c>
      <c r="L263" s="116">
        <f t="shared" si="45"/>
        <v>2.5333333333333332</v>
      </c>
      <c r="M263" s="115">
        <v>102</v>
      </c>
      <c r="N263" s="116">
        <v>0.92452830188679247</v>
      </c>
      <c r="O263" s="116">
        <v>-0.25</v>
      </c>
    </row>
    <row r="264" spans="2:15" x14ac:dyDescent="0.25">
      <c r="B264" s="114" t="s">
        <v>89</v>
      </c>
      <c r="C264" s="115">
        <v>1637</v>
      </c>
      <c r="D264" s="116">
        <v>-0.39838294744579195</v>
      </c>
      <c r="E264" s="115">
        <v>331</v>
      </c>
      <c r="F264" s="116">
        <f t="shared" si="44"/>
        <v>-0.79780085522296884</v>
      </c>
      <c r="G264" s="115">
        <v>446</v>
      </c>
      <c r="H264" s="116">
        <f t="shared" si="44"/>
        <v>0.34743202416918439</v>
      </c>
      <c r="I264" s="115">
        <v>612</v>
      </c>
      <c r="J264" s="116">
        <f t="shared" si="44"/>
        <v>0.37219730941704032</v>
      </c>
      <c r="K264" s="115">
        <v>560</v>
      </c>
      <c r="L264" s="116">
        <f t="shared" si="45"/>
        <v>-8.496732026143794E-2</v>
      </c>
      <c r="M264" s="115">
        <v>1129</v>
      </c>
      <c r="N264" s="116">
        <v>1.0160714285714287</v>
      </c>
      <c r="O264" s="116">
        <v>-0.3103237629810629</v>
      </c>
    </row>
    <row r="265" spans="2:15" x14ac:dyDescent="0.25">
      <c r="B265" s="114" t="s">
        <v>91</v>
      </c>
      <c r="C265" s="115">
        <v>6286</v>
      </c>
      <c r="D265" s="116">
        <v>-0.34246861924686189</v>
      </c>
      <c r="E265" s="115">
        <v>300</v>
      </c>
      <c r="F265" s="116">
        <f t="shared" si="44"/>
        <v>-0.95227489659560927</v>
      </c>
      <c r="G265" s="115">
        <v>2974</v>
      </c>
      <c r="H265" s="116">
        <f t="shared" si="44"/>
        <v>8.913333333333334</v>
      </c>
      <c r="I265" s="115">
        <v>2952</v>
      </c>
      <c r="J265" s="116">
        <f t="shared" si="44"/>
        <v>-7.3974445191661298E-3</v>
      </c>
      <c r="K265" s="115">
        <v>3991</v>
      </c>
      <c r="L265" s="116">
        <f t="shared" si="45"/>
        <v>0.35196476964769641</v>
      </c>
      <c r="M265" s="115">
        <v>3568</v>
      </c>
      <c r="N265" s="116">
        <v>-0.10598847406664991</v>
      </c>
      <c r="O265" s="116">
        <v>-0.43238943684377984</v>
      </c>
    </row>
    <row r="266" spans="2:15" x14ac:dyDescent="0.25">
      <c r="B266" s="114" t="s">
        <v>93</v>
      </c>
      <c r="C266" s="115">
        <v>6080</v>
      </c>
      <c r="D266" s="116">
        <v>-0.4906166219839142</v>
      </c>
      <c r="E266" s="115">
        <v>55</v>
      </c>
      <c r="F266" s="116">
        <f t="shared" si="44"/>
        <v>-0.99095394736842102</v>
      </c>
      <c r="G266" s="115">
        <v>2732</v>
      </c>
      <c r="H266" s="116">
        <f t="shared" si="44"/>
        <v>48.672727272727272</v>
      </c>
      <c r="I266" s="115">
        <v>4086</v>
      </c>
      <c r="J266" s="116">
        <f t="shared" si="44"/>
        <v>0.49560761346998539</v>
      </c>
      <c r="K266" s="115">
        <v>3911</v>
      </c>
      <c r="L266" s="116">
        <f t="shared" si="45"/>
        <v>-4.2829172785119884E-2</v>
      </c>
      <c r="M266" s="115"/>
      <c r="N266" s="116"/>
      <c r="O266" s="116"/>
    </row>
    <row r="267" spans="2:15" ht="15.75" x14ac:dyDescent="0.25">
      <c r="B267" s="117" t="s">
        <v>30</v>
      </c>
      <c r="C267" s="118">
        <v>47882</v>
      </c>
      <c r="D267" s="119">
        <v>-0.38047303591760684</v>
      </c>
      <c r="E267" s="118">
        <v>29519</v>
      </c>
      <c r="F267" s="119">
        <f t="shared" si="44"/>
        <v>-0.38350528382273086</v>
      </c>
      <c r="G267" s="118">
        <v>6358</v>
      </c>
      <c r="H267" s="119">
        <f t="shared" si="44"/>
        <v>-0.78461329990853346</v>
      </c>
      <c r="I267" s="118">
        <v>14264</v>
      </c>
      <c r="J267" s="119">
        <f t="shared" si="44"/>
        <v>1.2434727901855931</v>
      </c>
      <c r="K267" s="118">
        <v>21375</v>
      </c>
      <c r="L267" s="119">
        <f t="shared" si="45"/>
        <v>0.49852776219854178</v>
      </c>
      <c r="M267" s="118">
        <v>15416</v>
      </c>
      <c r="N267" s="119">
        <v>-0.11726981218506638</v>
      </c>
      <c r="O267" s="119">
        <v>-0.63121381752069272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7B68A-ABDA-4C32-8A85-821573FFD392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271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156332</v>
      </c>
      <c r="D9" s="116">
        <v>-0.15508090754812842</v>
      </c>
      <c r="E9" s="115">
        <v>157800</v>
      </c>
      <c r="F9" s="116">
        <f t="shared" ref="F9:L21" si="0">IFERROR(E9/C9-1,"-")</f>
        <v>9.3902719852620997E-3</v>
      </c>
      <c r="G9" s="115">
        <v>26469</v>
      </c>
      <c r="H9" s="116">
        <f t="shared" si="0"/>
        <v>-0.83226235741444865</v>
      </c>
      <c r="I9" s="115">
        <v>114870</v>
      </c>
      <c r="J9" s="116">
        <f t="shared" si="0"/>
        <v>3.3397937209565907</v>
      </c>
      <c r="K9" s="115">
        <v>163920</v>
      </c>
      <c r="L9" s="116">
        <f t="shared" si="0"/>
        <v>0.4270044398015147</v>
      </c>
      <c r="M9" s="115">
        <v>173408</v>
      </c>
      <c r="N9" s="116">
        <v>5.7881893606637425E-2</v>
      </c>
      <c r="O9" s="116">
        <v>0.10922907658061054</v>
      </c>
    </row>
    <row r="10" spans="1:16" x14ac:dyDescent="0.25">
      <c r="A10" s="1" t="s">
        <v>72</v>
      </c>
      <c r="B10" s="114" t="s">
        <v>73</v>
      </c>
      <c r="C10" s="115">
        <v>144826</v>
      </c>
      <c r="D10" s="116">
        <v>-0.13591398875935234</v>
      </c>
      <c r="E10" s="115">
        <v>172884</v>
      </c>
      <c r="F10" s="116">
        <f t="shared" si="0"/>
        <v>0.19373593139353429</v>
      </c>
      <c r="G10" s="115">
        <v>18511</v>
      </c>
      <c r="H10" s="116">
        <f t="shared" si="0"/>
        <v>-0.89292820619606206</v>
      </c>
      <c r="I10" s="115">
        <v>141290</v>
      </c>
      <c r="J10" s="116">
        <f t="shared" si="0"/>
        <v>6.6327589001134459</v>
      </c>
      <c r="K10" s="115">
        <v>156374</v>
      </c>
      <c r="L10" s="116">
        <f t="shared" si="0"/>
        <v>0.10675914785193563</v>
      </c>
      <c r="M10" s="115">
        <v>166759</v>
      </c>
      <c r="N10" s="116">
        <v>6.6411295995497888E-2</v>
      </c>
      <c r="O10" s="116">
        <v>0.15144380152735004</v>
      </c>
    </row>
    <row r="11" spans="1:16" x14ac:dyDescent="0.25">
      <c r="A11" s="1" t="s">
        <v>74</v>
      </c>
      <c r="B11" s="114" t="s">
        <v>75</v>
      </c>
      <c r="C11" s="115">
        <v>154862</v>
      </c>
      <c r="D11" s="116">
        <v>-0.12921092436502268</v>
      </c>
      <c r="E11" s="115">
        <v>82007</v>
      </c>
      <c r="F11" s="116">
        <f t="shared" si="0"/>
        <v>-0.47045111131200679</v>
      </c>
      <c r="G11" s="115">
        <v>22143</v>
      </c>
      <c r="H11" s="116">
        <f t="shared" si="0"/>
        <v>-0.72998646457009775</v>
      </c>
      <c r="I11" s="115">
        <v>148905</v>
      </c>
      <c r="J11" s="116">
        <f t="shared" si="0"/>
        <v>5.724698550331933</v>
      </c>
      <c r="K11" s="115">
        <v>146134</v>
      </c>
      <c r="L11" s="116">
        <f t="shared" si="0"/>
        <v>-1.8609180349887566E-2</v>
      </c>
      <c r="M11" s="115">
        <v>176870</v>
      </c>
      <c r="N11" s="116">
        <v>0.21032750762998353</v>
      </c>
      <c r="O11" s="116">
        <v>0.14211362374242875</v>
      </c>
    </row>
    <row r="12" spans="1:16" x14ac:dyDescent="0.25">
      <c r="A12" s="1" t="s">
        <v>76</v>
      </c>
      <c r="B12" s="114" t="s">
        <v>77</v>
      </c>
      <c r="C12" s="115">
        <v>142052</v>
      </c>
      <c r="D12" s="116">
        <v>-8.6388310051194961E-2</v>
      </c>
      <c r="E12" s="115">
        <v>0</v>
      </c>
      <c r="F12" s="116">
        <f t="shared" si="0"/>
        <v>-1</v>
      </c>
      <c r="G12" s="115">
        <v>22148</v>
      </c>
      <c r="H12" s="116" t="str">
        <f t="shared" si="0"/>
        <v>-</v>
      </c>
      <c r="I12" s="115">
        <v>152510</v>
      </c>
      <c r="J12" s="116">
        <f t="shared" si="0"/>
        <v>5.885949069893444</v>
      </c>
      <c r="K12" s="115">
        <v>144835</v>
      </c>
      <c r="L12" s="116">
        <f t="shared" si="0"/>
        <v>-5.0324568880729115E-2</v>
      </c>
      <c r="M12" s="115">
        <v>154662</v>
      </c>
      <c r="N12" s="116">
        <v>6.7849621983636643E-2</v>
      </c>
      <c r="O12" s="116">
        <v>8.8770309464139885E-2</v>
      </c>
    </row>
    <row r="13" spans="1:16" x14ac:dyDescent="0.25">
      <c r="A13" s="1" t="s">
        <v>78</v>
      </c>
      <c r="B13" s="114" t="s">
        <v>79</v>
      </c>
      <c r="C13" s="115">
        <v>129253</v>
      </c>
      <c r="D13" s="116">
        <v>-0.23227745472472516</v>
      </c>
      <c r="E13" s="115">
        <v>0</v>
      </c>
      <c r="F13" s="116">
        <f t="shared" si="0"/>
        <v>-1</v>
      </c>
      <c r="G13" s="115">
        <v>24096</v>
      </c>
      <c r="H13" s="116" t="str">
        <f t="shared" si="0"/>
        <v>-</v>
      </c>
      <c r="I13" s="115">
        <v>125910</v>
      </c>
      <c r="J13" s="116">
        <f t="shared" si="0"/>
        <v>4.2253486055776897</v>
      </c>
      <c r="K13" s="115">
        <v>140451</v>
      </c>
      <c r="L13" s="116">
        <f t="shared" si="0"/>
        <v>0.11548725279961869</v>
      </c>
      <c r="M13" s="115">
        <v>159924</v>
      </c>
      <c r="N13" s="116">
        <v>0.1386462182540531</v>
      </c>
      <c r="O13" s="116">
        <v>0.23729429877836483</v>
      </c>
    </row>
    <row r="14" spans="1:16" x14ac:dyDescent="0.25">
      <c r="A14" s="1" t="s">
        <v>80</v>
      </c>
      <c r="B14" s="114" t="s">
        <v>81</v>
      </c>
      <c r="C14" s="115">
        <v>145760</v>
      </c>
      <c r="D14" s="116">
        <v>-0.13753520626730731</v>
      </c>
      <c r="E14" s="115">
        <v>0</v>
      </c>
      <c r="F14" s="116">
        <f t="shared" si="0"/>
        <v>-1</v>
      </c>
      <c r="G14" s="115">
        <v>18794</v>
      </c>
      <c r="H14" s="116" t="str">
        <f t="shared" si="0"/>
        <v>-</v>
      </c>
      <c r="I14" s="115">
        <v>132220</v>
      </c>
      <c r="J14" s="116">
        <f t="shared" si="0"/>
        <v>6.0352240076620198</v>
      </c>
      <c r="K14" s="115">
        <v>142289</v>
      </c>
      <c r="L14" s="116">
        <f t="shared" si="0"/>
        <v>7.6153380729087949E-2</v>
      </c>
      <c r="M14" s="115">
        <v>157113</v>
      </c>
      <c r="N14" s="116">
        <v>0.10418233313889336</v>
      </c>
      <c r="O14" s="116">
        <v>7.7888309549945189E-2</v>
      </c>
    </row>
    <row r="15" spans="1:16" x14ac:dyDescent="0.25">
      <c r="A15" s="1" t="s">
        <v>82</v>
      </c>
      <c r="B15" s="114" t="s">
        <v>83</v>
      </c>
      <c r="C15" s="115">
        <v>181443</v>
      </c>
      <c r="D15" s="116">
        <v>-5.9286180901917285E-2</v>
      </c>
      <c r="E15" s="115">
        <v>0</v>
      </c>
      <c r="F15" s="116">
        <f t="shared" si="0"/>
        <v>-1</v>
      </c>
      <c r="G15" s="115">
        <v>61086</v>
      </c>
      <c r="H15" s="116" t="str">
        <f t="shared" si="0"/>
        <v>-</v>
      </c>
      <c r="I15" s="115">
        <v>159520</v>
      </c>
      <c r="J15" s="116">
        <f t="shared" si="0"/>
        <v>1.6114003208591168</v>
      </c>
      <c r="K15" s="115">
        <v>166431</v>
      </c>
      <c r="L15" s="116">
        <f t="shared" si="0"/>
        <v>4.3323721163490481E-2</v>
      </c>
      <c r="M15" s="115">
        <v>173767</v>
      </c>
      <c r="N15" s="116">
        <v>4.4078326754030117E-2</v>
      </c>
      <c r="O15" s="116">
        <v>-4.2305296980318929E-2</v>
      </c>
    </row>
    <row r="16" spans="1:16" x14ac:dyDescent="0.25">
      <c r="A16" s="1" t="s">
        <v>84</v>
      </c>
      <c r="B16" s="114" t="s">
        <v>85</v>
      </c>
      <c r="C16" s="115">
        <v>181850</v>
      </c>
      <c r="D16" s="116">
        <v>-0.10978284282049777</v>
      </c>
      <c r="E16" s="115">
        <v>60513</v>
      </c>
      <c r="F16" s="116">
        <f t="shared" si="0"/>
        <v>-0.66723673357162494</v>
      </c>
      <c r="G16" s="115">
        <v>94829</v>
      </c>
      <c r="H16" s="116">
        <f t="shared" si="0"/>
        <v>0.56708475864690233</v>
      </c>
      <c r="I16" s="115">
        <v>178525</v>
      </c>
      <c r="J16" s="116">
        <f t="shared" si="0"/>
        <v>0.88259920488458166</v>
      </c>
      <c r="K16" s="115">
        <v>181874</v>
      </c>
      <c r="L16" s="116">
        <f t="shared" si="0"/>
        <v>1.875927741212724E-2</v>
      </c>
      <c r="M16" s="115">
        <v>179514</v>
      </c>
      <c r="N16" s="116">
        <v>-1.2976016362976517E-2</v>
      </c>
      <c r="O16" s="116">
        <v>-1.28457519934011E-2</v>
      </c>
    </row>
    <row r="17" spans="1:16" x14ac:dyDescent="0.25">
      <c r="A17" s="1" t="s">
        <v>86</v>
      </c>
      <c r="B17" s="114" t="s">
        <v>87</v>
      </c>
      <c r="C17" s="115">
        <v>164115</v>
      </c>
      <c r="D17" s="116">
        <v>-6.3179646426879343E-2</v>
      </c>
      <c r="E17" s="115">
        <v>22909</v>
      </c>
      <c r="F17" s="116">
        <f t="shared" si="0"/>
        <v>-0.86040885964110536</v>
      </c>
      <c r="G17" s="115">
        <v>89027</v>
      </c>
      <c r="H17" s="116">
        <f t="shared" si="0"/>
        <v>2.8861146274389977</v>
      </c>
      <c r="I17" s="115">
        <v>136089</v>
      </c>
      <c r="J17" s="116">
        <f t="shared" si="0"/>
        <v>0.52862614712390621</v>
      </c>
      <c r="K17" s="115">
        <v>150809</v>
      </c>
      <c r="L17" s="116">
        <f t="shared" si="0"/>
        <v>0.10816450998978611</v>
      </c>
      <c r="M17" s="115">
        <v>145872</v>
      </c>
      <c r="N17" s="116">
        <v>-3.2736773004263697E-2</v>
      </c>
      <c r="O17" s="116">
        <v>-0.11115985741705514</v>
      </c>
    </row>
    <row r="18" spans="1:16" x14ac:dyDescent="0.25">
      <c r="A18" s="1" t="s">
        <v>88</v>
      </c>
      <c r="B18" s="114" t="s">
        <v>89</v>
      </c>
      <c r="C18" s="115">
        <v>161488</v>
      </c>
      <c r="D18" s="116">
        <v>-5.6618763874284328E-2</v>
      </c>
      <c r="E18" s="115">
        <v>24343</v>
      </c>
      <c r="F18" s="116">
        <f t="shared" si="0"/>
        <v>-0.84925814921232534</v>
      </c>
      <c r="G18" s="115">
        <v>137179</v>
      </c>
      <c r="H18" s="116">
        <f t="shared" si="0"/>
        <v>4.6352544879431461</v>
      </c>
      <c r="I18" s="115">
        <v>154114</v>
      </c>
      <c r="J18" s="116">
        <f t="shared" si="0"/>
        <v>0.12345184029625522</v>
      </c>
      <c r="K18" s="115">
        <v>170708</v>
      </c>
      <c r="L18" s="116">
        <f t="shared" si="0"/>
        <v>0.10767354036622234</v>
      </c>
      <c r="M18" s="115">
        <v>177711</v>
      </c>
      <c r="N18" s="116">
        <v>4.1023267802329233E-2</v>
      </c>
      <c r="O18" s="116">
        <v>0.10045947686515411</v>
      </c>
    </row>
    <row r="19" spans="1:16" x14ac:dyDescent="0.25">
      <c r="A19" s="1" t="s">
        <v>90</v>
      </c>
      <c r="B19" s="114" t="s">
        <v>91</v>
      </c>
      <c r="C19" s="115">
        <v>145313</v>
      </c>
      <c r="D19" s="116">
        <v>-2.2731399595138924E-2</v>
      </c>
      <c r="E19" s="115">
        <v>30656</v>
      </c>
      <c r="F19" s="116">
        <f t="shared" si="0"/>
        <v>-0.78903470439671608</v>
      </c>
      <c r="G19" s="115">
        <v>137494</v>
      </c>
      <c r="H19" s="116">
        <f t="shared" si="0"/>
        <v>3.4850600208768263</v>
      </c>
      <c r="I19" s="115">
        <v>153023</v>
      </c>
      <c r="J19" s="116">
        <f t="shared" si="0"/>
        <v>0.11294311024481063</v>
      </c>
      <c r="K19" s="115">
        <v>164389</v>
      </c>
      <c r="L19" s="116">
        <f t="shared" si="0"/>
        <v>7.427641596361334E-2</v>
      </c>
      <c r="M19" s="115">
        <v>162641</v>
      </c>
      <c r="N19" s="116">
        <v>-1.0633314881166034E-2</v>
      </c>
      <c r="O19" s="116">
        <v>0.11924604130394401</v>
      </c>
    </row>
    <row r="20" spans="1:16" x14ac:dyDescent="0.25">
      <c r="A20" s="1" t="s">
        <v>92</v>
      </c>
      <c r="B20" s="114" t="s">
        <v>93</v>
      </c>
      <c r="C20" s="115">
        <v>149462</v>
      </c>
      <c r="D20" s="116">
        <v>-3.7746660228552997E-2</v>
      </c>
      <c r="E20" s="115">
        <v>33192</v>
      </c>
      <c r="F20" s="116">
        <f t="shared" si="0"/>
        <v>-0.77792348556823809</v>
      </c>
      <c r="G20" s="115">
        <v>123213</v>
      </c>
      <c r="H20" s="116">
        <f t="shared" si="0"/>
        <v>2.7121294287780189</v>
      </c>
      <c r="I20" s="115">
        <v>156141</v>
      </c>
      <c r="J20" s="116">
        <f t="shared" si="0"/>
        <v>0.26724452776898544</v>
      </c>
      <c r="K20" s="115">
        <v>158524</v>
      </c>
      <c r="L20" s="116">
        <f t="shared" si="0"/>
        <v>1.5261846664232914E-2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1856756</v>
      </c>
      <c r="D21" s="119">
        <v>-0.10338676536985936</v>
      </c>
      <c r="E21" s="118">
        <v>610766</v>
      </c>
      <c r="F21" s="119">
        <f t="shared" si="0"/>
        <v>-0.67105747874249499</v>
      </c>
      <c r="G21" s="118">
        <v>774989</v>
      </c>
      <c r="H21" s="119">
        <f t="shared" si="0"/>
        <v>0.26888038954362226</v>
      </c>
      <c r="I21" s="118">
        <v>1753117</v>
      </c>
      <c r="J21" s="119">
        <f t="shared" si="0"/>
        <v>1.2621185591021291</v>
      </c>
      <c r="K21" s="118">
        <v>1886738</v>
      </c>
      <c r="L21" s="119">
        <f t="shared" si="0"/>
        <v>7.6219100037247856E-2</v>
      </c>
      <c r="M21" s="118">
        <v>1828241</v>
      </c>
      <c r="N21" s="119">
        <v>5.7878827506315789E-2</v>
      </c>
      <c r="O21" s="119">
        <v>7.084134308443657E-2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7" t="s">
        <v>288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115438</v>
      </c>
      <c r="D31" s="116">
        <v>5.1721467552227063E-2</v>
      </c>
      <c r="E31" s="115">
        <v>114606</v>
      </c>
      <c r="F31" s="116">
        <f t="shared" ref="F31:J43" si="1">IFERROR(E31/C31-1,"-")</f>
        <v>-7.2073320743603064E-3</v>
      </c>
      <c r="G31" s="115">
        <v>23694</v>
      </c>
      <c r="H31" s="116">
        <f t="shared" si="1"/>
        <v>-0.79325689754463113</v>
      </c>
      <c r="I31" s="115">
        <v>90631</v>
      </c>
      <c r="J31" s="116">
        <f t="shared" si="1"/>
        <v>2.8250611969274924</v>
      </c>
      <c r="K31" s="115">
        <v>134558</v>
      </c>
      <c r="L31" s="116">
        <f t="shared" ref="L31:L43" si="2">IFERROR(K31/I31-1,"-")</f>
        <v>0.48467963500347566</v>
      </c>
      <c r="M31" s="115">
        <v>142289</v>
      </c>
      <c r="N31" s="116">
        <v>5.7454777865307172E-2</v>
      </c>
      <c r="O31" s="116">
        <v>0.23260104991423969</v>
      </c>
    </row>
    <row r="32" spans="1:16" x14ac:dyDescent="0.25">
      <c r="B32" s="114" t="s">
        <v>73</v>
      </c>
      <c r="C32" s="115">
        <v>102097</v>
      </c>
      <c r="D32" s="116">
        <v>3.7054718686832855E-2</v>
      </c>
      <c r="E32" s="115">
        <v>133643</v>
      </c>
      <c r="F32" s="116">
        <f t="shared" si="1"/>
        <v>0.30898067524021267</v>
      </c>
      <c r="G32" s="115">
        <v>15152</v>
      </c>
      <c r="H32" s="116">
        <f t="shared" si="1"/>
        <v>-0.88662331734546518</v>
      </c>
      <c r="I32" s="115">
        <v>114673</v>
      </c>
      <c r="J32" s="116">
        <f t="shared" si="1"/>
        <v>6.5681758183738124</v>
      </c>
      <c r="K32" s="115">
        <v>128079</v>
      </c>
      <c r="L32" s="116">
        <f t="shared" si="2"/>
        <v>0.11690633366180347</v>
      </c>
      <c r="M32" s="115">
        <v>141936</v>
      </c>
      <c r="N32" s="116">
        <v>0.10819103834352228</v>
      </c>
      <c r="O32" s="116">
        <v>0.39020735183208122</v>
      </c>
    </row>
    <row r="33" spans="2:16" x14ac:dyDescent="0.25">
      <c r="B33" s="114" t="s">
        <v>75</v>
      </c>
      <c r="C33" s="115">
        <v>112123</v>
      </c>
      <c r="D33" s="116">
        <v>5.9143035272335664E-2</v>
      </c>
      <c r="E33" s="115">
        <v>58888</v>
      </c>
      <c r="F33" s="116">
        <f t="shared" si="1"/>
        <v>-0.47479107765578876</v>
      </c>
      <c r="G33" s="115">
        <v>17426</v>
      </c>
      <c r="H33" s="116">
        <f t="shared" si="1"/>
        <v>-0.70408232577095498</v>
      </c>
      <c r="I33" s="115">
        <v>121331</v>
      </c>
      <c r="J33" s="116">
        <f t="shared" si="1"/>
        <v>5.9626420291518425</v>
      </c>
      <c r="K33" s="115">
        <v>117104</v>
      </c>
      <c r="L33" s="116">
        <f t="shared" si="2"/>
        <v>-3.4838582060644052E-2</v>
      </c>
      <c r="M33" s="115">
        <v>145867</v>
      </c>
      <c r="N33" s="116">
        <v>0.24561927858997135</v>
      </c>
      <c r="O33" s="116">
        <v>0.30095520098463302</v>
      </c>
    </row>
    <row r="34" spans="2:16" x14ac:dyDescent="0.25">
      <c r="B34" s="114" t="s">
        <v>77</v>
      </c>
      <c r="C34" s="115">
        <v>108972</v>
      </c>
      <c r="D34" s="116">
        <v>7.41660752306601E-2</v>
      </c>
      <c r="E34" s="115">
        <v>0</v>
      </c>
      <c r="F34" s="116">
        <f t="shared" si="1"/>
        <v>-1</v>
      </c>
      <c r="G34" s="115">
        <v>16297</v>
      </c>
      <c r="H34" s="116" t="str">
        <f t="shared" si="1"/>
        <v>-</v>
      </c>
      <c r="I34" s="115">
        <v>129658</v>
      </c>
      <c r="J34" s="116">
        <f t="shared" si="1"/>
        <v>6.9559428115604103</v>
      </c>
      <c r="K34" s="115">
        <v>120355</v>
      </c>
      <c r="L34" s="116">
        <f t="shared" si="2"/>
        <v>-7.1750296935013669E-2</v>
      </c>
      <c r="M34" s="115">
        <v>131033</v>
      </c>
      <c r="N34" s="116">
        <v>8.8720867433841555E-2</v>
      </c>
      <c r="O34" s="116">
        <v>0.20244650001835329</v>
      </c>
    </row>
    <row r="35" spans="2:16" x14ac:dyDescent="0.25">
      <c r="B35" s="114" t="s">
        <v>79</v>
      </c>
      <c r="C35" s="115">
        <v>104051</v>
      </c>
      <c r="D35" s="116">
        <v>-3.0369956201658721E-2</v>
      </c>
      <c r="E35" s="115">
        <v>0</v>
      </c>
      <c r="F35" s="116">
        <f t="shared" si="1"/>
        <v>-1</v>
      </c>
      <c r="G35" s="115">
        <v>18007</v>
      </c>
      <c r="H35" s="116" t="str">
        <f t="shared" si="1"/>
        <v>-</v>
      </c>
      <c r="I35" s="115">
        <v>112218</v>
      </c>
      <c r="J35" s="116">
        <f t="shared" si="1"/>
        <v>5.2319098128505583</v>
      </c>
      <c r="K35" s="115">
        <v>122105</v>
      </c>
      <c r="L35" s="116">
        <f t="shared" si="2"/>
        <v>8.8105295050704857E-2</v>
      </c>
      <c r="M35" s="115">
        <v>138860</v>
      </c>
      <c r="N35" s="116">
        <v>0.1372179681421728</v>
      </c>
      <c r="O35" s="116">
        <v>0.33453787085179387</v>
      </c>
    </row>
    <row r="36" spans="2:16" x14ac:dyDescent="0.25">
      <c r="B36" s="114" t="s">
        <v>81</v>
      </c>
      <c r="C36" s="115">
        <v>108461</v>
      </c>
      <c r="D36" s="116">
        <v>-2.6198834609755917E-2</v>
      </c>
      <c r="E36" s="115">
        <v>0</v>
      </c>
      <c r="F36" s="116">
        <f t="shared" si="1"/>
        <v>-1</v>
      </c>
      <c r="G36" s="115">
        <v>12366</v>
      </c>
      <c r="H36" s="116" t="str">
        <f t="shared" si="1"/>
        <v>-</v>
      </c>
      <c r="I36" s="115">
        <v>116273</v>
      </c>
      <c r="J36" s="116">
        <f t="shared" si="1"/>
        <v>8.4026362607148641</v>
      </c>
      <c r="K36" s="115">
        <v>123362</v>
      </c>
      <c r="L36" s="116">
        <f t="shared" si="2"/>
        <v>6.0968582560009699E-2</v>
      </c>
      <c r="M36" s="115">
        <v>137217</v>
      </c>
      <c r="N36" s="116">
        <v>0.1123117329485579</v>
      </c>
      <c r="O36" s="116">
        <v>0.26512755737085225</v>
      </c>
    </row>
    <row r="37" spans="2:16" x14ac:dyDescent="0.25">
      <c r="B37" s="114" t="s">
        <v>83</v>
      </c>
      <c r="C37" s="115">
        <v>126681</v>
      </c>
      <c r="D37" s="116">
        <v>3.0488152082841946E-2</v>
      </c>
      <c r="E37" s="115">
        <v>0</v>
      </c>
      <c r="F37" s="116">
        <f t="shared" si="1"/>
        <v>-1</v>
      </c>
      <c r="G37" s="115">
        <v>49368</v>
      </c>
      <c r="H37" s="116" t="str">
        <f t="shared" si="1"/>
        <v>-</v>
      </c>
      <c r="I37" s="115">
        <v>136571</v>
      </c>
      <c r="J37" s="116">
        <f t="shared" si="1"/>
        <v>1.7663871333657428</v>
      </c>
      <c r="K37" s="115">
        <v>139919</v>
      </c>
      <c r="L37" s="116">
        <f t="shared" si="2"/>
        <v>2.4514721280506135E-2</v>
      </c>
      <c r="M37" s="115">
        <v>146858</v>
      </c>
      <c r="N37" s="116">
        <v>4.9592978794874121E-2</v>
      </c>
      <c r="O37" s="116">
        <v>0.15927408214333649</v>
      </c>
    </row>
    <row r="38" spans="2:16" x14ac:dyDescent="0.25">
      <c r="B38" s="114" t="s">
        <v>85</v>
      </c>
      <c r="C38" s="115">
        <v>134701</v>
      </c>
      <c r="D38" s="116">
        <v>0.13384680134680127</v>
      </c>
      <c r="E38" s="115">
        <v>52066</v>
      </c>
      <c r="F38" s="116">
        <f t="shared" si="1"/>
        <v>-0.61346983318609372</v>
      </c>
      <c r="G38" s="115">
        <v>79694</v>
      </c>
      <c r="H38" s="116">
        <f t="shared" si="1"/>
        <v>0.53063419506011611</v>
      </c>
      <c r="I38" s="115">
        <v>151061</v>
      </c>
      <c r="J38" s="116">
        <f t="shared" si="1"/>
        <v>0.89551283659999492</v>
      </c>
      <c r="K38" s="115">
        <v>150474</v>
      </c>
      <c r="L38" s="116">
        <f t="shared" si="2"/>
        <v>-3.8858474391140208E-3</v>
      </c>
      <c r="M38" s="115">
        <v>148337</v>
      </c>
      <c r="N38" s="116">
        <v>-1.4201789013384425E-2</v>
      </c>
      <c r="O38" s="116">
        <v>0.10123161669178393</v>
      </c>
    </row>
    <row r="39" spans="2:16" x14ac:dyDescent="0.25">
      <c r="B39" s="114" t="s">
        <v>87</v>
      </c>
      <c r="C39" s="115">
        <v>126374</v>
      </c>
      <c r="D39" s="116">
        <v>-3.5268790936989536E-2</v>
      </c>
      <c r="E39" s="115">
        <v>18190</v>
      </c>
      <c r="F39" s="116">
        <f t="shared" si="1"/>
        <v>-0.85606216468577401</v>
      </c>
      <c r="G39" s="115">
        <v>77109</v>
      </c>
      <c r="H39" s="116">
        <f t="shared" si="1"/>
        <v>3.239087410665201</v>
      </c>
      <c r="I39" s="115">
        <v>116897</v>
      </c>
      <c r="J39" s="116">
        <f t="shared" si="1"/>
        <v>0.51599683564823828</v>
      </c>
      <c r="K39" s="115">
        <v>126900</v>
      </c>
      <c r="L39" s="116">
        <f t="shared" si="2"/>
        <v>8.557105828207745E-2</v>
      </c>
      <c r="M39" s="115">
        <v>122477</v>
      </c>
      <c r="N39" s="116">
        <v>-3.4854215918045717E-2</v>
      </c>
      <c r="O39" s="116">
        <v>-3.0837039264405619E-2</v>
      </c>
    </row>
    <row r="40" spans="2:16" x14ac:dyDescent="0.25">
      <c r="B40" s="114" t="s">
        <v>89</v>
      </c>
      <c r="C40" s="115">
        <v>125216</v>
      </c>
      <c r="D40" s="116">
        <v>1.2468263337483965E-2</v>
      </c>
      <c r="E40" s="115">
        <v>20865</v>
      </c>
      <c r="F40" s="116">
        <f t="shared" si="1"/>
        <v>-0.83336794019933558</v>
      </c>
      <c r="G40" s="115">
        <v>116948</v>
      </c>
      <c r="H40" s="116">
        <f t="shared" si="1"/>
        <v>4.6049844236760125</v>
      </c>
      <c r="I40" s="115">
        <v>130908</v>
      </c>
      <c r="J40" s="116">
        <f t="shared" si="1"/>
        <v>0.11936929233505489</v>
      </c>
      <c r="K40" s="115">
        <v>143241</v>
      </c>
      <c r="L40" s="116">
        <f t="shared" si="2"/>
        <v>9.421120176001474E-2</v>
      </c>
      <c r="M40" s="115">
        <v>149661</v>
      </c>
      <c r="N40" s="116">
        <v>4.4819569815904625E-2</v>
      </c>
      <c r="O40" s="116">
        <v>0.19522265525172511</v>
      </c>
    </row>
    <row r="41" spans="2:16" x14ac:dyDescent="0.25">
      <c r="B41" s="114" t="s">
        <v>91</v>
      </c>
      <c r="C41" s="115">
        <v>104690</v>
      </c>
      <c r="D41" s="116">
        <v>-4.1054482834426365E-2</v>
      </c>
      <c r="E41" s="115">
        <v>26883</v>
      </c>
      <c r="F41" s="116">
        <f t="shared" si="1"/>
        <v>-0.743213296398892</v>
      </c>
      <c r="G41" s="115">
        <v>114236</v>
      </c>
      <c r="H41" s="116">
        <f t="shared" si="1"/>
        <v>3.2493769296581485</v>
      </c>
      <c r="I41" s="115">
        <v>124620</v>
      </c>
      <c r="J41" s="116">
        <f t="shared" si="1"/>
        <v>9.0899541300465625E-2</v>
      </c>
      <c r="K41" s="115">
        <v>135531</v>
      </c>
      <c r="L41" s="116">
        <f t="shared" si="2"/>
        <v>8.7554164660568201E-2</v>
      </c>
      <c r="M41" s="115">
        <v>131764</v>
      </c>
      <c r="N41" s="116">
        <v>-2.7794379145730463E-2</v>
      </c>
      <c r="O41" s="116">
        <v>0.25861113764447419</v>
      </c>
    </row>
    <row r="42" spans="2:16" x14ac:dyDescent="0.25">
      <c r="B42" s="114" t="s">
        <v>93</v>
      </c>
      <c r="C42" s="115">
        <v>109384</v>
      </c>
      <c r="D42" s="116">
        <v>-5.8657487091221983E-2</v>
      </c>
      <c r="E42" s="115">
        <v>28481</v>
      </c>
      <c r="F42" s="116">
        <f t="shared" si="1"/>
        <v>-0.73962371096321222</v>
      </c>
      <c r="G42" s="115">
        <v>98119</v>
      </c>
      <c r="H42" s="116">
        <f t="shared" si="1"/>
        <v>2.4450686422527297</v>
      </c>
      <c r="I42" s="115">
        <v>127755</v>
      </c>
      <c r="J42" s="116">
        <f t="shared" si="1"/>
        <v>0.30204139870973012</v>
      </c>
      <c r="K42" s="115">
        <v>128235</v>
      </c>
      <c r="L42" s="116">
        <f t="shared" si="2"/>
        <v>3.7571914993541622E-3</v>
      </c>
      <c r="M42" s="115"/>
      <c r="N42" s="116"/>
      <c r="O42" s="116"/>
    </row>
    <row r="43" spans="2:16" ht="15.75" x14ac:dyDescent="0.25">
      <c r="B43" s="117" t="s">
        <v>30</v>
      </c>
      <c r="C43" s="118">
        <v>1378188</v>
      </c>
      <c r="D43" s="119">
        <v>1.6376323579516461E-2</v>
      </c>
      <c r="E43" s="118">
        <v>473644</v>
      </c>
      <c r="F43" s="119">
        <f t="shared" si="1"/>
        <v>-0.65632845446339694</v>
      </c>
      <c r="G43" s="118">
        <v>638416</v>
      </c>
      <c r="H43" s="119">
        <f t="shared" si="1"/>
        <v>0.347881531276655</v>
      </c>
      <c r="I43" s="118">
        <v>1472596</v>
      </c>
      <c r="J43" s="119">
        <f t="shared" si="1"/>
        <v>1.3066401844565299</v>
      </c>
      <c r="K43" s="118">
        <v>1569863</v>
      </c>
      <c r="L43" s="119">
        <f t="shared" si="2"/>
        <v>6.6051381370043183E-2</v>
      </c>
      <c r="M43" s="118">
        <v>1536299</v>
      </c>
      <c r="N43" s="119">
        <v>6.5669506974059821E-2</v>
      </c>
      <c r="O43" s="119">
        <v>0.21082452451284839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67" t="s">
        <v>289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/>
      <c r="B53" s="114" t="s">
        <v>71</v>
      </c>
      <c r="C53" s="115">
        <v>100949</v>
      </c>
      <c r="D53" s="116" t="s">
        <v>236</v>
      </c>
      <c r="E53" s="115">
        <v>88467</v>
      </c>
      <c r="F53" s="116">
        <f t="shared" ref="F53:J65" si="3">IFERROR(E53/C53-1,"-")</f>
        <v>-0.12364659382460452</v>
      </c>
      <c r="G53" s="115">
        <v>0</v>
      </c>
      <c r="H53" s="116">
        <f t="shared" si="3"/>
        <v>-1</v>
      </c>
      <c r="I53" s="115">
        <v>73133</v>
      </c>
      <c r="J53" s="116" t="str">
        <f t="shared" si="3"/>
        <v>-</v>
      </c>
      <c r="K53" s="115">
        <v>113052</v>
      </c>
      <c r="L53" s="116">
        <f t="shared" ref="L53:L65" si="4">IFERROR(K53/I53-1,"-")</f>
        <v>0.54584113874721396</v>
      </c>
      <c r="M53" s="115">
        <v>113741</v>
      </c>
      <c r="N53" s="116">
        <v>6.0945405654035945E-3</v>
      </c>
      <c r="O53" s="116">
        <v>0.1267174513863436</v>
      </c>
    </row>
    <row r="54" spans="1:16" x14ac:dyDescent="0.25">
      <c r="A54" s="1">
        <v>2</v>
      </c>
      <c r="B54" s="114" t="s">
        <v>73</v>
      </c>
      <c r="C54" s="115">
        <v>90864</v>
      </c>
      <c r="D54" s="116" t="s">
        <v>236</v>
      </c>
      <c r="E54" s="115">
        <v>107490</v>
      </c>
      <c r="F54" s="116">
        <f t="shared" si="3"/>
        <v>0.1829767564712097</v>
      </c>
      <c r="G54" s="115">
        <v>0</v>
      </c>
      <c r="H54" s="116">
        <f t="shared" si="3"/>
        <v>-1</v>
      </c>
      <c r="I54" s="115">
        <v>90824</v>
      </c>
      <c r="J54" s="116" t="str">
        <f t="shared" si="3"/>
        <v>-</v>
      </c>
      <c r="K54" s="115">
        <v>109569</v>
      </c>
      <c r="L54" s="116">
        <f t="shared" si="4"/>
        <v>0.2063881793358584</v>
      </c>
      <c r="M54" s="115">
        <v>113810</v>
      </c>
      <c r="N54" s="116">
        <v>3.8706203396946304E-2</v>
      </c>
      <c r="O54" s="116">
        <v>0.25253125550272926</v>
      </c>
    </row>
    <row r="55" spans="1:16" x14ac:dyDescent="0.25">
      <c r="A55" s="1">
        <v>3</v>
      </c>
      <c r="B55" s="114" t="s">
        <v>75</v>
      </c>
      <c r="C55" s="115">
        <v>97358</v>
      </c>
      <c r="D55" s="116" t="s">
        <v>236</v>
      </c>
      <c r="E55" s="115">
        <v>46120</v>
      </c>
      <c r="F55" s="116">
        <f t="shared" si="3"/>
        <v>-0.52628443476653175</v>
      </c>
      <c r="G55" s="115">
        <v>0</v>
      </c>
      <c r="H55" s="116">
        <f t="shared" si="3"/>
        <v>-1</v>
      </c>
      <c r="I55" s="115">
        <v>93707</v>
      </c>
      <c r="J55" s="116" t="str">
        <f t="shared" si="3"/>
        <v>-</v>
      </c>
      <c r="K55" s="115">
        <v>96770</v>
      </c>
      <c r="L55" s="116">
        <f t="shared" si="4"/>
        <v>3.2686992433863082E-2</v>
      </c>
      <c r="M55" s="115">
        <v>116605</v>
      </c>
      <c r="N55" s="116">
        <v>0.20497054872377807</v>
      </c>
      <c r="O55" s="116">
        <v>0.19769305039133922</v>
      </c>
    </row>
    <row r="56" spans="1:16" x14ac:dyDescent="0.25">
      <c r="A56" s="1">
        <v>4</v>
      </c>
      <c r="B56" s="114" t="s">
        <v>77</v>
      </c>
      <c r="C56" s="115">
        <v>94013</v>
      </c>
      <c r="D56" s="116" t="s">
        <v>236</v>
      </c>
      <c r="E56" s="115">
        <v>0</v>
      </c>
      <c r="F56" s="116">
        <f t="shared" si="3"/>
        <v>-1</v>
      </c>
      <c r="G56" s="115">
        <v>0</v>
      </c>
      <c r="H56" s="116" t="str">
        <f t="shared" si="3"/>
        <v>-</v>
      </c>
      <c r="I56" s="115">
        <v>104823</v>
      </c>
      <c r="J56" s="116" t="str">
        <f t="shared" si="3"/>
        <v>-</v>
      </c>
      <c r="K56" s="115">
        <v>98829</v>
      </c>
      <c r="L56" s="116">
        <f t="shared" si="4"/>
        <v>-5.7182106980338321E-2</v>
      </c>
      <c r="M56" s="115">
        <v>107032</v>
      </c>
      <c r="N56" s="116">
        <v>8.3001952868085205E-2</v>
      </c>
      <c r="O56" s="116">
        <v>0.13848084839330732</v>
      </c>
    </row>
    <row r="57" spans="1:16" x14ac:dyDescent="0.25">
      <c r="A57" s="1">
        <v>5</v>
      </c>
      <c r="B57" s="114" t="s">
        <v>79</v>
      </c>
      <c r="C57" s="115">
        <v>87047</v>
      </c>
      <c r="D57" s="116" t="s">
        <v>236</v>
      </c>
      <c r="E57" s="115">
        <v>0</v>
      </c>
      <c r="F57" s="116">
        <f t="shared" si="3"/>
        <v>-1</v>
      </c>
      <c r="G57" s="115">
        <v>0</v>
      </c>
      <c r="H57" s="116" t="str">
        <f t="shared" si="3"/>
        <v>-</v>
      </c>
      <c r="I57" s="115">
        <v>85028</v>
      </c>
      <c r="J57" s="116" t="str">
        <f t="shared" si="3"/>
        <v>-</v>
      </c>
      <c r="K57" s="115">
        <v>95544</v>
      </c>
      <c r="L57" s="116">
        <f t="shared" si="4"/>
        <v>0.12367690643082274</v>
      </c>
      <c r="M57" s="115">
        <v>108036</v>
      </c>
      <c r="N57" s="116">
        <v>0.13074604370761111</v>
      </c>
      <c r="O57" s="116">
        <v>0.24112261192229489</v>
      </c>
    </row>
    <row r="58" spans="1:16" x14ac:dyDescent="0.25">
      <c r="A58" s="1">
        <v>6</v>
      </c>
      <c r="B58" s="114" t="s">
        <v>81</v>
      </c>
      <c r="C58" s="115">
        <v>82588</v>
      </c>
      <c r="D58" s="116" t="s">
        <v>236</v>
      </c>
      <c r="E58" s="115">
        <v>0</v>
      </c>
      <c r="F58" s="116">
        <f t="shared" si="3"/>
        <v>-1</v>
      </c>
      <c r="G58" s="115">
        <v>0</v>
      </c>
      <c r="H58" s="116" t="str">
        <f t="shared" si="3"/>
        <v>-</v>
      </c>
      <c r="I58" s="115">
        <v>88450</v>
      </c>
      <c r="J58" s="116" t="str">
        <f t="shared" si="3"/>
        <v>-</v>
      </c>
      <c r="K58" s="115">
        <v>98589</v>
      </c>
      <c r="L58" s="116">
        <f t="shared" si="4"/>
        <v>0.11462973431317125</v>
      </c>
      <c r="M58" s="115">
        <v>106021</v>
      </c>
      <c r="N58" s="116">
        <v>7.5383663491870312E-2</v>
      </c>
      <c r="O58" s="116">
        <v>0.28373371434106653</v>
      </c>
    </row>
    <row r="59" spans="1:16" x14ac:dyDescent="0.25">
      <c r="A59" s="1">
        <v>7</v>
      </c>
      <c r="B59" s="114" t="s">
        <v>83</v>
      </c>
      <c r="C59" s="115">
        <v>98910</v>
      </c>
      <c r="D59" s="116" t="s">
        <v>236</v>
      </c>
      <c r="E59" s="115">
        <v>0</v>
      </c>
      <c r="F59" s="116">
        <f t="shared" si="3"/>
        <v>-1</v>
      </c>
      <c r="G59" s="115">
        <v>36141</v>
      </c>
      <c r="H59" s="116" t="str">
        <f t="shared" si="3"/>
        <v>-</v>
      </c>
      <c r="I59" s="115">
        <v>106881</v>
      </c>
      <c r="J59" s="116">
        <f t="shared" si="3"/>
        <v>1.9573337760438285</v>
      </c>
      <c r="K59" s="115">
        <v>111016</v>
      </c>
      <c r="L59" s="116">
        <f t="shared" si="4"/>
        <v>3.8687886528007809E-2</v>
      </c>
      <c r="M59" s="115">
        <v>115402</v>
      </c>
      <c r="N59" s="116">
        <v>3.9507818692801067E-2</v>
      </c>
      <c r="O59" s="116">
        <v>0.16673743807501773</v>
      </c>
    </row>
    <row r="60" spans="1:16" x14ac:dyDescent="0.25">
      <c r="A60" s="1">
        <v>8</v>
      </c>
      <c r="B60" s="114" t="s">
        <v>85</v>
      </c>
      <c r="C60" s="115">
        <v>106113</v>
      </c>
      <c r="D60" s="116" t="s">
        <v>236</v>
      </c>
      <c r="E60" s="115">
        <v>39936</v>
      </c>
      <c r="F60" s="116">
        <f t="shared" si="3"/>
        <v>-0.62364649006248052</v>
      </c>
      <c r="G60" s="115">
        <v>54749</v>
      </c>
      <c r="H60" s="116">
        <f t="shared" si="3"/>
        <v>0.37091846955128216</v>
      </c>
      <c r="I60" s="115">
        <v>121705</v>
      </c>
      <c r="J60" s="116">
        <f t="shared" si="3"/>
        <v>1.2229629764927212</v>
      </c>
      <c r="K60" s="115">
        <v>120661</v>
      </c>
      <c r="L60" s="116">
        <f t="shared" si="4"/>
        <v>-8.5781192227106784E-3</v>
      </c>
      <c r="M60" s="115">
        <v>117130</v>
      </c>
      <c r="N60" s="116">
        <v>-2.926380520632188E-2</v>
      </c>
      <c r="O60" s="116">
        <v>0.10382328272690433</v>
      </c>
    </row>
    <row r="61" spans="1:16" x14ac:dyDescent="0.25">
      <c r="A61" s="1">
        <v>9</v>
      </c>
      <c r="B61" s="114" t="s">
        <v>87</v>
      </c>
      <c r="C61" s="115">
        <v>97407</v>
      </c>
      <c r="D61" s="116">
        <v>-8.3193720234173485E-2</v>
      </c>
      <c r="E61" s="115">
        <v>0</v>
      </c>
      <c r="F61" s="116">
        <f t="shared" si="3"/>
        <v>-1</v>
      </c>
      <c r="G61" s="115">
        <v>58323</v>
      </c>
      <c r="H61" s="116" t="str">
        <f t="shared" si="3"/>
        <v>-</v>
      </c>
      <c r="I61" s="115">
        <v>91809</v>
      </c>
      <c r="J61" s="116">
        <f t="shared" si="3"/>
        <v>0.57414742040018507</v>
      </c>
      <c r="K61" s="115">
        <v>98874</v>
      </c>
      <c r="L61" s="116">
        <f t="shared" si="4"/>
        <v>7.695323987844338E-2</v>
      </c>
      <c r="M61" s="115">
        <v>96825</v>
      </c>
      <c r="N61" s="116">
        <v>-2.0723344863159188E-2</v>
      </c>
      <c r="O61" s="116">
        <v>-5.9749299331670613E-3</v>
      </c>
    </row>
    <row r="62" spans="1:16" x14ac:dyDescent="0.25">
      <c r="A62" s="1">
        <v>10</v>
      </c>
      <c r="B62" s="114" t="s">
        <v>89</v>
      </c>
      <c r="C62" s="115">
        <v>97469</v>
      </c>
      <c r="D62" s="116">
        <v>-0.12562683340360448</v>
      </c>
      <c r="E62" s="115">
        <v>0</v>
      </c>
      <c r="F62" s="116">
        <f t="shared" si="3"/>
        <v>-1</v>
      </c>
      <c r="G62" s="115">
        <v>93826</v>
      </c>
      <c r="H62" s="116" t="str">
        <f t="shared" si="3"/>
        <v>-</v>
      </c>
      <c r="I62" s="115">
        <v>104534</v>
      </c>
      <c r="J62" s="116">
        <f t="shared" si="3"/>
        <v>0.1141261484023619</v>
      </c>
      <c r="K62" s="115">
        <v>116543</v>
      </c>
      <c r="L62" s="116">
        <f t="shared" si="4"/>
        <v>0.11488128264488107</v>
      </c>
      <c r="M62" s="115">
        <v>123226</v>
      </c>
      <c r="N62" s="116">
        <v>5.734364140274395E-2</v>
      </c>
      <c r="O62" s="116">
        <v>0.26425837958735587</v>
      </c>
    </row>
    <row r="63" spans="1:16" x14ac:dyDescent="0.25">
      <c r="A63" s="1">
        <v>11</v>
      </c>
      <c r="B63" s="114" t="s">
        <v>91</v>
      </c>
      <c r="C63" s="115">
        <v>78135</v>
      </c>
      <c r="D63" s="116">
        <v>-0.17858982580448468</v>
      </c>
      <c r="E63" s="115">
        <v>0</v>
      </c>
      <c r="F63" s="116">
        <f t="shared" si="3"/>
        <v>-1</v>
      </c>
      <c r="G63" s="115">
        <v>86589</v>
      </c>
      <c r="H63" s="116" t="str">
        <f t="shared" si="3"/>
        <v>-</v>
      </c>
      <c r="I63" s="115">
        <v>99553</v>
      </c>
      <c r="J63" s="116">
        <f t="shared" si="3"/>
        <v>0.14971878645093484</v>
      </c>
      <c r="K63" s="115">
        <v>110808</v>
      </c>
      <c r="L63" s="116">
        <f t="shared" si="4"/>
        <v>0.11305535744779172</v>
      </c>
      <c r="M63" s="115">
        <v>105403</v>
      </c>
      <c r="N63" s="116">
        <v>-4.8778066565590916E-2</v>
      </c>
      <c r="O63" s="116">
        <v>0.34898572982658216</v>
      </c>
    </row>
    <row r="64" spans="1:16" x14ac:dyDescent="0.25">
      <c r="A64" s="1">
        <v>12</v>
      </c>
      <c r="B64" s="114" t="s">
        <v>93</v>
      </c>
      <c r="C64" s="115">
        <v>82644</v>
      </c>
      <c r="D64" s="116">
        <v>-0.18166965373152066</v>
      </c>
      <c r="E64" s="115">
        <v>0</v>
      </c>
      <c r="F64" s="116">
        <f t="shared" si="3"/>
        <v>-1</v>
      </c>
      <c r="G64" s="115">
        <v>76578</v>
      </c>
      <c r="H64" s="116" t="str">
        <f t="shared" si="3"/>
        <v>-</v>
      </c>
      <c r="I64" s="115">
        <v>101660</v>
      </c>
      <c r="J64" s="116">
        <f t="shared" si="3"/>
        <v>0.3275353234610463</v>
      </c>
      <c r="K64" s="115">
        <v>103266</v>
      </c>
      <c r="L64" s="116">
        <f t="shared" si="4"/>
        <v>1.5797757229982334E-2</v>
      </c>
      <c r="M64" s="115"/>
      <c r="N64" s="116"/>
      <c r="O64" s="116"/>
    </row>
    <row r="65" spans="1:16" ht="15.75" x14ac:dyDescent="0.25">
      <c r="B65" s="117" t="s">
        <v>30</v>
      </c>
      <c r="C65" s="118">
        <v>1113497</v>
      </c>
      <c r="D65" s="119" t="s">
        <v>236</v>
      </c>
      <c r="E65" s="118">
        <v>0</v>
      </c>
      <c r="F65" s="119">
        <f t="shared" si="3"/>
        <v>-1</v>
      </c>
      <c r="G65" s="118">
        <v>497318</v>
      </c>
      <c r="H65" s="119" t="str">
        <f t="shared" si="3"/>
        <v>-</v>
      </c>
      <c r="I65" s="118">
        <v>1162107</v>
      </c>
      <c r="J65" s="119">
        <f t="shared" si="3"/>
        <v>1.3367483179776318</v>
      </c>
      <c r="K65" s="118">
        <v>1273521</v>
      </c>
      <c r="L65" s="119">
        <f t="shared" si="4"/>
        <v>9.5872411060255125E-2</v>
      </c>
      <c r="M65" s="118">
        <v>1223231</v>
      </c>
      <c r="N65" s="119">
        <v>4.5268766209074052E-2</v>
      </c>
      <c r="O65" s="119">
        <v>0.1866202067608087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290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14489</v>
      </c>
      <c r="D75" s="116" t="s">
        <v>236</v>
      </c>
      <c r="E75" s="115">
        <v>26139</v>
      </c>
      <c r="F75" s="116">
        <f t="shared" ref="F75:J87" si="5">IFERROR(E75/C75-1,"-")</f>
        <v>0.80405825108703155</v>
      </c>
      <c r="G75" s="115">
        <v>0</v>
      </c>
      <c r="H75" s="116">
        <f t="shared" si="5"/>
        <v>-1</v>
      </c>
      <c r="I75" s="115">
        <v>17498</v>
      </c>
      <c r="J75" s="116" t="str">
        <f t="shared" si="5"/>
        <v>-</v>
      </c>
      <c r="K75" s="115">
        <v>21506</v>
      </c>
      <c r="L75" s="116">
        <f t="shared" ref="L75:L87" si="6">IFERROR(K75/I75-1,"-")</f>
        <v>0.22905474911418455</v>
      </c>
      <c r="M75" s="115">
        <v>28548</v>
      </c>
      <c r="N75" s="116">
        <v>0.32744350413838008</v>
      </c>
      <c r="O75" s="116">
        <v>0.97032231347919118</v>
      </c>
    </row>
    <row r="76" spans="1:16" x14ac:dyDescent="0.25">
      <c r="A76" s="1">
        <v>2</v>
      </c>
      <c r="B76" s="114" t="s">
        <v>73</v>
      </c>
      <c r="C76" s="115">
        <v>11233</v>
      </c>
      <c r="D76" s="116" t="s">
        <v>236</v>
      </c>
      <c r="E76" s="115">
        <v>26153</v>
      </c>
      <c r="F76" s="116">
        <f t="shared" si="5"/>
        <v>1.3282293243122942</v>
      </c>
      <c r="G76" s="115">
        <v>0</v>
      </c>
      <c r="H76" s="116">
        <f t="shared" si="5"/>
        <v>-1</v>
      </c>
      <c r="I76" s="115">
        <v>23849</v>
      </c>
      <c r="J76" s="116" t="str">
        <f t="shared" si="5"/>
        <v>-</v>
      </c>
      <c r="K76" s="115">
        <v>18510</v>
      </c>
      <c r="L76" s="116">
        <f t="shared" si="6"/>
        <v>-0.22386682879785313</v>
      </c>
      <c r="M76" s="115">
        <v>28126</v>
      </c>
      <c r="N76" s="116">
        <v>0.51950297136682866</v>
      </c>
      <c r="O76" s="116">
        <v>1.5038725184723583</v>
      </c>
    </row>
    <row r="77" spans="1:16" x14ac:dyDescent="0.25">
      <c r="A77" s="1">
        <v>3</v>
      </c>
      <c r="B77" s="114" t="s">
        <v>75</v>
      </c>
      <c r="C77" s="115">
        <v>14765</v>
      </c>
      <c r="D77" s="116" t="s">
        <v>236</v>
      </c>
      <c r="E77" s="115">
        <v>12768</v>
      </c>
      <c r="F77" s="116">
        <f t="shared" si="5"/>
        <v>-0.13525228581103965</v>
      </c>
      <c r="G77" s="115">
        <v>0</v>
      </c>
      <c r="H77" s="116">
        <f t="shared" si="5"/>
        <v>-1</v>
      </c>
      <c r="I77" s="115">
        <v>27624</v>
      </c>
      <c r="J77" s="116" t="str">
        <f t="shared" si="5"/>
        <v>-</v>
      </c>
      <c r="K77" s="115">
        <v>20334</v>
      </c>
      <c r="L77" s="116">
        <f t="shared" si="6"/>
        <v>-0.26390095569070371</v>
      </c>
      <c r="M77" s="115">
        <v>29262</v>
      </c>
      <c r="N77" s="116">
        <v>0.43906757155503096</v>
      </c>
      <c r="O77" s="116">
        <v>0.98184896715204872</v>
      </c>
    </row>
    <row r="78" spans="1:16" x14ac:dyDescent="0.25">
      <c r="A78" s="1">
        <v>4</v>
      </c>
      <c r="B78" s="114" t="s">
        <v>77</v>
      </c>
      <c r="C78" s="115">
        <v>14959</v>
      </c>
      <c r="D78" s="116" t="s">
        <v>236</v>
      </c>
      <c r="E78" s="115">
        <v>0</v>
      </c>
      <c r="F78" s="116">
        <f t="shared" si="5"/>
        <v>-1</v>
      </c>
      <c r="G78" s="115">
        <v>0</v>
      </c>
      <c r="H78" s="116" t="str">
        <f t="shared" si="5"/>
        <v>-</v>
      </c>
      <c r="I78" s="115">
        <v>24835</v>
      </c>
      <c r="J78" s="116" t="str">
        <f t="shared" si="5"/>
        <v>-</v>
      </c>
      <c r="K78" s="115">
        <v>21526</v>
      </c>
      <c r="L78" s="116">
        <f t="shared" si="6"/>
        <v>-0.13323937990738877</v>
      </c>
      <c r="M78" s="115">
        <v>24001</v>
      </c>
      <c r="N78" s="116">
        <v>0.11497723682988004</v>
      </c>
      <c r="O78" s="116">
        <v>0.60445216926265122</v>
      </c>
    </row>
    <row r="79" spans="1:16" x14ac:dyDescent="0.25">
      <c r="A79" s="1">
        <v>5</v>
      </c>
      <c r="B79" s="114" t="s">
        <v>79</v>
      </c>
      <c r="C79" s="115">
        <v>17004</v>
      </c>
      <c r="D79" s="116" t="s">
        <v>236</v>
      </c>
      <c r="E79" s="115">
        <v>0</v>
      </c>
      <c r="F79" s="116">
        <f t="shared" si="5"/>
        <v>-1</v>
      </c>
      <c r="G79" s="115">
        <v>0</v>
      </c>
      <c r="H79" s="116" t="str">
        <f t="shared" si="5"/>
        <v>-</v>
      </c>
      <c r="I79" s="115">
        <v>27190</v>
      </c>
      <c r="J79" s="116" t="str">
        <f t="shared" si="5"/>
        <v>-</v>
      </c>
      <c r="K79" s="115">
        <v>26561</v>
      </c>
      <c r="L79" s="116">
        <f t="shared" si="6"/>
        <v>-2.3133504965060725E-2</v>
      </c>
      <c r="M79" s="115">
        <v>30824</v>
      </c>
      <c r="N79" s="116">
        <v>0.16049847520801164</v>
      </c>
      <c r="O79" s="116">
        <v>0.81274994119030808</v>
      </c>
    </row>
    <row r="80" spans="1:16" x14ac:dyDescent="0.25">
      <c r="A80" s="1">
        <v>6</v>
      </c>
      <c r="B80" s="114" t="s">
        <v>81</v>
      </c>
      <c r="C80" s="115">
        <v>25873</v>
      </c>
      <c r="D80" s="116" t="s">
        <v>236</v>
      </c>
      <c r="E80" s="115">
        <v>0</v>
      </c>
      <c r="F80" s="116">
        <f t="shared" si="5"/>
        <v>-1</v>
      </c>
      <c r="G80" s="115">
        <v>0</v>
      </c>
      <c r="H80" s="116" t="str">
        <f t="shared" si="5"/>
        <v>-</v>
      </c>
      <c r="I80" s="115">
        <v>27823</v>
      </c>
      <c r="J80" s="116" t="str">
        <f t="shared" si="5"/>
        <v>-</v>
      </c>
      <c r="K80" s="115">
        <v>24773</v>
      </c>
      <c r="L80" s="116">
        <f t="shared" si="6"/>
        <v>-0.10962153613916548</v>
      </c>
      <c r="M80" s="115">
        <v>31196</v>
      </c>
      <c r="N80" s="116">
        <v>0.25927420982521299</v>
      </c>
      <c r="O80" s="116">
        <v>0.20573570904031224</v>
      </c>
    </row>
    <row r="81" spans="1:16" x14ac:dyDescent="0.25">
      <c r="A81" s="1">
        <v>7</v>
      </c>
      <c r="B81" s="114" t="s">
        <v>83</v>
      </c>
      <c r="C81" s="115">
        <v>27771</v>
      </c>
      <c r="D81" s="116" t="s">
        <v>236</v>
      </c>
      <c r="E81" s="115">
        <v>0</v>
      </c>
      <c r="F81" s="116">
        <f t="shared" si="5"/>
        <v>-1</v>
      </c>
      <c r="G81" s="115">
        <v>13227</v>
      </c>
      <c r="H81" s="116" t="str">
        <f t="shared" si="5"/>
        <v>-</v>
      </c>
      <c r="I81" s="115">
        <v>29690</v>
      </c>
      <c r="J81" s="116">
        <f t="shared" si="5"/>
        <v>1.2446510924623877</v>
      </c>
      <c r="K81" s="115">
        <v>28903</v>
      </c>
      <c r="L81" s="116">
        <f t="shared" si="6"/>
        <v>-2.6507241495453027E-2</v>
      </c>
      <c r="M81" s="115">
        <v>31456</v>
      </c>
      <c r="N81" s="116">
        <v>8.8329931149015772E-2</v>
      </c>
      <c r="O81" s="116">
        <v>0.13269237693997327</v>
      </c>
    </row>
    <row r="82" spans="1:16" x14ac:dyDescent="0.25">
      <c r="A82" s="1">
        <v>8</v>
      </c>
      <c r="B82" s="114" t="s">
        <v>85</v>
      </c>
      <c r="C82" s="115">
        <v>28588</v>
      </c>
      <c r="D82" s="116" t="s">
        <v>236</v>
      </c>
      <c r="E82" s="115">
        <v>12130</v>
      </c>
      <c r="F82" s="116">
        <f t="shared" si="5"/>
        <v>-0.57569609626416685</v>
      </c>
      <c r="G82" s="115">
        <v>24945</v>
      </c>
      <c r="H82" s="116">
        <f t="shared" si="5"/>
        <v>1.0564715581203625</v>
      </c>
      <c r="I82" s="115">
        <v>29356</v>
      </c>
      <c r="J82" s="116">
        <f t="shared" si="5"/>
        <v>0.17682902385247545</v>
      </c>
      <c r="K82" s="115">
        <v>29813</v>
      </c>
      <c r="L82" s="116">
        <f t="shared" si="6"/>
        <v>1.5567516010355664E-2</v>
      </c>
      <c r="M82" s="115">
        <v>31207</v>
      </c>
      <c r="N82" s="116">
        <v>4.6758125649884352E-2</v>
      </c>
      <c r="O82" s="116">
        <v>9.1611865118231384E-2</v>
      </c>
    </row>
    <row r="83" spans="1:16" x14ac:dyDescent="0.25">
      <c r="A83" s="1">
        <v>9</v>
      </c>
      <c r="B83" s="114" t="s">
        <v>87</v>
      </c>
      <c r="C83" s="115">
        <v>28967</v>
      </c>
      <c r="D83" s="116">
        <v>0.17047842249878786</v>
      </c>
      <c r="E83" s="115">
        <v>0</v>
      </c>
      <c r="F83" s="116">
        <f t="shared" si="5"/>
        <v>-1</v>
      </c>
      <c r="G83" s="115">
        <v>18786</v>
      </c>
      <c r="H83" s="116" t="str">
        <f t="shared" si="5"/>
        <v>-</v>
      </c>
      <c r="I83" s="115">
        <v>25088</v>
      </c>
      <c r="J83" s="116">
        <f t="shared" si="5"/>
        <v>0.33546257851591621</v>
      </c>
      <c r="K83" s="115">
        <v>28026</v>
      </c>
      <c r="L83" s="116">
        <f t="shared" si="6"/>
        <v>0.11710778061224492</v>
      </c>
      <c r="M83" s="115">
        <v>25652</v>
      </c>
      <c r="N83" s="116">
        <v>-8.470705773210585E-2</v>
      </c>
      <c r="O83" s="116">
        <v>-0.11444057030413923</v>
      </c>
    </row>
    <row r="84" spans="1:16" x14ac:dyDescent="0.25">
      <c r="A84" s="1">
        <v>10</v>
      </c>
      <c r="B84" s="114" t="s">
        <v>89</v>
      </c>
      <c r="C84" s="115">
        <v>27747</v>
      </c>
      <c r="D84" s="116">
        <v>1.2741578559134497</v>
      </c>
      <c r="E84" s="115">
        <v>0</v>
      </c>
      <c r="F84" s="116">
        <f t="shared" si="5"/>
        <v>-1</v>
      </c>
      <c r="G84" s="115">
        <v>23122</v>
      </c>
      <c r="H84" s="116" t="str">
        <f t="shared" si="5"/>
        <v>-</v>
      </c>
      <c r="I84" s="115">
        <v>26374</v>
      </c>
      <c r="J84" s="116">
        <f t="shared" si="5"/>
        <v>0.14064527290026807</v>
      </c>
      <c r="K84" s="115">
        <v>26698</v>
      </c>
      <c r="L84" s="116">
        <f t="shared" si="6"/>
        <v>1.2284825964965496E-2</v>
      </c>
      <c r="M84" s="115">
        <v>26435</v>
      </c>
      <c r="N84" s="116">
        <v>-9.8509251629335104E-3</v>
      </c>
      <c r="O84" s="116">
        <v>-4.728439110534477E-2</v>
      </c>
    </row>
    <row r="85" spans="1:16" x14ac:dyDescent="0.25">
      <c r="A85" s="1">
        <v>11</v>
      </c>
      <c r="B85" s="114" t="s">
        <v>91</v>
      </c>
      <c r="C85" s="115">
        <v>26555</v>
      </c>
      <c r="D85" s="116">
        <v>0.89017011886967046</v>
      </c>
      <c r="E85" s="115">
        <v>0</v>
      </c>
      <c r="F85" s="116">
        <f t="shared" si="5"/>
        <v>-1</v>
      </c>
      <c r="G85" s="115">
        <v>27647</v>
      </c>
      <c r="H85" s="116" t="str">
        <f t="shared" si="5"/>
        <v>-</v>
      </c>
      <c r="I85" s="115">
        <v>25067</v>
      </c>
      <c r="J85" s="116">
        <f t="shared" si="5"/>
        <v>-9.3319347487973325E-2</v>
      </c>
      <c r="K85" s="115">
        <v>24723</v>
      </c>
      <c r="L85" s="116">
        <f t="shared" si="6"/>
        <v>-1.3723221765667981E-2</v>
      </c>
      <c r="M85" s="115">
        <v>26361</v>
      </c>
      <c r="N85" s="116">
        <v>6.6254095376774735E-2</v>
      </c>
      <c r="O85" s="116">
        <v>-7.30559216720017E-3</v>
      </c>
    </row>
    <row r="86" spans="1:16" x14ac:dyDescent="0.25">
      <c r="A86" s="1">
        <v>12</v>
      </c>
      <c r="B86" s="114" t="s">
        <v>93</v>
      </c>
      <c r="C86" s="115">
        <v>26740</v>
      </c>
      <c r="D86" s="116">
        <v>0.75816950489841539</v>
      </c>
      <c r="E86" s="115">
        <v>0</v>
      </c>
      <c r="F86" s="116">
        <f t="shared" si="5"/>
        <v>-1</v>
      </c>
      <c r="G86" s="115">
        <v>21541</v>
      </c>
      <c r="H86" s="116" t="str">
        <f t="shared" si="5"/>
        <v>-</v>
      </c>
      <c r="I86" s="115">
        <v>26095</v>
      </c>
      <c r="J86" s="116">
        <f t="shared" si="5"/>
        <v>0.21141079801309126</v>
      </c>
      <c r="K86" s="115">
        <v>24969</v>
      </c>
      <c r="L86" s="116">
        <f t="shared" si="6"/>
        <v>-4.3150028741138158E-2</v>
      </c>
      <c r="M86" s="115"/>
      <c r="N86" s="116"/>
      <c r="O86" s="116"/>
    </row>
    <row r="87" spans="1:16" ht="15.75" x14ac:dyDescent="0.25">
      <c r="B87" s="117" t="s">
        <v>30</v>
      </c>
      <c r="C87" s="118">
        <v>264691</v>
      </c>
      <c r="D87" s="119" t="s">
        <v>236</v>
      </c>
      <c r="E87" s="118">
        <v>0</v>
      </c>
      <c r="F87" s="119">
        <f t="shared" si="5"/>
        <v>-1</v>
      </c>
      <c r="G87" s="118">
        <v>141098</v>
      </c>
      <c r="H87" s="119" t="str">
        <f t="shared" si="5"/>
        <v>-</v>
      </c>
      <c r="I87" s="118">
        <v>310489</v>
      </c>
      <c r="J87" s="119">
        <f t="shared" si="5"/>
        <v>1.2005202058143984</v>
      </c>
      <c r="K87" s="118">
        <v>296342</v>
      </c>
      <c r="L87" s="119">
        <f t="shared" si="6"/>
        <v>-4.5563610949180156E-2</v>
      </c>
      <c r="M87" s="118">
        <v>313068</v>
      </c>
      <c r="N87" s="119">
        <v>0.15364461460793821</v>
      </c>
      <c r="O87" s="119">
        <v>0.31568264054364126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291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40894</v>
      </c>
      <c r="D97" s="116">
        <v>-0.45666644522686506</v>
      </c>
      <c r="E97" s="115">
        <v>43194</v>
      </c>
      <c r="F97" s="116">
        <f t="shared" ref="F97:J109" si="7">IFERROR(E97/C97-1,"-")</f>
        <v>5.6242969628796491E-2</v>
      </c>
      <c r="G97" s="115">
        <v>2775</v>
      </c>
      <c r="H97" s="116">
        <f t="shared" si="7"/>
        <v>-0.93575496596749552</v>
      </c>
      <c r="I97" s="115">
        <v>24239</v>
      </c>
      <c r="J97" s="116">
        <f t="shared" si="7"/>
        <v>7.7347747747747739</v>
      </c>
      <c r="K97" s="115">
        <v>29362</v>
      </c>
      <c r="L97" s="116">
        <f t="shared" ref="L97:L109" si="8">IFERROR(K97/I97-1,"-")</f>
        <v>0.21135360369652223</v>
      </c>
      <c r="M97" s="115">
        <v>31119</v>
      </c>
      <c r="N97" s="116">
        <v>5.9839248007628854E-2</v>
      </c>
      <c r="O97" s="116">
        <v>-0.23903262092238475</v>
      </c>
    </row>
    <row r="98" spans="2:15" x14ac:dyDescent="0.25">
      <c r="B98" s="114" t="s">
        <v>73</v>
      </c>
      <c r="C98" s="115">
        <v>42729</v>
      </c>
      <c r="D98" s="116">
        <v>-0.38214497447836082</v>
      </c>
      <c r="E98" s="115">
        <v>39241</v>
      </c>
      <c r="F98" s="116">
        <f t="shared" si="7"/>
        <v>-8.1630742587001759E-2</v>
      </c>
      <c r="G98" s="115">
        <v>3359</v>
      </c>
      <c r="H98" s="116">
        <f t="shared" si="7"/>
        <v>-0.91440075431309087</v>
      </c>
      <c r="I98" s="115">
        <v>26617</v>
      </c>
      <c r="J98" s="116">
        <f t="shared" si="7"/>
        <v>6.9240845489729086</v>
      </c>
      <c r="K98" s="115">
        <v>28295</v>
      </c>
      <c r="L98" s="116">
        <f t="shared" si="8"/>
        <v>6.3042416500732612E-2</v>
      </c>
      <c r="M98" s="115">
        <v>24823</v>
      </c>
      <c r="N98" s="116">
        <v>-0.12270719208340697</v>
      </c>
      <c r="O98" s="116">
        <v>-0.41905965503522202</v>
      </c>
    </row>
    <row r="99" spans="2:15" x14ac:dyDescent="0.25">
      <c r="B99" s="114" t="s">
        <v>75</v>
      </c>
      <c r="C99" s="115">
        <v>42739</v>
      </c>
      <c r="D99" s="116">
        <v>-0.40622959474291109</v>
      </c>
      <c r="E99" s="115">
        <v>23119</v>
      </c>
      <c r="F99" s="116">
        <f t="shared" si="7"/>
        <v>-0.45906549053557644</v>
      </c>
      <c r="G99" s="115">
        <v>4717</v>
      </c>
      <c r="H99" s="116">
        <f t="shared" si="7"/>
        <v>-0.79596868376659891</v>
      </c>
      <c r="I99" s="115">
        <v>27574</v>
      </c>
      <c r="J99" s="116">
        <f t="shared" si="7"/>
        <v>4.845664617341531</v>
      </c>
      <c r="K99" s="115">
        <v>29030</v>
      </c>
      <c r="L99" s="116">
        <f t="shared" si="8"/>
        <v>5.2803365489229037E-2</v>
      </c>
      <c r="M99" s="115">
        <v>31003</v>
      </c>
      <c r="N99" s="116">
        <v>6.7964174991388182E-2</v>
      </c>
      <c r="O99" s="116">
        <v>-0.27459697232036318</v>
      </c>
    </row>
    <row r="100" spans="2:15" x14ac:dyDescent="0.25">
      <c r="B100" s="114" t="s">
        <v>77</v>
      </c>
      <c r="C100" s="115">
        <v>33080</v>
      </c>
      <c r="D100" s="116">
        <v>-0.38781553038714933</v>
      </c>
      <c r="E100" s="115">
        <v>0</v>
      </c>
      <c r="F100" s="116">
        <f t="shared" si="7"/>
        <v>-1</v>
      </c>
      <c r="G100" s="115">
        <v>5851</v>
      </c>
      <c r="H100" s="116" t="str">
        <f t="shared" si="7"/>
        <v>-</v>
      </c>
      <c r="I100" s="115">
        <v>22852</v>
      </c>
      <c r="J100" s="116">
        <f t="shared" si="7"/>
        <v>2.9056571526234833</v>
      </c>
      <c r="K100" s="115">
        <v>24480</v>
      </c>
      <c r="L100" s="116">
        <f t="shared" si="8"/>
        <v>7.1241029231577047E-2</v>
      </c>
      <c r="M100" s="115">
        <v>23629</v>
      </c>
      <c r="N100" s="116">
        <v>-3.4763071895424824E-2</v>
      </c>
      <c r="O100" s="116">
        <v>-0.28570133010882703</v>
      </c>
    </row>
    <row r="101" spans="2:15" x14ac:dyDescent="0.25">
      <c r="B101" s="114" t="s">
        <v>79</v>
      </c>
      <c r="C101" s="115">
        <v>25202</v>
      </c>
      <c r="D101" s="116">
        <v>-0.5871840652590542</v>
      </c>
      <c r="E101" s="115">
        <v>0</v>
      </c>
      <c r="F101" s="116">
        <f t="shared" si="7"/>
        <v>-1</v>
      </c>
      <c r="G101" s="115">
        <v>6089</v>
      </c>
      <c r="H101" s="116" t="str">
        <f t="shared" si="7"/>
        <v>-</v>
      </c>
      <c r="I101" s="115">
        <v>13692</v>
      </c>
      <c r="J101" s="116">
        <f t="shared" si="7"/>
        <v>1.248645097717195</v>
      </c>
      <c r="K101" s="115">
        <v>18346</v>
      </c>
      <c r="L101" s="116">
        <f t="shared" si="8"/>
        <v>0.3399065147531406</v>
      </c>
      <c r="M101" s="115">
        <v>21064</v>
      </c>
      <c r="N101" s="116">
        <v>0.14815218576256406</v>
      </c>
      <c r="O101" s="116">
        <v>-0.16419331799063563</v>
      </c>
    </row>
    <row r="102" spans="2:15" x14ac:dyDescent="0.25">
      <c r="B102" s="114" t="s">
        <v>81</v>
      </c>
      <c r="C102" s="115">
        <v>37299</v>
      </c>
      <c r="D102" s="116">
        <v>-0.35272885032537959</v>
      </c>
      <c r="E102" s="115">
        <v>0</v>
      </c>
      <c r="F102" s="116">
        <f t="shared" si="7"/>
        <v>-1</v>
      </c>
      <c r="G102" s="115">
        <v>6428</v>
      </c>
      <c r="H102" s="116" t="str">
        <f t="shared" si="7"/>
        <v>-</v>
      </c>
      <c r="I102" s="115">
        <v>15947</v>
      </c>
      <c r="J102" s="116">
        <f t="shared" si="7"/>
        <v>1.4808649657747357</v>
      </c>
      <c r="K102" s="115">
        <v>18927</v>
      </c>
      <c r="L102" s="116">
        <f t="shared" si="8"/>
        <v>0.18686900357434011</v>
      </c>
      <c r="M102" s="115">
        <v>19896</v>
      </c>
      <c r="N102" s="116">
        <v>5.1196703122523335E-2</v>
      </c>
      <c r="O102" s="116">
        <v>-0.46658087348186283</v>
      </c>
    </row>
    <row r="103" spans="2:15" x14ac:dyDescent="0.25">
      <c r="B103" s="114" t="s">
        <v>83</v>
      </c>
      <c r="C103" s="115">
        <v>54762</v>
      </c>
      <c r="D103" s="116">
        <v>-0.21707055543641429</v>
      </c>
      <c r="E103" s="115">
        <v>0</v>
      </c>
      <c r="F103" s="116">
        <f t="shared" si="7"/>
        <v>-1</v>
      </c>
      <c r="G103" s="115">
        <v>11718</v>
      </c>
      <c r="H103" s="116" t="str">
        <f t="shared" si="7"/>
        <v>-</v>
      </c>
      <c r="I103" s="115">
        <v>22949</v>
      </c>
      <c r="J103" s="116">
        <f t="shared" si="7"/>
        <v>0.95844000682710351</v>
      </c>
      <c r="K103" s="115">
        <v>26512</v>
      </c>
      <c r="L103" s="116">
        <f t="shared" si="8"/>
        <v>0.15525730968669649</v>
      </c>
      <c r="M103" s="115">
        <v>26909</v>
      </c>
      <c r="N103" s="116">
        <v>1.4974351237175609E-2</v>
      </c>
      <c r="O103" s="116">
        <v>-0.50861911544501659</v>
      </c>
    </row>
    <row r="104" spans="2:15" x14ac:dyDescent="0.25">
      <c r="B104" s="114" t="s">
        <v>85</v>
      </c>
      <c r="C104" s="115">
        <v>47149</v>
      </c>
      <c r="D104" s="116">
        <v>-0.4483948710749216</v>
      </c>
      <c r="E104" s="115">
        <v>8447</v>
      </c>
      <c r="F104" s="116">
        <f t="shared" si="7"/>
        <v>-0.82084455661837996</v>
      </c>
      <c r="G104" s="115">
        <v>15135</v>
      </c>
      <c r="H104" s="116">
        <f t="shared" si="7"/>
        <v>0.79176038830353979</v>
      </c>
      <c r="I104" s="115">
        <v>27464</v>
      </c>
      <c r="J104" s="116">
        <f t="shared" si="7"/>
        <v>0.81460191608853649</v>
      </c>
      <c r="K104" s="115">
        <v>31400</v>
      </c>
      <c r="L104" s="116">
        <f t="shared" si="8"/>
        <v>0.14331488494028544</v>
      </c>
      <c r="M104" s="115">
        <v>31177</v>
      </c>
      <c r="N104" s="116">
        <v>-7.1019108280254706E-3</v>
      </c>
      <c r="O104" s="116">
        <v>-0.33875585908502837</v>
      </c>
    </row>
    <row r="105" spans="2:15" x14ac:dyDescent="0.25">
      <c r="B105" s="114" t="s">
        <v>87</v>
      </c>
      <c r="C105" s="115">
        <v>37741</v>
      </c>
      <c r="D105" s="116">
        <v>-0.14591866754169591</v>
      </c>
      <c r="E105" s="115">
        <v>4719</v>
      </c>
      <c r="F105" s="116">
        <f t="shared" si="7"/>
        <v>-0.87496356747303994</v>
      </c>
      <c r="G105" s="115">
        <v>11918</v>
      </c>
      <c r="H105" s="116">
        <f t="shared" si="7"/>
        <v>1.5255350709896165</v>
      </c>
      <c r="I105" s="115">
        <v>19192</v>
      </c>
      <c r="J105" s="116">
        <f t="shared" si="7"/>
        <v>0.61033730491693228</v>
      </c>
      <c r="K105" s="115">
        <v>23909</v>
      </c>
      <c r="L105" s="116">
        <f t="shared" si="8"/>
        <v>0.24577949145477285</v>
      </c>
      <c r="M105" s="115">
        <v>23395</v>
      </c>
      <c r="N105" s="116">
        <v>-2.1498180601447148E-2</v>
      </c>
      <c r="O105" s="116">
        <v>-0.38011711401393711</v>
      </c>
    </row>
    <row r="106" spans="2:15" x14ac:dyDescent="0.25">
      <c r="B106" s="114" t="s">
        <v>89</v>
      </c>
      <c r="C106" s="115">
        <v>36272</v>
      </c>
      <c r="D106" s="116">
        <v>-0.23647539258198969</v>
      </c>
      <c r="E106" s="115">
        <v>3478</v>
      </c>
      <c r="F106" s="116">
        <f t="shared" si="7"/>
        <v>-0.90411336568151746</v>
      </c>
      <c r="G106" s="115">
        <v>20231</v>
      </c>
      <c r="H106" s="116">
        <f t="shared" si="7"/>
        <v>4.8168487636572745</v>
      </c>
      <c r="I106" s="115">
        <v>23206</v>
      </c>
      <c r="J106" s="116">
        <f t="shared" si="7"/>
        <v>0.14705155454500529</v>
      </c>
      <c r="K106" s="115">
        <v>27467</v>
      </c>
      <c r="L106" s="116">
        <f t="shared" si="8"/>
        <v>0.18361630612772561</v>
      </c>
      <c r="M106" s="115">
        <v>28050</v>
      </c>
      <c r="N106" s="116">
        <v>2.1225470564677718E-2</v>
      </c>
      <c r="O106" s="116">
        <v>-0.22667622408469346</v>
      </c>
    </row>
    <row r="107" spans="2:15" x14ac:dyDescent="0.25">
      <c r="B107" s="114" t="s">
        <v>91</v>
      </c>
      <c r="C107" s="115">
        <v>40623</v>
      </c>
      <c r="D107" s="116">
        <v>2.7883909820095587E-2</v>
      </c>
      <c r="E107" s="115">
        <v>3773</v>
      </c>
      <c r="F107" s="116">
        <f t="shared" si="7"/>
        <v>-0.90712158137015975</v>
      </c>
      <c r="G107" s="115">
        <v>23258</v>
      </c>
      <c r="H107" s="116">
        <f t="shared" si="7"/>
        <v>5.1643254704479196</v>
      </c>
      <c r="I107" s="115">
        <v>28403</v>
      </c>
      <c r="J107" s="116">
        <f t="shared" si="7"/>
        <v>0.22121420586464868</v>
      </c>
      <c r="K107" s="115">
        <v>28858</v>
      </c>
      <c r="L107" s="116">
        <f t="shared" si="8"/>
        <v>1.6019434566771018E-2</v>
      </c>
      <c r="M107" s="115">
        <v>30877</v>
      </c>
      <c r="N107" s="116">
        <v>6.9963268417769786E-2</v>
      </c>
      <c r="O107" s="116">
        <v>-0.23991334958028698</v>
      </c>
    </row>
    <row r="108" spans="2:15" x14ac:dyDescent="0.25">
      <c r="B108" s="114" t="s">
        <v>93</v>
      </c>
      <c r="C108" s="115">
        <v>40078</v>
      </c>
      <c r="D108" s="116">
        <v>2.4357827476038318E-2</v>
      </c>
      <c r="E108" s="115">
        <v>4711</v>
      </c>
      <c r="F108" s="116">
        <f t="shared" si="7"/>
        <v>-0.88245421428214976</v>
      </c>
      <c r="G108" s="115">
        <v>25094</v>
      </c>
      <c r="H108" s="116">
        <f t="shared" si="7"/>
        <v>4.3266822330715344</v>
      </c>
      <c r="I108" s="115">
        <v>28386</v>
      </c>
      <c r="J108" s="116">
        <f t="shared" si="7"/>
        <v>0.13118673786562529</v>
      </c>
      <c r="K108" s="115">
        <v>30289</v>
      </c>
      <c r="L108" s="116">
        <f t="shared" si="8"/>
        <v>6.7040090185302548E-2</v>
      </c>
      <c r="M108" s="115"/>
      <c r="N108" s="116"/>
      <c r="O108" s="116"/>
    </row>
    <row r="109" spans="2:15" ht="15.75" x14ac:dyDescent="0.25">
      <c r="B109" s="117" t="s">
        <v>30</v>
      </c>
      <c r="C109" s="118">
        <v>478568</v>
      </c>
      <c r="D109" s="119">
        <v>-0.33055521750017136</v>
      </c>
      <c r="E109" s="118">
        <v>137122</v>
      </c>
      <c r="F109" s="119">
        <f t="shared" si="7"/>
        <v>-0.71347436518948193</v>
      </c>
      <c r="G109" s="118">
        <v>136573</v>
      </c>
      <c r="H109" s="119">
        <f t="shared" si="7"/>
        <v>-4.0037339011974593E-3</v>
      </c>
      <c r="I109" s="118">
        <v>280521</v>
      </c>
      <c r="J109" s="119">
        <f t="shared" si="7"/>
        <v>1.0540004246813059</v>
      </c>
      <c r="K109" s="118">
        <v>316875</v>
      </c>
      <c r="L109" s="119">
        <f t="shared" si="8"/>
        <v>0.12959457580715883</v>
      </c>
      <c r="M109" s="118">
        <v>291942</v>
      </c>
      <c r="N109" s="119">
        <v>1.8688979922257154E-2</v>
      </c>
      <c r="O109" s="119">
        <v>-0.33421058633036105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C0333-AEB7-4F6C-9E66-A8FC5D618D49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234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2781751</v>
      </c>
      <c r="D8" s="176">
        <v>2752487</v>
      </c>
      <c r="E8" s="176">
        <v>400479</v>
      </c>
      <c r="F8" s="176">
        <v>2761571</v>
      </c>
      <c r="G8" s="176">
        <v>2964758</v>
      </c>
      <c r="H8" s="176">
        <v>2932229</v>
      </c>
      <c r="I8" s="177">
        <f>IFERROR(H8/G8-1,"-")</f>
        <v>-1.0971890454465449E-2</v>
      </c>
      <c r="J8" s="177">
        <f>IFERROR(H8/D8-1,"-")</f>
        <v>6.530167081624727E-2</v>
      </c>
      <c r="K8" s="176">
        <f>H8-G8</f>
        <v>-32529</v>
      </c>
      <c r="L8" s="176">
        <f>H8-D8</f>
        <v>179742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268937</v>
      </c>
      <c r="D9" s="158">
        <v>282807</v>
      </c>
      <c r="E9" s="158">
        <v>73255</v>
      </c>
      <c r="F9" s="158">
        <v>276919</v>
      </c>
      <c r="G9" s="158">
        <v>240155</v>
      </c>
      <c r="H9" s="158">
        <v>262435</v>
      </c>
      <c r="I9" s="159">
        <f>IFERROR(H9/G9-1,"-")</f>
        <v>9.2773417168078964E-2</v>
      </c>
      <c r="J9" s="160">
        <f t="shared" ref="J9:J20" si="0">IFERROR(H9/D9-1,"-")</f>
        <v>-7.2034992061724035E-2</v>
      </c>
      <c r="K9" s="158">
        <f t="shared" ref="K9:K19" si="1">H9-G9</f>
        <v>22280</v>
      </c>
      <c r="L9" s="158">
        <f t="shared" ref="L9:L20" si="2">H9-D9</f>
        <v>-20372</v>
      </c>
      <c r="M9" s="159">
        <f>H9/H$8</f>
        <v>8.9500172053410557E-2</v>
      </c>
      <c r="N9" s="79"/>
    </row>
    <row r="10" spans="1:14" x14ac:dyDescent="0.25">
      <c r="A10" s="161" t="s">
        <v>103</v>
      </c>
      <c r="B10" s="162" t="s">
        <v>103</v>
      </c>
      <c r="C10" s="163">
        <v>72636</v>
      </c>
      <c r="D10" s="163">
        <v>66437</v>
      </c>
      <c r="E10" s="163">
        <v>36113</v>
      </c>
      <c r="F10" s="163">
        <v>75053</v>
      </c>
      <c r="G10" s="163">
        <v>74378</v>
      </c>
      <c r="H10" s="163">
        <v>75851</v>
      </c>
      <c r="I10" s="164">
        <f>IFERROR(H10/G10-1,"-")</f>
        <v>1.9804243190190585E-2</v>
      </c>
      <c r="J10" s="165">
        <f t="shared" si="0"/>
        <v>0.14169815012718812</v>
      </c>
      <c r="K10" s="163">
        <f t="shared" si="1"/>
        <v>1473</v>
      </c>
      <c r="L10" s="163">
        <f t="shared" si="2"/>
        <v>9414</v>
      </c>
      <c r="M10" s="164">
        <f>H10/H$8</f>
        <v>2.5868034181504924E-2</v>
      </c>
      <c r="N10" s="79"/>
    </row>
    <row r="11" spans="1:14" x14ac:dyDescent="0.25">
      <c r="A11" s="161" t="s">
        <v>100</v>
      </c>
      <c r="B11" s="162" t="s">
        <v>100</v>
      </c>
      <c r="C11" s="163">
        <v>196301</v>
      </c>
      <c r="D11" s="163">
        <v>216370</v>
      </c>
      <c r="E11" s="163">
        <v>37142</v>
      </c>
      <c r="F11" s="163">
        <v>201866</v>
      </c>
      <c r="G11" s="163">
        <v>165777</v>
      </c>
      <c r="H11" s="163">
        <v>186584</v>
      </c>
      <c r="I11" s="164">
        <f>IFERROR(H11/G11-1,"-")</f>
        <v>0.12551198296506749</v>
      </c>
      <c r="J11" s="165">
        <f t="shared" si="0"/>
        <v>-0.13766233766233771</v>
      </c>
      <c r="K11" s="163">
        <f t="shared" si="1"/>
        <v>20807</v>
      </c>
      <c r="L11" s="163">
        <f t="shared" si="2"/>
        <v>-29786</v>
      </c>
      <c r="M11" s="164">
        <f>H11/H$8</f>
        <v>6.3632137871905636E-2</v>
      </c>
      <c r="N11" s="79"/>
    </row>
    <row r="12" spans="1:14" x14ac:dyDescent="0.25">
      <c r="A12" s="1"/>
      <c r="B12" s="157" t="s">
        <v>107</v>
      </c>
      <c r="C12" s="158">
        <v>2512814</v>
      </c>
      <c r="D12" s="158">
        <v>2469680</v>
      </c>
      <c r="E12" s="158">
        <v>327224</v>
      </c>
      <c r="F12" s="158">
        <v>2484652</v>
      </c>
      <c r="G12" s="158">
        <v>2724603</v>
      </c>
      <c r="H12" s="158">
        <v>2669794</v>
      </c>
      <c r="I12" s="159">
        <f>IFERROR(H12/G12-1,"-")</f>
        <v>-2.011632520407558E-2</v>
      </c>
      <c r="J12" s="160">
        <f t="shared" si="0"/>
        <v>8.1028311360176186E-2</v>
      </c>
      <c r="K12" s="158">
        <f t="shared" si="1"/>
        <v>-54809</v>
      </c>
      <c r="L12" s="158">
        <f t="shared" si="2"/>
        <v>200114</v>
      </c>
      <c r="M12" s="159">
        <f>H12/H$8</f>
        <v>0.91049982794658946</v>
      </c>
      <c r="N12" s="79"/>
    </row>
    <row r="13" spans="1:14" s="56" customFormat="1" x14ac:dyDescent="0.25">
      <c r="A13" s="161"/>
      <c r="B13" s="162" t="s">
        <v>110</v>
      </c>
      <c r="C13" s="163">
        <v>949582</v>
      </c>
      <c r="D13" s="163">
        <v>954894</v>
      </c>
      <c r="E13" s="163">
        <v>161653</v>
      </c>
      <c r="F13" s="163">
        <v>999210</v>
      </c>
      <c r="G13" s="163">
        <v>1105039</v>
      </c>
      <c r="H13" s="163">
        <v>1089088</v>
      </c>
      <c r="I13" s="164">
        <f t="shared" ref="I13:I20" si="3">IFERROR(H13/G13-1,"-")</f>
        <v>-1.4434784654659194E-2</v>
      </c>
      <c r="J13" s="165">
        <f t="shared" si="0"/>
        <v>0.14053287590036168</v>
      </c>
      <c r="K13" s="163">
        <f t="shared" si="1"/>
        <v>-15951</v>
      </c>
      <c r="L13" s="163">
        <f t="shared" si="2"/>
        <v>134194</v>
      </c>
      <c r="M13" s="164">
        <f t="shared" ref="M13:M20" si="4">H13/H$8</f>
        <v>0.37141983112505877</v>
      </c>
      <c r="N13" s="166"/>
    </row>
    <row r="14" spans="1:14" s="56" customFormat="1" x14ac:dyDescent="0.25">
      <c r="A14" s="161"/>
      <c r="B14" s="162" t="s">
        <v>113</v>
      </c>
      <c r="C14" s="163">
        <v>484862</v>
      </c>
      <c r="D14" s="163">
        <v>411200</v>
      </c>
      <c r="E14" s="163">
        <v>56413</v>
      </c>
      <c r="F14" s="163">
        <v>367823</v>
      </c>
      <c r="G14" s="163">
        <v>398311</v>
      </c>
      <c r="H14" s="163">
        <v>400404</v>
      </c>
      <c r="I14" s="164">
        <f t="shared" si="3"/>
        <v>5.2546879197410412E-3</v>
      </c>
      <c r="J14" s="165">
        <f t="shared" si="0"/>
        <v>-2.6254863813229612E-2</v>
      </c>
      <c r="K14" s="163">
        <f t="shared" si="1"/>
        <v>2093</v>
      </c>
      <c r="L14" s="163">
        <f t="shared" si="2"/>
        <v>-10796</v>
      </c>
      <c r="M14" s="164">
        <f t="shared" si="4"/>
        <v>0.13655277265179494</v>
      </c>
      <c r="N14" s="166"/>
    </row>
    <row r="15" spans="1:14" x14ac:dyDescent="0.25">
      <c r="A15" s="161"/>
      <c r="B15" s="162" t="s">
        <v>116</v>
      </c>
      <c r="C15" s="163">
        <v>67593</v>
      </c>
      <c r="D15" s="163">
        <v>76005</v>
      </c>
      <c r="E15" s="163">
        <v>9336</v>
      </c>
      <c r="F15" s="163">
        <v>100560</v>
      </c>
      <c r="G15" s="163">
        <v>119696</v>
      </c>
      <c r="H15" s="163">
        <v>103217</v>
      </c>
      <c r="I15" s="164">
        <f t="shared" si="3"/>
        <v>-0.13767377355968458</v>
      </c>
      <c r="J15" s="165">
        <f t="shared" si="0"/>
        <v>0.35802907703440567</v>
      </c>
      <c r="K15" s="163">
        <f t="shared" si="1"/>
        <v>-16479</v>
      </c>
      <c r="L15" s="163">
        <f t="shared" si="2"/>
        <v>27212</v>
      </c>
      <c r="M15" s="164">
        <f t="shared" si="4"/>
        <v>3.5200865962378793E-2</v>
      </c>
      <c r="N15" s="79"/>
    </row>
    <row r="16" spans="1:14" x14ac:dyDescent="0.25">
      <c r="A16" s="161"/>
      <c r="B16" s="162" t="s">
        <v>123</v>
      </c>
      <c r="C16" s="163">
        <v>73520</v>
      </c>
      <c r="D16" s="163">
        <v>72557</v>
      </c>
      <c r="E16" s="163">
        <v>8403</v>
      </c>
      <c r="F16" s="163">
        <v>88047</v>
      </c>
      <c r="G16" s="163">
        <v>96802</v>
      </c>
      <c r="H16" s="163">
        <v>102985</v>
      </c>
      <c r="I16" s="164">
        <f t="shared" si="3"/>
        <v>6.3872647259354043E-2</v>
      </c>
      <c r="J16" s="165">
        <f t="shared" si="0"/>
        <v>0.41936684262028479</v>
      </c>
      <c r="K16" s="163">
        <f t="shared" si="1"/>
        <v>6183</v>
      </c>
      <c r="L16" s="163">
        <f t="shared" si="2"/>
        <v>30428</v>
      </c>
      <c r="M16" s="164">
        <f t="shared" si="4"/>
        <v>3.512174526614395E-2</v>
      </c>
      <c r="N16" s="79"/>
    </row>
    <row r="17" spans="1:14" x14ac:dyDescent="0.25">
      <c r="A17" s="161"/>
      <c r="B17" s="162" t="s">
        <v>119</v>
      </c>
      <c r="C17" s="163">
        <v>91023</v>
      </c>
      <c r="D17" s="163">
        <v>90274</v>
      </c>
      <c r="E17" s="163">
        <v>14569</v>
      </c>
      <c r="F17" s="163">
        <v>104326</v>
      </c>
      <c r="G17" s="163">
        <v>107436</v>
      </c>
      <c r="H17" s="163">
        <v>102723</v>
      </c>
      <c r="I17" s="164">
        <f t="shared" si="3"/>
        <v>-4.3867977214341547E-2</v>
      </c>
      <c r="J17" s="165">
        <f t="shared" si="0"/>
        <v>0.13790238606907868</v>
      </c>
      <c r="K17" s="163">
        <f t="shared" si="1"/>
        <v>-4713</v>
      </c>
      <c r="L17" s="163">
        <f t="shared" si="2"/>
        <v>12449</v>
      </c>
      <c r="M17" s="164">
        <f t="shared" si="4"/>
        <v>3.5032393445395979E-2</v>
      </c>
      <c r="N17" s="79"/>
    </row>
    <row r="18" spans="1:14" x14ac:dyDescent="0.25">
      <c r="A18" s="161"/>
      <c r="B18" s="162" t="s">
        <v>128</v>
      </c>
      <c r="C18" s="163">
        <v>64736</v>
      </c>
      <c r="D18" s="163">
        <v>66403</v>
      </c>
      <c r="E18" s="163">
        <v>387</v>
      </c>
      <c r="F18" s="163">
        <v>76519</v>
      </c>
      <c r="G18" s="163">
        <v>66235</v>
      </c>
      <c r="H18" s="163">
        <v>66898</v>
      </c>
      <c r="I18" s="164">
        <f t="shared" si="3"/>
        <v>1.0009813542688928E-2</v>
      </c>
      <c r="J18" s="165">
        <f t="shared" si="0"/>
        <v>7.4544824782012409E-3</v>
      </c>
      <c r="K18" s="163">
        <f t="shared" si="1"/>
        <v>663</v>
      </c>
      <c r="L18" s="163">
        <f t="shared" si="2"/>
        <v>495</v>
      </c>
      <c r="M18" s="164">
        <f t="shared" si="4"/>
        <v>2.2814725589304245E-2</v>
      </c>
      <c r="N18" s="79"/>
    </row>
    <row r="19" spans="1:14" x14ac:dyDescent="0.25">
      <c r="A19" s="161" t="s">
        <v>144</v>
      </c>
      <c r="B19" s="162" t="s">
        <v>131</v>
      </c>
      <c r="C19" s="163">
        <v>136760</v>
      </c>
      <c r="D19" s="163">
        <v>132175</v>
      </c>
      <c r="E19" s="163">
        <v>7605</v>
      </c>
      <c r="F19" s="163">
        <v>91214</v>
      </c>
      <c r="G19" s="163">
        <v>91937</v>
      </c>
      <c r="H19" s="163">
        <v>76854</v>
      </c>
      <c r="I19" s="164">
        <f t="shared" si="3"/>
        <v>-0.16405799623655326</v>
      </c>
      <c r="J19" s="165">
        <f t="shared" si="0"/>
        <v>-0.41854359750331005</v>
      </c>
      <c r="K19" s="163">
        <f t="shared" si="1"/>
        <v>-15083</v>
      </c>
      <c r="L19" s="163">
        <f t="shared" si="2"/>
        <v>-55321</v>
      </c>
      <c r="M19" s="164">
        <f t="shared" si="4"/>
        <v>2.6210094777727115E-2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644738</v>
      </c>
      <c r="D20" s="169">
        <f t="shared" si="5"/>
        <v>666172</v>
      </c>
      <c r="E20" s="169">
        <f t="shared" si="5"/>
        <v>68858</v>
      </c>
      <c r="F20" s="169">
        <f t="shared" si="5"/>
        <v>656953</v>
      </c>
      <c r="G20" s="169">
        <f t="shared" si="5"/>
        <v>739147</v>
      </c>
      <c r="H20" s="169">
        <f t="shared" si="5"/>
        <v>727625</v>
      </c>
      <c r="I20" s="170">
        <f t="shared" si="3"/>
        <v>-1.5588238875352212E-2</v>
      </c>
      <c r="J20" s="171">
        <f t="shared" si="0"/>
        <v>9.2247947977399214E-2</v>
      </c>
      <c r="K20" s="169">
        <f>H20-G20</f>
        <v>-11522</v>
      </c>
      <c r="L20" s="169">
        <f t="shared" si="2"/>
        <v>61453</v>
      </c>
      <c r="M20" s="170">
        <f t="shared" si="4"/>
        <v>0.24814739912878564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1013783</v>
      </c>
      <c r="D22" s="176">
        <v>1024497</v>
      </c>
      <c r="E22" s="176">
        <v>156929</v>
      </c>
      <c r="F22" s="176">
        <v>1064158</v>
      </c>
      <c r="G22" s="176">
        <v>1149433</v>
      </c>
      <c r="H22" s="176">
        <v>1124270</v>
      </c>
      <c r="I22" s="177">
        <f>IFERROR(H22/G22-1,"-")</f>
        <v>-2.1891663106940573E-2</v>
      </c>
      <c r="J22" s="177">
        <f>IFERROR(H22/D22-1,"-")</f>
        <v>9.7387303232708389E-2</v>
      </c>
      <c r="K22" s="176">
        <f>H22-G22</f>
        <v>-25163</v>
      </c>
      <c r="L22" s="176">
        <f>H22-D22</f>
        <v>99773</v>
      </c>
      <c r="M22" s="177">
        <f>H22/H$8</f>
        <v>0.38341821187908587</v>
      </c>
      <c r="N22" s="79"/>
    </row>
    <row r="23" spans="1:14" x14ac:dyDescent="0.25">
      <c r="A23" s="161" t="s">
        <v>96</v>
      </c>
      <c r="B23" s="157" t="s">
        <v>97</v>
      </c>
      <c r="C23" s="158">
        <v>52819</v>
      </c>
      <c r="D23" s="158">
        <v>45987</v>
      </c>
      <c r="E23" s="158">
        <v>17324</v>
      </c>
      <c r="F23" s="158">
        <v>48949</v>
      </c>
      <c r="G23" s="158">
        <v>43524</v>
      </c>
      <c r="H23" s="158">
        <v>38079</v>
      </c>
      <c r="I23" s="159">
        <f>IFERROR(H23/G23-1,"-")</f>
        <v>-0.12510339123242353</v>
      </c>
      <c r="J23" s="160">
        <f t="shared" ref="J23:J34" si="6">IFERROR(H23/D23-1,"-")</f>
        <v>-0.17196164133342029</v>
      </c>
      <c r="K23" s="158">
        <f t="shared" ref="K23:K33" si="7">H23-G23</f>
        <v>-5445</v>
      </c>
      <c r="L23" s="158">
        <f t="shared" ref="L23:L34" si="8">H23-D23</f>
        <v>-7908</v>
      </c>
      <c r="M23" s="159">
        <f>H23/H$8</f>
        <v>1.2986366344511292E-2</v>
      </c>
      <c r="N23" s="79"/>
    </row>
    <row r="24" spans="1:14" x14ac:dyDescent="0.25">
      <c r="A24" s="161" t="s">
        <v>103</v>
      </c>
      <c r="B24" s="162" t="s">
        <v>103</v>
      </c>
      <c r="C24" s="163">
        <v>17955</v>
      </c>
      <c r="D24" s="163">
        <v>16032</v>
      </c>
      <c r="E24" s="163">
        <v>8795</v>
      </c>
      <c r="F24" s="163">
        <v>16263</v>
      </c>
      <c r="G24" s="163">
        <v>11300</v>
      </c>
      <c r="H24" s="163">
        <v>10788</v>
      </c>
      <c r="I24" s="164">
        <f>IFERROR(H24/G24-1,"-")</f>
        <v>-4.5309734513274358E-2</v>
      </c>
      <c r="J24" s="165">
        <f t="shared" si="6"/>
        <v>-0.32709580838323349</v>
      </c>
      <c r="K24" s="163">
        <f t="shared" si="7"/>
        <v>-512</v>
      </c>
      <c r="L24" s="163">
        <f t="shared" si="8"/>
        <v>-5244</v>
      </c>
      <c r="M24" s="164">
        <f>H24/H$8</f>
        <v>3.6791123749202398E-3</v>
      </c>
      <c r="N24" s="79"/>
    </row>
    <row r="25" spans="1:14" x14ac:dyDescent="0.25">
      <c r="A25" s="161" t="s">
        <v>100</v>
      </c>
      <c r="B25" s="162" t="s">
        <v>100</v>
      </c>
      <c r="C25" s="163">
        <v>34864</v>
      </c>
      <c r="D25" s="163">
        <v>29955</v>
      </c>
      <c r="E25" s="163">
        <v>8529</v>
      </c>
      <c r="F25" s="163">
        <v>32686</v>
      </c>
      <c r="G25" s="163">
        <v>32224</v>
      </c>
      <c r="H25" s="163">
        <v>27291</v>
      </c>
      <c r="I25" s="164">
        <f>IFERROR(H25/G25-1,"-")</f>
        <v>-0.15308465739821253</v>
      </c>
      <c r="J25" s="165">
        <f t="shared" si="6"/>
        <v>-8.8933400100150273E-2</v>
      </c>
      <c r="K25" s="163">
        <f t="shared" si="7"/>
        <v>-4933</v>
      </c>
      <c r="L25" s="163">
        <f t="shared" si="8"/>
        <v>-2664</v>
      </c>
      <c r="M25" s="164">
        <f>H25/H$8</f>
        <v>9.3072539695910513E-3</v>
      </c>
      <c r="N25" s="79"/>
    </row>
    <row r="26" spans="1:14" x14ac:dyDescent="0.25">
      <c r="A26" s="161"/>
      <c r="B26" s="157" t="s">
        <v>107</v>
      </c>
      <c r="C26" s="158">
        <v>960964</v>
      </c>
      <c r="D26" s="158">
        <v>978510</v>
      </c>
      <c r="E26" s="158">
        <v>139605</v>
      </c>
      <c r="F26" s="158">
        <v>1015209</v>
      </c>
      <c r="G26" s="158">
        <v>1105909</v>
      </c>
      <c r="H26" s="158">
        <v>1086191</v>
      </c>
      <c r="I26" s="159">
        <f>IFERROR(H26/G26-1,"-")</f>
        <v>-1.7829676763639668E-2</v>
      </c>
      <c r="J26" s="160">
        <f t="shared" si="6"/>
        <v>0.11004588609211963</v>
      </c>
      <c r="K26" s="158">
        <f t="shared" si="7"/>
        <v>-19718</v>
      </c>
      <c r="L26" s="158">
        <f t="shared" si="8"/>
        <v>107681</v>
      </c>
      <c r="M26" s="159">
        <f>H26/H$8</f>
        <v>0.37043184553457453</v>
      </c>
      <c r="N26" s="79"/>
    </row>
    <row r="27" spans="1:14" s="56" customFormat="1" x14ac:dyDescent="0.25">
      <c r="A27" s="161"/>
      <c r="B27" s="162" t="s">
        <v>110</v>
      </c>
      <c r="C27" s="163">
        <v>394273</v>
      </c>
      <c r="D27" s="163">
        <v>411956</v>
      </c>
      <c r="E27" s="163">
        <v>67172</v>
      </c>
      <c r="F27" s="163">
        <v>445764</v>
      </c>
      <c r="G27" s="163">
        <v>509079</v>
      </c>
      <c r="H27" s="163">
        <v>505691</v>
      </c>
      <c r="I27" s="164">
        <f t="shared" ref="I27:I34" si="9">IFERROR(H27/G27-1,"-")</f>
        <v>-6.6551556831061509E-3</v>
      </c>
      <c r="J27" s="165">
        <f t="shared" si="6"/>
        <v>0.22753643593005068</v>
      </c>
      <c r="K27" s="163">
        <f t="shared" si="7"/>
        <v>-3388</v>
      </c>
      <c r="L27" s="163">
        <f t="shared" si="8"/>
        <v>93735</v>
      </c>
      <c r="M27" s="164">
        <f t="shared" ref="M27:M34" si="10">H27/H$8</f>
        <v>0.17245958620557944</v>
      </c>
      <c r="N27" s="166"/>
    </row>
    <row r="28" spans="1:14" s="56" customFormat="1" x14ac:dyDescent="0.25">
      <c r="A28" s="161"/>
      <c r="B28" s="162" t="s">
        <v>113</v>
      </c>
      <c r="C28" s="163">
        <v>173890</v>
      </c>
      <c r="D28" s="163">
        <v>156127</v>
      </c>
      <c r="E28" s="163">
        <v>27044</v>
      </c>
      <c r="F28" s="163">
        <v>151513</v>
      </c>
      <c r="G28" s="163">
        <v>147547</v>
      </c>
      <c r="H28" s="163">
        <v>149252</v>
      </c>
      <c r="I28" s="164">
        <f t="shared" si="9"/>
        <v>1.1555639897795178E-2</v>
      </c>
      <c r="J28" s="165">
        <f t="shared" si="6"/>
        <v>-4.403466408756973E-2</v>
      </c>
      <c r="K28" s="163">
        <f t="shared" si="7"/>
        <v>1705</v>
      </c>
      <c r="L28" s="163">
        <f t="shared" si="8"/>
        <v>-6875</v>
      </c>
      <c r="M28" s="164">
        <f t="shared" si="10"/>
        <v>5.0900526527771196E-2</v>
      </c>
      <c r="N28" s="166"/>
    </row>
    <row r="29" spans="1:14" x14ac:dyDescent="0.25">
      <c r="A29" s="161"/>
      <c r="B29" s="162" t="s">
        <v>116</v>
      </c>
      <c r="C29" s="163">
        <v>24642</v>
      </c>
      <c r="D29" s="163">
        <v>30266</v>
      </c>
      <c r="E29" s="163">
        <v>5828</v>
      </c>
      <c r="F29" s="163">
        <v>31683</v>
      </c>
      <c r="G29" s="163">
        <v>47843</v>
      </c>
      <c r="H29" s="163">
        <v>28288</v>
      </c>
      <c r="I29" s="164">
        <f t="shared" si="9"/>
        <v>-0.40873272997094667</v>
      </c>
      <c r="J29" s="165">
        <f t="shared" si="6"/>
        <v>-6.5353862419877062E-2</v>
      </c>
      <c r="K29" s="163">
        <f t="shared" si="7"/>
        <v>-19555</v>
      </c>
      <c r="L29" s="163">
        <f t="shared" si="8"/>
        <v>-1978</v>
      </c>
      <c r="M29" s="164">
        <f t="shared" si="10"/>
        <v>9.647268340910618E-3</v>
      </c>
      <c r="N29" s="79"/>
    </row>
    <row r="30" spans="1:14" x14ac:dyDescent="0.25">
      <c r="A30" s="161"/>
      <c r="B30" s="162" t="s">
        <v>123</v>
      </c>
      <c r="C30" s="163">
        <v>33449</v>
      </c>
      <c r="D30" s="163">
        <v>33368</v>
      </c>
      <c r="E30" s="163">
        <v>2741</v>
      </c>
      <c r="F30" s="163">
        <v>36109</v>
      </c>
      <c r="G30" s="163">
        <v>38146</v>
      </c>
      <c r="H30" s="163">
        <v>42223</v>
      </c>
      <c r="I30" s="164">
        <f t="shared" si="9"/>
        <v>0.10687883395375652</v>
      </c>
      <c r="J30" s="165">
        <f t="shared" si="6"/>
        <v>0.26537401102853031</v>
      </c>
      <c r="K30" s="163">
        <f t="shared" si="7"/>
        <v>4077</v>
      </c>
      <c r="L30" s="163">
        <f t="shared" si="8"/>
        <v>8855</v>
      </c>
      <c r="M30" s="164">
        <f t="shared" si="10"/>
        <v>1.4399625677257813E-2</v>
      </c>
      <c r="N30" s="79"/>
    </row>
    <row r="31" spans="1:14" x14ac:dyDescent="0.25">
      <c r="A31" s="161"/>
      <c r="B31" s="162" t="s">
        <v>119</v>
      </c>
      <c r="C31" s="163">
        <v>50574</v>
      </c>
      <c r="D31" s="163">
        <v>46363</v>
      </c>
      <c r="E31" s="163">
        <v>8909</v>
      </c>
      <c r="F31" s="163">
        <v>61960</v>
      </c>
      <c r="G31" s="163">
        <v>61728</v>
      </c>
      <c r="H31" s="163">
        <v>57074</v>
      </c>
      <c r="I31" s="164">
        <f t="shared" si="9"/>
        <v>-7.5395282529808205E-2</v>
      </c>
      <c r="J31" s="165">
        <f t="shared" si="6"/>
        <v>0.23102473955524871</v>
      </c>
      <c r="K31" s="163">
        <f t="shared" si="7"/>
        <v>-4654</v>
      </c>
      <c r="L31" s="163">
        <f t="shared" si="8"/>
        <v>10711</v>
      </c>
      <c r="M31" s="164">
        <f t="shared" si="10"/>
        <v>1.9464373348739135E-2</v>
      </c>
      <c r="N31" s="79"/>
    </row>
    <row r="32" spans="1:14" x14ac:dyDescent="0.25">
      <c r="A32" s="161"/>
      <c r="B32" s="162" t="s">
        <v>128</v>
      </c>
      <c r="C32" s="163">
        <v>20624</v>
      </c>
      <c r="D32" s="163">
        <v>24669</v>
      </c>
      <c r="E32" s="163">
        <v>66</v>
      </c>
      <c r="F32" s="163">
        <v>26271</v>
      </c>
      <c r="G32" s="163">
        <v>23135</v>
      </c>
      <c r="H32" s="163">
        <v>24442</v>
      </c>
      <c r="I32" s="164">
        <f t="shared" si="9"/>
        <v>5.6494488869677895E-2</v>
      </c>
      <c r="J32" s="165">
        <f t="shared" si="6"/>
        <v>-9.2018322591106427E-3</v>
      </c>
      <c r="K32" s="163">
        <f t="shared" si="7"/>
        <v>1307</v>
      </c>
      <c r="L32" s="163">
        <f t="shared" si="8"/>
        <v>-227</v>
      </c>
      <c r="M32" s="164">
        <f t="shared" si="10"/>
        <v>8.3356381783278189E-3</v>
      </c>
      <c r="N32" s="79"/>
    </row>
    <row r="33" spans="1:14" x14ac:dyDescent="0.25">
      <c r="A33" s="161" t="s">
        <v>144</v>
      </c>
      <c r="B33" s="162" t="s">
        <v>131</v>
      </c>
      <c r="C33" s="163">
        <v>42395</v>
      </c>
      <c r="D33" s="163">
        <v>44237</v>
      </c>
      <c r="E33" s="163">
        <v>1845</v>
      </c>
      <c r="F33" s="163">
        <v>34739</v>
      </c>
      <c r="G33" s="163">
        <v>31492</v>
      </c>
      <c r="H33" s="163">
        <v>26031</v>
      </c>
      <c r="I33" s="164">
        <f t="shared" si="9"/>
        <v>-0.17340911977645113</v>
      </c>
      <c r="J33" s="165">
        <f t="shared" si="6"/>
        <v>-0.41155593733752294</v>
      </c>
      <c r="K33" s="163">
        <f t="shared" si="7"/>
        <v>-5461</v>
      </c>
      <c r="L33" s="163">
        <f t="shared" si="8"/>
        <v>-18206</v>
      </c>
      <c r="M33" s="164">
        <f t="shared" si="10"/>
        <v>8.8775467400397448E-3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221117</v>
      </c>
      <c r="D34" s="169">
        <f t="shared" si="11"/>
        <v>231524</v>
      </c>
      <c r="E34" s="169">
        <f t="shared" si="11"/>
        <v>26000</v>
      </c>
      <c r="F34" s="169">
        <f t="shared" si="11"/>
        <v>227170</v>
      </c>
      <c r="G34" s="169">
        <f t="shared" si="11"/>
        <v>246939</v>
      </c>
      <c r="H34" s="169">
        <f t="shared" si="11"/>
        <v>253190</v>
      </c>
      <c r="I34" s="170">
        <f t="shared" si="9"/>
        <v>2.5313943929472504E-2</v>
      </c>
      <c r="J34" s="171">
        <f t="shared" si="6"/>
        <v>9.3579931238230163E-2</v>
      </c>
      <c r="K34" s="169">
        <f>H34-G34</f>
        <v>6251</v>
      </c>
      <c r="L34" s="169">
        <f t="shared" si="8"/>
        <v>21666</v>
      </c>
      <c r="M34" s="170">
        <f t="shared" si="10"/>
        <v>8.6347280515948782E-2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821314</v>
      </c>
      <c r="D36" s="176">
        <v>828275</v>
      </c>
      <c r="E36" s="176">
        <v>110775</v>
      </c>
      <c r="F36" s="176">
        <v>785918</v>
      </c>
      <c r="G36" s="176">
        <v>847777</v>
      </c>
      <c r="H36" s="176">
        <v>817457</v>
      </c>
      <c r="I36" s="177">
        <f>IFERROR(H36/G36-1,"-")</f>
        <v>-3.5764121933008375E-2</v>
      </c>
      <c r="J36" s="177">
        <f>IFERROR(H36/D36-1,"-")</f>
        <v>-1.3060879538800529E-2</v>
      </c>
      <c r="K36" s="176">
        <f>H36-G36</f>
        <v>-30320</v>
      </c>
      <c r="L36" s="176">
        <f>H36-D36</f>
        <v>-10818</v>
      </c>
      <c r="M36" s="177">
        <f>H36/H$8</f>
        <v>0.27878347837089124</v>
      </c>
      <c r="N36" s="79"/>
    </row>
    <row r="37" spans="1:14" x14ac:dyDescent="0.25">
      <c r="A37" s="161" t="s">
        <v>96</v>
      </c>
      <c r="B37" s="157" t="s">
        <v>97</v>
      </c>
      <c r="C37" s="158">
        <v>35429</v>
      </c>
      <c r="D37" s="158">
        <v>38894</v>
      </c>
      <c r="E37" s="158">
        <v>10757</v>
      </c>
      <c r="F37" s="158">
        <v>30570</v>
      </c>
      <c r="G37" s="158">
        <v>36335</v>
      </c>
      <c r="H37" s="158">
        <v>27880</v>
      </c>
      <c r="I37" s="159">
        <f>IFERROR(H37/G37-1,"-")</f>
        <v>-0.23269574790147241</v>
      </c>
      <c r="J37" s="160">
        <f t="shared" ref="J37:J48" si="12">IFERROR(H37/D37-1,"-")</f>
        <v>-0.28317992492415278</v>
      </c>
      <c r="K37" s="158">
        <f t="shared" ref="K37:K47" si="13">H37-G37</f>
        <v>-8455</v>
      </c>
      <c r="L37" s="158">
        <f t="shared" ref="L37:L48" si="14">H37-D37</f>
        <v>-11014</v>
      </c>
      <c r="M37" s="159">
        <f>H37/H$8</f>
        <v>9.508125047532099E-3</v>
      </c>
      <c r="N37" s="79"/>
    </row>
    <row r="38" spans="1:14" x14ac:dyDescent="0.25">
      <c r="A38" s="161" t="s">
        <v>103</v>
      </c>
      <c r="B38" s="162" t="s">
        <v>103</v>
      </c>
      <c r="C38" s="163">
        <v>10856</v>
      </c>
      <c r="D38" s="163">
        <v>12060</v>
      </c>
      <c r="E38" s="163">
        <v>5527</v>
      </c>
      <c r="F38" s="163">
        <v>6502</v>
      </c>
      <c r="G38" s="163">
        <v>16018</v>
      </c>
      <c r="H38" s="163">
        <v>7638</v>
      </c>
      <c r="I38" s="164">
        <f>IFERROR(H38/G38-1,"-")</f>
        <v>-0.52316144337620174</v>
      </c>
      <c r="J38" s="165">
        <f t="shared" si="12"/>
        <v>-0.3666666666666667</v>
      </c>
      <c r="K38" s="163">
        <f t="shared" si="13"/>
        <v>-8380</v>
      </c>
      <c r="L38" s="163">
        <f t="shared" si="14"/>
        <v>-4422</v>
      </c>
      <c r="M38" s="164">
        <f>H38/H$8</f>
        <v>2.604844301041972E-3</v>
      </c>
      <c r="N38" s="79"/>
    </row>
    <row r="39" spans="1:14" x14ac:dyDescent="0.25">
      <c r="A39" s="161" t="s">
        <v>100</v>
      </c>
      <c r="B39" s="162" t="s">
        <v>100</v>
      </c>
      <c r="C39" s="163">
        <v>24573</v>
      </c>
      <c r="D39" s="163">
        <v>26834</v>
      </c>
      <c r="E39" s="163">
        <v>5230</v>
      </c>
      <c r="F39" s="163">
        <v>24068</v>
      </c>
      <c r="G39" s="163">
        <v>20317</v>
      </c>
      <c r="H39" s="163">
        <v>20242</v>
      </c>
      <c r="I39" s="164">
        <f>IFERROR(H39/G39-1,"-")</f>
        <v>-3.6914898853177558E-3</v>
      </c>
      <c r="J39" s="165">
        <f t="shared" si="12"/>
        <v>-0.24565849295669673</v>
      </c>
      <c r="K39" s="163">
        <f t="shared" si="13"/>
        <v>-75</v>
      </c>
      <c r="L39" s="163">
        <f t="shared" si="14"/>
        <v>-6592</v>
      </c>
      <c r="M39" s="164">
        <f>H39/H$8</f>
        <v>6.9032807464901279E-3</v>
      </c>
      <c r="N39" s="79"/>
    </row>
    <row r="40" spans="1:14" x14ac:dyDescent="0.25">
      <c r="A40" s="161"/>
      <c r="B40" s="157" t="s">
        <v>107</v>
      </c>
      <c r="C40" s="158">
        <v>785885</v>
      </c>
      <c r="D40" s="158">
        <v>789381</v>
      </c>
      <c r="E40" s="158">
        <v>100018</v>
      </c>
      <c r="F40" s="158">
        <v>755348</v>
      </c>
      <c r="G40" s="158">
        <v>811442</v>
      </c>
      <c r="H40" s="158">
        <v>789577</v>
      </c>
      <c r="I40" s="159">
        <f>IFERROR(H40/G40-1,"-")</f>
        <v>-2.6945856881945951E-2</v>
      </c>
      <c r="J40" s="160">
        <f t="shared" si="12"/>
        <v>2.482958165954674E-4</v>
      </c>
      <c r="K40" s="158">
        <f t="shared" si="13"/>
        <v>-21865</v>
      </c>
      <c r="L40" s="158">
        <f t="shared" si="14"/>
        <v>196</v>
      </c>
      <c r="M40" s="159">
        <f>H40/H$8</f>
        <v>0.26927535332335911</v>
      </c>
      <c r="N40" s="79"/>
    </row>
    <row r="41" spans="1:14" s="56" customFormat="1" x14ac:dyDescent="0.25">
      <c r="A41" s="161"/>
      <c r="B41" s="162" t="s">
        <v>110</v>
      </c>
      <c r="C41" s="163">
        <v>342070</v>
      </c>
      <c r="D41" s="163">
        <v>351675</v>
      </c>
      <c r="E41" s="163">
        <v>58172</v>
      </c>
      <c r="F41" s="163">
        <v>344832</v>
      </c>
      <c r="G41" s="163">
        <v>355194</v>
      </c>
      <c r="H41" s="163">
        <v>349166</v>
      </c>
      <c r="I41" s="164">
        <f t="shared" ref="I41:I48" si="15">IFERROR(H41/G41-1,"-")</f>
        <v>-1.6971007393142945E-2</v>
      </c>
      <c r="J41" s="165">
        <f t="shared" si="12"/>
        <v>-7.1344280941210148E-3</v>
      </c>
      <c r="K41" s="163">
        <f t="shared" si="13"/>
        <v>-6028</v>
      </c>
      <c r="L41" s="163">
        <f t="shared" si="14"/>
        <v>-2509</v>
      </c>
      <c r="M41" s="164">
        <f t="shared" ref="M41:M48" si="16">H41/H$8</f>
        <v>0.11907869405834265</v>
      </c>
      <c r="N41" s="166"/>
    </row>
    <row r="42" spans="1:14" s="56" customFormat="1" x14ac:dyDescent="0.25">
      <c r="A42" s="161"/>
      <c r="B42" s="162" t="s">
        <v>113</v>
      </c>
      <c r="C42" s="163">
        <v>57484</v>
      </c>
      <c r="D42" s="163">
        <v>45345</v>
      </c>
      <c r="E42" s="163">
        <v>6113</v>
      </c>
      <c r="F42" s="163">
        <v>37132</v>
      </c>
      <c r="G42" s="163">
        <v>37370</v>
      </c>
      <c r="H42" s="163">
        <v>40648</v>
      </c>
      <c r="I42" s="164">
        <f t="shared" si="15"/>
        <v>8.7717420390687639E-2</v>
      </c>
      <c r="J42" s="165">
        <f t="shared" si="12"/>
        <v>-0.10358363656411951</v>
      </c>
      <c r="K42" s="163">
        <f t="shared" si="13"/>
        <v>3278</v>
      </c>
      <c r="L42" s="163">
        <f t="shared" si="14"/>
        <v>-4697</v>
      </c>
      <c r="M42" s="164">
        <f t="shared" si="16"/>
        <v>1.3862491640318679E-2</v>
      </c>
      <c r="N42" s="166"/>
    </row>
    <row r="43" spans="1:14" x14ac:dyDescent="0.25">
      <c r="A43" s="161"/>
      <c r="B43" s="162" t="s">
        <v>116</v>
      </c>
      <c r="C43" s="163">
        <v>11054</v>
      </c>
      <c r="D43" s="163">
        <v>13351</v>
      </c>
      <c r="E43" s="163">
        <v>1425</v>
      </c>
      <c r="F43" s="163">
        <v>14978</v>
      </c>
      <c r="G43" s="163">
        <v>20932</v>
      </c>
      <c r="H43" s="163">
        <v>18655</v>
      </c>
      <c r="I43" s="164">
        <f t="shared" si="15"/>
        <v>-0.10878081406459006</v>
      </c>
      <c r="J43" s="165">
        <f t="shared" si="12"/>
        <v>0.39727361246348591</v>
      </c>
      <c r="K43" s="163">
        <f t="shared" si="13"/>
        <v>-2277</v>
      </c>
      <c r="L43" s="163">
        <f t="shared" si="14"/>
        <v>5304</v>
      </c>
      <c r="M43" s="164">
        <f t="shared" si="16"/>
        <v>6.3620542597457429E-3</v>
      </c>
      <c r="N43" s="79"/>
    </row>
    <row r="44" spans="1:14" x14ac:dyDescent="0.25">
      <c r="A44" s="161"/>
      <c r="B44" s="162" t="s">
        <v>123</v>
      </c>
      <c r="C44" s="163">
        <v>28490</v>
      </c>
      <c r="D44" s="163">
        <v>28105</v>
      </c>
      <c r="E44" s="163">
        <v>3587</v>
      </c>
      <c r="F44" s="163">
        <v>31131</v>
      </c>
      <c r="G44" s="163">
        <v>36228</v>
      </c>
      <c r="H44" s="163">
        <v>38626</v>
      </c>
      <c r="I44" s="164">
        <f t="shared" si="15"/>
        <v>6.6191895771226639E-2</v>
      </c>
      <c r="J44" s="165">
        <f t="shared" si="12"/>
        <v>0.374346201743462</v>
      </c>
      <c r="K44" s="163">
        <f t="shared" si="13"/>
        <v>2398</v>
      </c>
      <c r="L44" s="163">
        <f t="shared" si="14"/>
        <v>10521</v>
      </c>
      <c r="M44" s="164">
        <f t="shared" si="16"/>
        <v>1.3172913848133962E-2</v>
      </c>
      <c r="N44" s="79"/>
    </row>
    <row r="45" spans="1:14" x14ac:dyDescent="0.25">
      <c r="A45" s="161"/>
      <c r="B45" s="162" t="s">
        <v>119</v>
      </c>
      <c r="C45" s="163">
        <v>26578</v>
      </c>
      <c r="D45" s="163">
        <v>29400</v>
      </c>
      <c r="E45" s="163">
        <v>3107</v>
      </c>
      <c r="F45" s="163">
        <v>29244</v>
      </c>
      <c r="G45" s="163">
        <v>31295</v>
      </c>
      <c r="H45" s="163">
        <v>30599</v>
      </c>
      <c r="I45" s="164">
        <f t="shared" si="15"/>
        <v>-2.2239974436811027E-2</v>
      </c>
      <c r="J45" s="165">
        <f t="shared" si="12"/>
        <v>4.0782312925170094E-2</v>
      </c>
      <c r="K45" s="163">
        <f t="shared" si="13"/>
        <v>-696</v>
      </c>
      <c r="L45" s="163">
        <f t="shared" si="14"/>
        <v>1199</v>
      </c>
      <c r="M45" s="164">
        <f t="shared" si="16"/>
        <v>1.0435405965905118E-2</v>
      </c>
      <c r="N45" s="79"/>
    </row>
    <row r="46" spans="1:14" x14ac:dyDescent="0.25">
      <c r="A46" s="161"/>
      <c r="B46" s="162" t="s">
        <v>128</v>
      </c>
      <c r="C46" s="163">
        <v>29033</v>
      </c>
      <c r="D46" s="163">
        <v>24911</v>
      </c>
      <c r="E46" s="163">
        <v>219</v>
      </c>
      <c r="F46" s="163">
        <v>25858</v>
      </c>
      <c r="G46" s="163">
        <v>23720</v>
      </c>
      <c r="H46" s="163">
        <v>24371</v>
      </c>
      <c r="I46" s="164">
        <f t="shared" si="15"/>
        <v>2.7445193929173772E-2</v>
      </c>
      <c r="J46" s="165">
        <f t="shared" si="12"/>
        <v>-2.1677170727790962E-2</v>
      </c>
      <c r="K46" s="163">
        <f t="shared" si="13"/>
        <v>651</v>
      </c>
      <c r="L46" s="163">
        <f t="shared" si="14"/>
        <v>-540</v>
      </c>
      <c r="M46" s="164">
        <f t="shared" si="16"/>
        <v>8.311424516980085E-3</v>
      </c>
      <c r="N46" s="79"/>
    </row>
    <row r="47" spans="1:14" x14ac:dyDescent="0.25">
      <c r="A47" s="161" t="s">
        <v>144</v>
      </c>
      <c r="B47" s="162" t="s">
        <v>131</v>
      </c>
      <c r="C47" s="163">
        <v>61561</v>
      </c>
      <c r="D47" s="163">
        <v>56528</v>
      </c>
      <c r="E47" s="163">
        <v>4827</v>
      </c>
      <c r="F47" s="163">
        <v>39258</v>
      </c>
      <c r="G47" s="163">
        <v>40654</v>
      </c>
      <c r="H47" s="163">
        <v>32066</v>
      </c>
      <c r="I47" s="164">
        <f t="shared" si="15"/>
        <v>-0.21124612584247549</v>
      </c>
      <c r="J47" s="165">
        <f t="shared" si="12"/>
        <v>-0.43274129634871217</v>
      </c>
      <c r="K47" s="163">
        <f t="shared" si="13"/>
        <v>-8588</v>
      </c>
      <c r="L47" s="163">
        <f t="shared" si="14"/>
        <v>-24462</v>
      </c>
      <c r="M47" s="164">
        <f t="shared" si="16"/>
        <v>1.0935707954596998E-2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229615</v>
      </c>
      <c r="D48" s="169">
        <f t="shared" si="17"/>
        <v>240066</v>
      </c>
      <c r="E48" s="169">
        <f t="shared" si="17"/>
        <v>22568</v>
      </c>
      <c r="F48" s="169">
        <f t="shared" si="17"/>
        <v>232915</v>
      </c>
      <c r="G48" s="169">
        <f t="shared" si="17"/>
        <v>266049</v>
      </c>
      <c r="H48" s="169">
        <f t="shared" si="17"/>
        <v>255446</v>
      </c>
      <c r="I48" s="170">
        <f t="shared" si="15"/>
        <v>-3.9853560810226729E-2</v>
      </c>
      <c r="J48" s="171">
        <f t="shared" si="12"/>
        <v>6.4065715261636402E-2</v>
      </c>
      <c r="K48" s="169">
        <f>H48-G48</f>
        <v>-10603</v>
      </c>
      <c r="L48" s="169">
        <f t="shared" si="14"/>
        <v>15380</v>
      </c>
      <c r="M48" s="170">
        <f t="shared" si="16"/>
        <v>8.7116661079335897E-2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23499</v>
      </c>
      <c r="D50" s="176">
        <v>22771</v>
      </c>
      <c r="E50" s="176">
        <v>2386</v>
      </c>
      <c r="F50" s="176">
        <v>16513</v>
      </c>
      <c r="G50" s="176">
        <v>20095</v>
      </c>
      <c r="H50" s="176">
        <v>15945</v>
      </c>
      <c r="I50" s="177">
        <f>IFERROR(H50/G50-1,"-")</f>
        <v>-0.20651903458571785</v>
      </c>
      <c r="J50" s="177">
        <f>IFERROR(H50/D50-1,"-")</f>
        <v>-0.29976724781520359</v>
      </c>
      <c r="K50" s="176">
        <f>H50-G50</f>
        <v>-4150</v>
      </c>
      <c r="L50" s="176">
        <f>H50-D50</f>
        <v>-6826</v>
      </c>
      <c r="M50" s="177">
        <f>H50/H$8</f>
        <v>5.4378426787266617E-3</v>
      </c>
      <c r="N50" s="79"/>
    </row>
    <row r="51" spans="1:14" x14ac:dyDescent="0.25">
      <c r="A51" s="161" t="s">
        <v>96</v>
      </c>
      <c r="B51" s="157" t="s">
        <v>97</v>
      </c>
      <c r="C51" s="158">
        <v>2235</v>
      </c>
      <c r="D51" s="158">
        <v>1754</v>
      </c>
      <c r="E51" s="158">
        <v>509</v>
      </c>
      <c r="F51" s="158">
        <v>2957</v>
      </c>
      <c r="G51" s="158">
        <v>2171</v>
      </c>
      <c r="H51" s="158">
        <v>682</v>
      </c>
      <c r="I51" s="159">
        <f>IFERROR(H51/G51-1,"-")</f>
        <v>-0.6858590511285122</v>
      </c>
      <c r="J51" s="160">
        <f t="shared" ref="J51:J62" si="18">IFERROR(H51/D51-1,"-")</f>
        <v>-0.61117445838084383</v>
      </c>
      <c r="K51" s="158">
        <f t="shared" ref="K51:K61" si="19">H51-G51</f>
        <v>-1489</v>
      </c>
      <c r="L51" s="158">
        <f t="shared" ref="L51:L62" si="20">H51-D51</f>
        <v>-1072</v>
      </c>
      <c r="M51" s="159">
        <f>H51/H$8</f>
        <v>2.3258756393173931E-4</v>
      </c>
      <c r="N51" s="79"/>
    </row>
    <row r="52" spans="1:14" x14ac:dyDescent="0.25">
      <c r="A52" s="161" t="s">
        <v>103</v>
      </c>
      <c r="B52" s="162" t="s">
        <v>103</v>
      </c>
      <c r="C52" s="163">
        <v>985</v>
      </c>
      <c r="D52" s="163">
        <v>821</v>
      </c>
      <c r="E52" s="163">
        <v>410</v>
      </c>
      <c r="F52" s="163">
        <v>1064</v>
      </c>
      <c r="G52" s="163">
        <v>640</v>
      </c>
      <c r="H52" s="163">
        <v>116</v>
      </c>
      <c r="I52" s="164">
        <f>IFERROR(H52/G52-1,"-")</f>
        <v>-0.81874999999999998</v>
      </c>
      <c r="J52" s="165">
        <f t="shared" si="18"/>
        <v>-0.85870889159561514</v>
      </c>
      <c r="K52" s="163">
        <f t="shared" si="19"/>
        <v>-524</v>
      </c>
      <c r="L52" s="163">
        <f t="shared" si="20"/>
        <v>-705</v>
      </c>
      <c r="M52" s="164">
        <f>H52/H$8</f>
        <v>3.9560348117421934E-5</v>
      </c>
      <c r="N52" s="79"/>
    </row>
    <row r="53" spans="1:14" x14ac:dyDescent="0.25">
      <c r="A53" s="161" t="s">
        <v>100</v>
      </c>
      <c r="B53" s="162" t="s">
        <v>100</v>
      </c>
      <c r="C53" s="163">
        <v>1250</v>
      </c>
      <c r="D53" s="163">
        <v>933</v>
      </c>
      <c r="E53" s="163">
        <v>99</v>
      </c>
      <c r="F53" s="163">
        <v>1893</v>
      </c>
      <c r="G53" s="163">
        <v>1531</v>
      </c>
      <c r="H53" s="163">
        <v>566</v>
      </c>
      <c r="I53" s="164">
        <f>IFERROR(H53/G53-1,"-")</f>
        <v>-0.63030698889614634</v>
      </c>
      <c r="J53" s="165">
        <f t="shared" si="18"/>
        <v>-0.39335476956055737</v>
      </c>
      <c r="K53" s="163">
        <f t="shared" si="19"/>
        <v>-965</v>
      </c>
      <c r="L53" s="163">
        <f t="shared" si="20"/>
        <v>-367</v>
      </c>
      <c r="M53" s="164">
        <f>H53/H$8</f>
        <v>1.9302721581431737E-4</v>
      </c>
      <c r="N53" s="79"/>
    </row>
    <row r="54" spans="1:14" x14ac:dyDescent="0.25">
      <c r="A54" s="161"/>
      <c r="B54" s="157" t="s">
        <v>107</v>
      </c>
      <c r="C54" s="158">
        <v>21264</v>
      </c>
      <c r="D54" s="158">
        <v>21017</v>
      </c>
      <c r="E54" s="158">
        <v>1877</v>
      </c>
      <c r="F54" s="158">
        <v>13556</v>
      </c>
      <c r="G54" s="158">
        <v>17924</v>
      </c>
      <c r="H54" s="158">
        <v>15263</v>
      </c>
      <c r="I54" s="159">
        <f>IFERROR(H54/G54-1,"-")</f>
        <v>-0.14846016514170945</v>
      </c>
      <c r="J54" s="160">
        <f t="shared" si="18"/>
        <v>-0.27377836989104054</v>
      </c>
      <c r="K54" s="158">
        <f t="shared" si="19"/>
        <v>-2661</v>
      </c>
      <c r="L54" s="158">
        <f t="shared" si="20"/>
        <v>-5754</v>
      </c>
      <c r="M54" s="159">
        <f>H54/H$8</f>
        <v>5.2052551147949225E-3</v>
      </c>
      <c r="N54" s="79"/>
    </row>
    <row r="55" spans="1:14" s="56" customFormat="1" x14ac:dyDescent="0.25">
      <c r="A55" s="161"/>
      <c r="B55" s="162" t="s">
        <v>110</v>
      </c>
      <c r="C55" s="163">
        <v>6521</v>
      </c>
      <c r="D55" s="163">
        <v>5165</v>
      </c>
      <c r="E55" s="163">
        <v>164</v>
      </c>
      <c r="F55" s="163">
        <v>5060</v>
      </c>
      <c r="G55" s="163">
        <v>5036</v>
      </c>
      <c r="H55" s="163">
        <v>5563</v>
      </c>
      <c r="I55" s="164">
        <f t="shared" ref="I55:I62" si="21">IFERROR(H55/G55-1,"-")</f>
        <v>0.10464654487688652</v>
      </c>
      <c r="J55" s="165">
        <f t="shared" si="18"/>
        <v>7.7057115198451154E-2</v>
      </c>
      <c r="K55" s="163">
        <f t="shared" si="19"/>
        <v>527</v>
      </c>
      <c r="L55" s="163">
        <f t="shared" si="20"/>
        <v>398</v>
      </c>
      <c r="M55" s="164">
        <f t="shared" ref="M55:M62" si="22">H55/H$8</f>
        <v>1.8971915222173983E-3</v>
      </c>
      <c r="N55" s="166"/>
    </row>
    <row r="56" spans="1:14" s="56" customFormat="1" x14ac:dyDescent="0.25">
      <c r="A56" s="161"/>
      <c r="B56" s="162" t="s">
        <v>113</v>
      </c>
      <c r="C56" s="163">
        <v>8025</v>
      </c>
      <c r="D56" s="163">
        <v>9109</v>
      </c>
      <c r="E56" s="163">
        <v>1354</v>
      </c>
      <c r="F56" s="163">
        <v>3576</v>
      </c>
      <c r="G56" s="163">
        <v>6832</v>
      </c>
      <c r="H56" s="163">
        <v>4594</v>
      </c>
      <c r="I56" s="164">
        <f t="shared" si="21"/>
        <v>-0.32757611241217799</v>
      </c>
      <c r="J56" s="165">
        <f t="shared" si="18"/>
        <v>-0.49566362937753872</v>
      </c>
      <c r="K56" s="163">
        <f t="shared" si="19"/>
        <v>-2238</v>
      </c>
      <c r="L56" s="163">
        <f t="shared" si="20"/>
        <v>-4515</v>
      </c>
      <c r="M56" s="164">
        <f t="shared" si="22"/>
        <v>1.5667262004434169E-3</v>
      </c>
      <c r="N56" s="166"/>
    </row>
    <row r="57" spans="1:14" x14ac:dyDescent="0.25">
      <c r="A57" s="161"/>
      <c r="B57" s="162" t="s">
        <v>116</v>
      </c>
      <c r="C57" s="163">
        <v>278</v>
      </c>
      <c r="D57" s="163">
        <v>386</v>
      </c>
      <c r="E57" s="163">
        <v>17</v>
      </c>
      <c r="F57" s="163">
        <v>499</v>
      </c>
      <c r="G57" s="163">
        <v>631</v>
      </c>
      <c r="H57" s="163">
        <v>478</v>
      </c>
      <c r="I57" s="164">
        <f t="shared" si="21"/>
        <v>-0.24247226624405704</v>
      </c>
      <c r="J57" s="165">
        <f t="shared" si="18"/>
        <v>0.23834196891191706</v>
      </c>
      <c r="K57" s="163">
        <f t="shared" si="19"/>
        <v>-153</v>
      </c>
      <c r="L57" s="163">
        <f t="shared" si="20"/>
        <v>92</v>
      </c>
      <c r="M57" s="164">
        <f t="shared" si="22"/>
        <v>1.6301591724248005E-4</v>
      </c>
      <c r="N57" s="79"/>
    </row>
    <row r="58" spans="1:14" x14ac:dyDescent="0.25">
      <c r="A58" s="161"/>
      <c r="B58" s="162" t="s">
        <v>123</v>
      </c>
      <c r="C58" s="163">
        <v>255</v>
      </c>
      <c r="D58" s="163">
        <v>261</v>
      </c>
      <c r="E58" s="163">
        <v>2</v>
      </c>
      <c r="F58" s="163">
        <v>323</v>
      </c>
      <c r="G58" s="163">
        <v>698</v>
      </c>
      <c r="H58" s="163">
        <v>392</v>
      </c>
      <c r="I58" s="164">
        <f t="shared" si="21"/>
        <v>-0.43839541547277938</v>
      </c>
      <c r="J58" s="165">
        <f t="shared" si="18"/>
        <v>0.50191570881226055</v>
      </c>
      <c r="K58" s="163">
        <f t="shared" si="19"/>
        <v>-306</v>
      </c>
      <c r="L58" s="163">
        <f t="shared" si="20"/>
        <v>131</v>
      </c>
      <c r="M58" s="164">
        <f t="shared" si="22"/>
        <v>1.3368669363818445E-4</v>
      </c>
      <c r="N58" s="79"/>
    </row>
    <row r="59" spans="1:14" x14ac:dyDescent="0.25">
      <c r="A59" s="161"/>
      <c r="B59" s="162" t="s">
        <v>119</v>
      </c>
      <c r="C59" s="163">
        <v>183</v>
      </c>
      <c r="D59" s="163">
        <v>306</v>
      </c>
      <c r="E59" s="163">
        <v>42</v>
      </c>
      <c r="F59" s="163">
        <v>81</v>
      </c>
      <c r="G59" s="163">
        <v>301</v>
      </c>
      <c r="H59" s="163">
        <v>280</v>
      </c>
      <c r="I59" s="164">
        <f t="shared" si="21"/>
        <v>-6.9767441860465129E-2</v>
      </c>
      <c r="J59" s="165">
        <f t="shared" si="18"/>
        <v>-8.496732026143794E-2</v>
      </c>
      <c r="K59" s="163">
        <f t="shared" si="19"/>
        <v>-21</v>
      </c>
      <c r="L59" s="163">
        <f t="shared" si="20"/>
        <v>-26</v>
      </c>
      <c r="M59" s="164">
        <f t="shared" si="22"/>
        <v>9.549049545584605E-5</v>
      </c>
      <c r="N59" s="79"/>
    </row>
    <row r="60" spans="1:14" x14ac:dyDescent="0.25">
      <c r="A60" s="161"/>
      <c r="B60" s="162" t="s">
        <v>128</v>
      </c>
      <c r="C60" s="163">
        <v>479</v>
      </c>
      <c r="D60" s="163">
        <v>395</v>
      </c>
      <c r="E60" s="163">
        <v>0</v>
      </c>
      <c r="F60" s="163">
        <v>62</v>
      </c>
      <c r="G60" s="163">
        <v>62</v>
      </c>
      <c r="H60" s="163">
        <v>31</v>
      </c>
      <c r="I60" s="164">
        <f t="shared" si="21"/>
        <v>-0.5</v>
      </c>
      <c r="J60" s="165">
        <f t="shared" si="18"/>
        <v>-0.92151898734177218</v>
      </c>
      <c r="K60" s="163">
        <f t="shared" si="19"/>
        <v>-31</v>
      </c>
      <c r="L60" s="163">
        <f t="shared" si="20"/>
        <v>-364</v>
      </c>
      <c r="M60" s="164">
        <f t="shared" si="22"/>
        <v>1.0572161996897242E-5</v>
      </c>
      <c r="N60" s="79"/>
    </row>
    <row r="61" spans="1:14" x14ac:dyDescent="0.25">
      <c r="A61" s="161" t="s">
        <v>144</v>
      </c>
      <c r="B61" s="162" t="s">
        <v>131</v>
      </c>
      <c r="C61" s="163">
        <v>809</v>
      </c>
      <c r="D61" s="163">
        <v>637</v>
      </c>
      <c r="E61" s="163">
        <v>15</v>
      </c>
      <c r="F61" s="163">
        <v>16</v>
      </c>
      <c r="G61" s="163">
        <v>42</v>
      </c>
      <c r="H61" s="163">
        <v>56</v>
      </c>
      <c r="I61" s="164">
        <f t="shared" si="21"/>
        <v>0.33333333333333326</v>
      </c>
      <c r="J61" s="165">
        <f t="shared" si="18"/>
        <v>-0.91208791208791207</v>
      </c>
      <c r="K61" s="163">
        <f t="shared" si="19"/>
        <v>14</v>
      </c>
      <c r="L61" s="163">
        <f t="shared" si="20"/>
        <v>-581</v>
      </c>
      <c r="M61" s="164">
        <f t="shared" si="22"/>
        <v>1.9098099091169209E-5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4714</v>
      </c>
      <c r="D62" s="169">
        <f t="shared" si="23"/>
        <v>4758</v>
      </c>
      <c r="E62" s="169">
        <f t="shared" si="23"/>
        <v>283</v>
      </c>
      <c r="F62" s="169">
        <f t="shared" si="23"/>
        <v>3939</v>
      </c>
      <c r="G62" s="169">
        <f t="shared" si="23"/>
        <v>4322</v>
      </c>
      <c r="H62" s="169">
        <f t="shared" si="23"/>
        <v>3869</v>
      </c>
      <c r="I62" s="170">
        <f t="shared" si="21"/>
        <v>-0.10481258676538641</v>
      </c>
      <c r="J62" s="171">
        <f t="shared" si="18"/>
        <v>-0.18684321143337534</v>
      </c>
      <c r="K62" s="169">
        <f>H62-G62</f>
        <v>-453</v>
      </c>
      <c r="L62" s="169">
        <f t="shared" si="20"/>
        <v>-889</v>
      </c>
      <c r="M62" s="170">
        <f t="shared" si="22"/>
        <v>1.3194740247095299E-3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69107</v>
      </c>
      <c r="D64" s="176">
        <v>64233</v>
      </c>
      <c r="E64" s="176">
        <v>14472</v>
      </c>
      <c r="F64" s="176">
        <v>96956</v>
      </c>
      <c r="G64" s="176">
        <v>70490</v>
      </c>
      <c r="H64" s="176">
        <v>89613</v>
      </c>
      <c r="I64" s="177">
        <f>IFERROR(H64/G64-1,"-")</f>
        <v>0.27128670733437366</v>
      </c>
      <c r="J64" s="177">
        <f>IFERROR(H64/D64-1,"-")</f>
        <v>0.39512400168137862</v>
      </c>
      <c r="K64" s="176">
        <f>H64-G64</f>
        <v>19123</v>
      </c>
      <c r="L64" s="176">
        <f>H64-D64</f>
        <v>25380</v>
      </c>
      <c r="M64" s="177">
        <f>H64/H$8</f>
        <v>3.0561392033159756E-2</v>
      </c>
      <c r="N64" s="79"/>
    </row>
    <row r="65" spans="1:14" x14ac:dyDescent="0.25">
      <c r="A65" s="161" t="s">
        <v>96</v>
      </c>
      <c r="B65" s="157" t="s">
        <v>97</v>
      </c>
      <c r="C65" s="158">
        <v>7299</v>
      </c>
      <c r="D65" s="158">
        <v>7970</v>
      </c>
      <c r="E65" s="158">
        <v>4504</v>
      </c>
      <c r="F65" s="158">
        <v>3869</v>
      </c>
      <c r="G65" s="158">
        <v>9833</v>
      </c>
      <c r="H65" s="158">
        <v>15098</v>
      </c>
      <c r="I65" s="159">
        <f>IFERROR(H65/G65-1,"-")</f>
        <v>0.53544187938574184</v>
      </c>
      <c r="J65" s="160">
        <f t="shared" ref="J65:J76" si="24">IFERROR(H65/D65-1,"-")</f>
        <v>0.89435382685069009</v>
      </c>
      <c r="K65" s="158">
        <f t="shared" ref="K65:K75" si="25">H65-G65</f>
        <v>5265</v>
      </c>
      <c r="L65" s="158">
        <f t="shared" ref="L65:L76" si="26">H65-D65</f>
        <v>7128</v>
      </c>
      <c r="M65" s="159">
        <f>H65/H$8</f>
        <v>5.1489839299727275E-3</v>
      </c>
      <c r="N65" s="79"/>
    </row>
    <row r="66" spans="1:14" x14ac:dyDescent="0.25">
      <c r="A66" s="161" t="s">
        <v>103</v>
      </c>
      <c r="B66" s="162" t="s">
        <v>103</v>
      </c>
      <c r="C66" s="163">
        <v>2753</v>
      </c>
      <c r="D66" s="163">
        <v>3344</v>
      </c>
      <c r="E66" s="163">
        <v>919</v>
      </c>
      <c r="F66" s="163">
        <v>207</v>
      </c>
      <c r="G66" s="163">
        <v>4787</v>
      </c>
      <c r="H66" s="163">
        <v>8603</v>
      </c>
      <c r="I66" s="164">
        <f>IFERROR(H66/G66-1,"-")</f>
        <v>0.7971589722164194</v>
      </c>
      <c r="J66" s="165">
        <f t="shared" si="24"/>
        <v>1.5726674641148324</v>
      </c>
      <c r="K66" s="163">
        <f t="shared" si="25"/>
        <v>3816</v>
      </c>
      <c r="L66" s="163">
        <f t="shared" si="26"/>
        <v>5259</v>
      </c>
      <c r="M66" s="164">
        <f>H66/H$8</f>
        <v>2.9339454728808697E-3</v>
      </c>
      <c r="N66" s="79"/>
    </row>
    <row r="67" spans="1:14" x14ac:dyDescent="0.25">
      <c r="A67" s="161" t="s">
        <v>100</v>
      </c>
      <c r="B67" s="162" t="s">
        <v>100</v>
      </c>
      <c r="C67" s="163">
        <v>4546</v>
      </c>
      <c r="D67" s="163">
        <v>4626</v>
      </c>
      <c r="E67" s="163">
        <v>3585</v>
      </c>
      <c r="F67" s="163">
        <v>3662</v>
      </c>
      <c r="G67" s="163">
        <v>5046</v>
      </c>
      <c r="H67" s="163">
        <v>6495</v>
      </c>
      <c r="I67" s="164">
        <f>IFERROR(H67/G67-1,"-")</f>
        <v>0.28715814506539838</v>
      </c>
      <c r="J67" s="165">
        <f t="shared" si="24"/>
        <v>0.4040207522697794</v>
      </c>
      <c r="K67" s="163">
        <f t="shared" si="25"/>
        <v>1449</v>
      </c>
      <c r="L67" s="163">
        <f t="shared" si="26"/>
        <v>1869</v>
      </c>
      <c r="M67" s="164">
        <f>H67/H$8</f>
        <v>2.2150384570918573E-3</v>
      </c>
      <c r="N67" s="79"/>
    </row>
    <row r="68" spans="1:14" x14ac:dyDescent="0.25">
      <c r="A68" s="161"/>
      <c r="B68" s="157" t="s">
        <v>107</v>
      </c>
      <c r="C68" s="158">
        <v>61808</v>
      </c>
      <c r="D68" s="158">
        <v>56263</v>
      </c>
      <c r="E68" s="158">
        <v>9968</v>
      </c>
      <c r="F68" s="158">
        <v>93087</v>
      </c>
      <c r="G68" s="158">
        <v>60657</v>
      </c>
      <c r="H68" s="158">
        <v>74515</v>
      </c>
      <c r="I68" s="159">
        <f>IFERROR(H68/G68-1,"-")</f>
        <v>0.22846497518835429</v>
      </c>
      <c r="J68" s="160">
        <f t="shared" si="24"/>
        <v>0.32440502639390001</v>
      </c>
      <c r="K68" s="158">
        <f t="shared" si="25"/>
        <v>13858</v>
      </c>
      <c r="L68" s="158">
        <f t="shared" si="26"/>
        <v>18252</v>
      </c>
      <c r="M68" s="159">
        <f>H68/H$8</f>
        <v>2.5412408103187029E-2</v>
      </c>
      <c r="N68" s="79"/>
    </row>
    <row r="69" spans="1:14" s="56" customFormat="1" x14ac:dyDescent="0.25">
      <c r="A69" s="161"/>
      <c r="B69" s="162" t="s">
        <v>110</v>
      </c>
      <c r="C69" s="163">
        <v>25907</v>
      </c>
      <c r="D69" s="163">
        <v>19942</v>
      </c>
      <c r="E69" s="163">
        <v>4366</v>
      </c>
      <c r="F69" s="163">
        <v>30508</v>
      </c>
      <c r="G69" s="163">
        <v>26952</v>
      </c>
      <c r="H69" s="163">
        <v>29038</v>
      </c>
      <c r="I69" s="164">
        <f t="shared" ref="I69:I76" si="27">IFERROR(H69/G69-1,"-")</f>
        <v>7.7396853665776089E-2</v>
      </c>
      <c r="J69" s="165">
        <f t="shared" si="24"/>
        <v>0.45612275599237795</v>
      </c>
      <c r="K69" s="163">
        <f t="shared" si="25"/>
        <v>2086</v>
      </c>
      <c r="L69" s="163">
        <f t="shared" si="26"/>
        <v>9096</v>
      </c>
      <c r="M69" s="164">
        <f t="shared" ref="M69:M76" si="28">H69/H$8</f>
        <v>9.9030464537387761E-3</v>
      </c>
      <c r="N69" s="166"/>
    </row>
    <row r="70" spans="1:14" s="56" customFormat="1" x14ac:dyDescent="0.25">
      <c r="A70" s="161"/>
      <c r="B70" s="162" t="s">
        <v>113</v>
      </c>
      <c r="C70" s="163">
        <v>13037</v>
      </c>
      <c r="D70" s="163">
        <v>10588</v>
      </c>
      <c r="E70" s="163">
        <v>2395</v>
      </c>
      <c r="F70" s="163">
        <v>6875</v>
      </c>
      <c r="G70" s="163">
        <v>14295</v>
      </c>
      <c r="H70" s="163">
        <v>10666</v>
      </c>
      <c r="I70" s="164">
        <f t="shared" si="27"/>
        <v>-0.25386498775795729</v>
      </c>
      <c r="J70" s="165">
        <f t="shared" si="24"/>
        <v>7.3668303740082042E-3</v>
      </c>
      <c r="K70" s="163">
        <f t="shared" si="25"/>
        <v>-3629</v>
      </c>
      <c r="L70" s="163">
        <f t="shared" si="26"/>
        <v>78</v>
      </c>
      <c r="M70" s="164">
        <f t="shared" si="28"/>
        <v>3.6375058019001926E-3</v>
      </c>
      <c r="N70" s="166"/>
    </row>
    <row r="71" spans="1:14" x14ac:dyDescent="0.25">
      <c r="A71" s="161"/>
      <c r="B71" s="162" t="s">
        <v>116</v>
      </c>
      <c r="C71" s="163">
        <v>2517</v>
      </c>
      <c r="D71" s="163">
        <v>5757</v>
      </c>
      <c r="E71" s="163">
        <v>245</v>
      </c>
      <c r="F71" s="163">
        <v>12938</v>
      </c>
      <c r="G71" s="163">
        <v>2422</v>
      </c>
      <c r="H71" s="163">
        <v>4058</v>
      </c>
      <c r="I71" s="164">
        <f t="shared" si="27"/>
        <v>0.67547481420313793</v>
      </c>
      <c r="J71" s="165">
        <f t="shared" si="24"/>
        <v>-0.29511898558276883</v>
      </c>
      <c r="K71" s="163">
        <f t="shared" si="25"/>
        <v>1636</v>
      </c>
      <c r="L71" s="163">
        <f t="shared" si="26"/>
        <v>-1699</v>
      </c>
      <c r="M71" s="164">
        <f t="shared" si="28"/>
        <v>1.3839301091422259E-3</v>
      </c>
      <c r="N71" s="79"/>
    </row>
    <row r="72" spans="1:14" x14ac:dyDescent="0.25">
      <c r="A72" s="161"/>
      <c r="B72" s="162" t="s">
        <v>123</v>
      </c>
      <c r="C72" s="163">
        <v>1605</v>
      </c>
      <c r="D72" s="163">
        <v>678</v>
      </c>
      <c r="E72" s="163">
        <v>140</v>
      </c>
      <c r="F72" s="163">
        <v>3258</v>
      </c>
      <c r="G72" s="163">
        <v>2229</v>
      </c>
      <c r="H72" s="163">
        <v>3034</v>
      </c>
      <c r="I72" s="164">
        <f t="shared" si="27"/>
        <v>0.36114849708389407</v>
      </c>
      <c r="J72" s="165">
        <f t="shared" si="24"/>
        <v>3.4749262536873156</v>
      </c>
      <c r="K72" s="163">
        <f t="shared" si="25"/>
        <v>805</v>
      </c>
      <c r="L72" s="163">
        <f t="shared" si="26"/>
        <v>2356</v>
      </c>
      <c r="M72" s="164">
        <f t="shared" si="28"/>
        <v>1.0347077257608461E-3</v>
      </c>
      <c r="N72" s="79"/>
    </row>
    <row r="73" spans="1:14" x14ac:dyDescent="0.25">
      <c r="A73" s="161"/>
      <c r="B73" s="162" t="s">
        <v>119</v>
      </c>
      <c r="C73" s="163">
        <v>2042</v>
      </c>
      <c r="D73" s="163">
        <v>3545</v>
      </c>
      <c r="E73" s="163">
        <v>685</v>
      </c>
      <c r="F73" s="163">
        <v>2063</v>
      </c>
      <c r="G73" s="163">
        <v>737</v>
      </c>
      <c r="H73" s="163">
        <v>1887</v>
      </c>
      <c r="I73" s="164">
        <f t="shared" si="27"/>
        <v>1.5603799185888736</v>
      </c>
      <c r="J73" s="165">
        <f t="shared" si="24"/>
        <v>-0.46770098730606491</v>
      </c>
      <c r="K73" s="163">
        <f t="shared" si="25"/>
        <v>1150</v>
      </c>
      <c r="L73" s="163">
        <f t="shared" si="26"/>
        <v>-1658</v>
      </c>
      <c r="M73" s="164">
        <f t="shared" si="28"/>
        <v>6.4353773187564821E-4</v>
      </c>
      <c r="N73" s="79"/>
    </row>
    <row r="74" spans="1:14" x14ac:dyDescent="0.25">
      <c r="A74" s="161"/>
      <c r="B74" s="162" t="s">
        <v>128</v>
      </c>
      <c r="C74" s="163">
        <v>1319</v>
      </c>
      <c r="D74" s="163">
        <v>2189</v>
      </c>
      <c r="E74" s="163">
        <v>24</v>
      </c>
      <c r="F74" s="163">
        <v>5199</v>
      </c>
      <c r="G74" s="163">
        <v>1099</v>
      </c>
      <c r="H74" s="163">
        <v>2349</v>
      </c>
      <c r="I74" s="164">
        <f t="shared" si="27"/>
        <v>1.1373976342129208</v>
      </c>
      <c r="J74" s="165">
        <f t="shared" si="24"/>
        <v>7.3092736409319237E-2</v>
      </c>
      <c r="K74" s="163">
        <f t="shared" si="25"/>
        <v>1250</v>
      </c>
      <c r="L74" s="163">
        <f t="shared" si="26"/>
        <v>160</v>
      </c>
      <c r="M74" s="164">
        <f t="shared" si="28"/>
        <v>8.0109704937779413E-4</v>
      </c>
      <c r="N74" s="79"/>
    </row>
    <row r="75" spans="1:14" x14ac:dyDescent="0.25">
      <c r="A75" s="161" t="s">
        <v>144</v>
      </c>
      <c r="B75" s="162" t="s">
        <v>131</v>
      </c>
      <c r="C75" s="163">
        <v>1632</v>
      </c>
      <c r="D75" s="163">
        <v>1877</v>
      </c>
      <c r="E75" s="163">
        <v>77</v>
      </c>
      <c r="F75" s="163">
        <v>1064</v>
      </c>
      <c r="G75" s="163">
        <v>135</v>
      </c>
      <c r="H75" s="163">
        <v>2687</v>
      </c>
      <c r="I75" s="164">
        <f t="shared" si="27"/>
        <v>18.903703703703705</v>
      </c>
      <c r="J75" s="165">
        <f t="shared" si="24"/>
        <v>0.43153969099627054</v>
      </c>
      <c r="K75" s="163">
        <f t="shared" si="25"/>
        <v>2552</v>
      </c>
      <c r="L75" s="163">
        <f t="shared" si="26"/>
        <v>810</v>
      </c>
      <c r="M75" s="164">
        <f t="shared" si="28"/>
        <v>9.1636771889235121E-4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13749</v>
      </c>
      <c r="D76" s="169">
        <f t="shared" si="29"/>
        <v>11687</v>
      </c>
      <c r="E76" s="169">
        <f t="shared" si="29"/>
        <v>2036</v>
      </c>
      <c r="F76" s="169">
        <f t="shared" si="29"/>
        <v>31182</v>
      </c>
      <c r="G76" s="169">
        <f t="shared" si="29"/>
        <v>12788</v>
      </c>
      <c r="H76" s="169">
        <f t="shared" si="29"/>
        <v>20796</v>
      </c>
      <c r="I76" s="170">
        <f t="shared" si="27"/>
        <v>0.62621207381920541</v>
      </c>
      <c r="J76" s="171">
        <f t="shared" si="24"/>
        <v>0.77941302301702753</v>
      </c>
      <c r="K76" s="169">
        <f>H76-G76</f>
        <v>8008</v>
      </c>
      <c r="L76" s="169">
        <f t="shared" si="26"/>
        <v>9109</v>
      </c>
      <c r="M76" s="170">
        <f t="shared" si="28"/>
        <v>7.0922155124991939E-3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479257</v>
      </c>
      <c r="D78" s="176">
        <v>463764</v>
      </c>
      <c r="E78" s="176">
        <v>36828</v>
      </c>
      <c r="F78" s="176">
        <v>401911</v>
      </c>
      <c r="G78" s="176">
        <v>456108</v>
      </c>
      <c r="H78" s="176">
        <v>482914</v>
      </c>
      <c r="I78" s="177">
        <f>IFERROR(H78/G78-1,"-")</f>
        <v>5.877116823208528E-2</v>
      </c>
      <c r="J78" s="177">
        <f>IFERROR(H78/D78-1,"-")</f>
        <v>4.1292553971416401E-2</v>
      </c>
      <c r="K78" s="176">
        <f>H78-G78</f>
        <v>26806</v>
      </c>
      <c r="L78" s="176">
        <f>H78-D78</f>
        <v>19150</v>
      </c>
      <c r="M78" s="177">
        <f>H78/H$8</f>
        <v>0.16469177543773014</v>
      </c>
      <c r="N78" s="79"/>
    </row>
    <row r="79" spans="1:14" x14ac:dyDescent="0.25">
      <c r="A79" s="161" t="s">
        <v>96</v>
      </c>
      <c r="B79" s="157" t="s">
        <v>97</v>
      </c>
      <c r="C79" s="158">
        <v>105066</v>
      </c>
      <c r="D79" s="158">
        <v>123532</v>
      </c>
      <c r="E79" s="158">
        <v>14426</v>
      </c>
      <c r="F79" s="158">
        <v>108306</v>
      </c>
      <c r="G79" s="158">
        <v>80072</v>
      </c>
      <c r="H79" s="158">
        <v>107403</v>
      </c>
      <c r="I79" s="159">
        <f>IFERROR(H79/G79-1,"-")</f>
        <v>0.34133030272754517</v>
      </c>
      <c r="J79" s="160">
        <f t="shared" ref="J79:J90" si="30">IFERROR(H79/D79-1,"-")</f>
        <v>-0.13056535958294202</v>
      </c>
      <c r="K79" s="158">
        <f t="shared" ref="K79:K89" si="31">H79-G79</f>
        <v>27331</v>
      </c>
      <c r="L79" s="158">
        <f t="shared" ref="L79:L90" si="32">H79-D79</f>
        <v>-16129</v>
      </c>
      <c r="M79" s="159">
        <f>H79/H$8</f>
        <v>3.6628448869443692E-2</v>
      </c>
      <c r="N79" s="79"/>
    </row>
    <row r="80" spans="1:14" x14ac:dyDescent="0.25">
      <c r="A80" s="161" t="s">
        <v>103</v>
      </c>
      <c r="B80" s="162" t="s">
        <v>103</v>
      </c>
      <c r="C80" s="163">
        <v>11325</v>
      </c>
      <c r="D80" s="163">
        <v>14431</v>
      </c>
      <c r="E80" s="163">
        <v>4826</v>
      </c>
      <c r="F80" s="163">
        <v>13390</v>
      </c>
      <c r="G80" s="163">
        <v>10708</v>
      </c>
      <c r="H80" s="163">
        <v>17410</v>
      </c>
      <c r="I80" s="164">
        <f>IFERROR(H80/G80-1,"-")</f>
        <v>0.62588718714979463</v>
      </c>
      <c r="J80" s="165">
        <f t="shared" si="30"/>
        <v>0.20643060078996611</v>
      </c>
      <c r="K80" s="163">
        <f t="shared" si="31"/>
        <v>6702</v>
      </c>
      <c r="L80" s="163">
        <f t="shared" si="32"/>
        <v>2979</v>
      </c>
      <c r="M80" s="164">
        <f>H80/H$8</f>
        <v>5.937462592450999E-3</v>
      </c>
      <c r="N80" s="79"/>
    </row>
    <row r="81" spans="1:14" x14ac:dyDescent="0.25">
      <c r="A81" s="161" t="s">
        <v>100</v>
      </c>
      <c r="B81" s="162" t="s">
        <v>100</v>
      </c>
      <c r="C81" s="163">
        <v>93741</v>
      </c>
      <c r="D81" s="163">
        <v>109101</v>
      </c>
      <c r="E81" s="163">
        <v>9600</v>
      </c>
      <c r="F81" s="163">
        <v>94916</v>
      </c>
      <c r="G81" s="163">
        <v>69364</v>
      </c>
      <c r="H81" s="163">
        <v>89993</v>
      </c>
      <c r="I81" s="164">
        <f>IFERROR(H81/G81-1,"-")</f>
        <v>0.29740211060492472</v>
      </c>
      <c r="J81" s="165">
        <f t="shared" si="30"/>
        <v>-0.17514046617354562</v>
      </c>
      <c r="K81" s="163">
        <f t="shared" si="31"/>
        <v>20629</v>
      </c>
      <c r="L81" s="163">
        <f t="shared" si="32"/>
        <v>-19108</v>
      </c>
      <c r="M81" s="164">
        <f>H81/H$8</f>
        <v>3.0690986276992689E-2</v>
      </c>
      <c r="N81" s="79"/>
    </row>
    <row r="82" spans="1:14" x14ac:dyDescent="0.25">
      <c r="A82" s="161"/>
      <c r="B82" s="157" t="s">
        <v>107</v>
      </c>
      <c r="C82" s="158">
        <v>374191</v>
      </c>
      <c r="D82" s="158">
        <v>340232</v>
      </c>
      <c r="E82" s="158">
        <v>22402</v>
      </c>
      <c r="F82" s="158">
        <v>293605</v>
      </c>
      <c r="G82" s="158">
        <v>376036</v>
      </c>
      <c r="H82" s="158">
        <v>375511</v>
      </c>
      <c r="I82" s="159">
        <f>IFERROR(H82/G82-1,"-")</f>
        <v>-1.3961429224861321E-3</v>
      </c>
      <c r="J82" s="160">
        <f t="shared" si="30"/>
        <v>0.10369101083966226</v>
      </c>
      <c r="K82" s="158">
        <f t="shared" si="31"/>
        <v>-525</v>
      </c>
      <c r="L82" s="158">
        <f t="shared" si="32"/>
        <v>35279</v>
      </c>
      <c r="M82" s="159">
        <f>H82/H$8</f>
        <v>0.12806332656828645</v>
      </c>
      <c r="N82" s="79"/>
    </row>
    <row r="83" spans="1:14" s="56" customFormat="1" x14ac:dyDescent="0.25">
      <c r="A83" s="161"/>
      <c r="B83" s="162" t="s">
        <v>110</v>
      </c>
      <c r="C83" s="163">
        <v>49985</v>
      </c>
      <c r="D83" s="163">
        <v>47549</v>
      </c>
      <c r="E83" s="163">
        <v>4492</v>
      </c>
      <c r="F83" s="163">
        <v>45348</v>
      </c>
      <c r="G83" s="163">
        <v>60886</v>
      </c>
      <c r="H83" s="163">
        <v>60088</v>
      </c>
      <c r="I83" s="164">
        <f t="shared" ref="I83:I90" si="33">IFERROR(H83/G83-1,"-")</f>
        <v>-1.3106461255460999E-2</v>
      </c>
      <c r="J83" s="165">
        <f t="shared" si="30"/>
        <v>0.26370691286883008</v>
      </c>
      <c r="K83" s="163">
        <f t="shared" si="31"/>
        <v>-798</v>
      </c>
      <c r="L83" s="163">
        <f t="shared" si="32"/>
        <v>12539</v>
      </c>
      <c r="M83" s="164">
        <f t="shared" ref="M83:M90" si="34">H83/H$8</f>
        <v>2.0492260324824561E-2</v>
      </c>
      <c r="N83" s="166"/>
    </row>
    <row r="84" spans="1:14" s="56" customFormat="1" x14ac:dyDescent="0.25">
      <c r="A84" s="161"/>
      <c r="B84" s="162" t="s">
        <v>113</v>
      </c>
      <c r="C84" s="163">
        <v>184199</v>
      </c>
      <c r="D84" s="163">
        <v>145880</v>
      </c>
      <c r="E84" s="163">
        <v>11037</v>
      </c>
      <c r="F84" s="163">
        <v>123598</v>
      </c>
      <c r="G84" s="163">
        <v>146312</v>
      </c>
      <c r="H84" s="163">
        <v>147372</v>
      </c>
      <c r="I84" s="164">
        <f t="shared" si="33"/>
        <v>7.2447919514462278E-3</v>
      </c>
      <c r="J84" s="165">
        <f t="shared" si="30"/>
        <v>1.0227584315876115E-2</v>
      </c>
      <c r="K84" s="163">
        <f t="shared" si="31"/>
        <v>1060</v>
      </c>
      <c r="L84" s="163">
        <f t="shared" si="32"/>
        <v>1492</v>
      </c>
      <c r="M84" s="164">
        <f t="shared" si="34"/>
        <v>5.0259376058281943E-2</v>
      </c>
      <c r="N84" s="166"/>
    </row>
    <row r="85" spans="1:14" x14ac:dyDescent="0.25">
      <c r="A85" s="161"/>
      <c r="B85" s="162" t="s">
        <v>116</v>
      </c>
      <c r="C85" s="163">
        <v>8020</v>
      </c>
      <c r="D85" s="163">
        <v>11373</v>
      </c>
      <c r="E85" s="163">
        <v>612</v>
      </c>
      <c r="F85" s="163">
        <v>15008</v>
      </c>
      <c r="G85" s="163">
        <v>22746</v>
      </c>
      <c r="H85" s="163">
        <v>24750</v>
      </c>
      <c r="I85" s="164">
        <f t="shared" si="33"/>
        <v>8.8103402796096075E-2</v>
      </c>
      <c r="J85" s="165">
        <f t="shared" si="30"/>
        <v>1.1762068055921922</v>
      </c>
      <c r="K85" s="163">
        <f t="shared" si="31"/>
        <v>2004</v>
      </c>
      <c r="L85" s="163">
        <f t="shared" si="32"/>
        <v>13377</v>
      </c>
      <c r="M85" s="164">
        <f t="shared" si="34"/>
        <v>8.4406777233292495E-3</v>
      </c>
      <c r="N85" s="79"/>
    </row>
    <row r="86" spans="1:14" x14ac:dyDescent="0.25">
      <c r="A86" s="161"/>
      <c r="B86" s="162" t="s">
        <v>123</v>
      </c>
      <c r="C86" s="163">
        <v>4211</v>
      </c>
      <c r="D86" s="163">
        <v>4824</v>
      </c>
      <c r="E86" s="163">
        <v>367</v>
      </c>
      <c r="F86" s="163">
        <v>6967</v>
      </c>
      <c r="G86" s="163">
        <v>8087</v>
      </c>
      <c r="H86" s="163">
        <v>8957</v>
      </c>
      <c r="I86" s="164">
        <f t="shared" si="33"/>
        <v>0.10758006677383447</v>
      </c>
      <c r="J86" s="165">
        <f t="shared" si="30"/>
        <v>0.85675787728026531</v>
      </c>
      <c r="K86" s="163">
        <f t="shared" si="31"/>
        <v>870</v>
      </c>
      <c r="L86" s="163">
        <f t="shared" si="32"/>
        <v>4133</v>
      </c>
      <c r="M86" s="164">
        <f t="shared" si="34"/>
        <v>3.0546727421357609E-3</v>
      </c>
      <c r="N86" s="79"/>
    </row>
    <row r="87" spans="1:14" x14ac:dyDescent="0.25">
      <c r="A87" s="161"/>
      <c r="B87" s="162" t="s">
        <v>119</v>
      </c>
      <c r="C87" s="163">
        <v>3737</v>
      </c>
      <c r="D87" s="163">
        <v>2939</v>
      </c>
      <c r="E87" s="163">
        <v>671</v>
      </c>
      <c r="F87" s="163">
        <v>3174</v>
      </c>
      <c r="G87" s="163">
        <v>3953</v>
      </c>
      <c r="H87" s="163">
        <v>4388</v>
      </c>
      <c r="I87" s="164">
        <f t="shared" si="33"/>
        <v>0.11004300531242084</v>
      </c>
      <c r="J87" s="165">
        <f t="shared" si="30"/>
        <v>0.49302483838040145</v>
      </c>
      <c r="K87" s="163">
        <f t="shared" si="31"/>
        <v>435</v>
      </c>
      <c r="L87" s="163">
        <f t="shared" si="32"/>
        <v>1449</v>
      </c>
      <c r="M87" s="164">
        <f t="shared" si="34"/>
        <v>1.4964724787866158E-3</v>
      </c>
      <c r="N87" s="79"/>
    </row>
    <row r="88" spans="1:14" x14ac:dyDescent="0.25">
      <c r="A88" s="161"/>
      <c r="B88" s="162" t="s">
        <v>128</v>
      </c>
      <c r="C88" s="163">
        <v>9249</v>
      </c>
      <c r="D88" s="163">
        <v>10434</v>
      </c>
      <c r="E88" s="163">
        <v>25</v>
      </c>
      <c r="F88" s="163">
        <v>11430</v>
      </c>
      <c r="G88" s="163">
        <v>10498</v>
      </c>
      <c r="H88" s="163">
        <v>10590</v>
      </c>
      <c r="I88" s="164">
        <f t="shared" si="33"/>
        <v>8.7635740140978857E-3</v>
      </c>
      <c r="J88" s="165">
        <f t="shared" si="30"/>
        <v>1.4951121334100037E-2</v>
      </c>
      <c r="K88" s="163">
        <f t="shared" si="31"/>
        <v>92</v>
      </c>
      <c r="L88" s="163">
        <f t="shared" si="32"/>
        <v>156</v>
      </c>
      <c r="M88" s="164">
        <f t="shared" si="34"/>
        <v>3.6115869531336059E-3</v>
      </c>
      <c r="N88" s="79"/>
    </row>
    <row r="89" spans="1:14" x14ac:dyDescent="0.25">
      <c r="A89" s="161" t="s">
        <v>144</v>
      </c>
      <c r="B89" s="162" t="s">
        <v>131</v>
      </c>
      <c r="C89" s="163">
        <v>16212</v>
      </c>
      <c r="D89" s="163">
        <v>18767</v>
      </c>
      <c r="E89" s="163">
        <v>431</v>
      </c>
      <c r="F89" s="163">
        <v>10845</v>
      </c>
      <c r="G89" s="163">
        <v>12717</v>
      </c>
      <c r="H89" s="163">
        <v>10546</v>
      </c>
      <c r="I89" s="164">
        <f t="shared" si="33"/>
        <v>-0.17071636392230871</v>
      </c>
      <c r="J89" s="165">
        <f t="shared" si="30"/>
        <v>-0.43805616241274581</v>
      </c>
      <c r="K89" s="163">
        <f t="shared" si="31"/>
        <v>-2171</v>
      </c>
      <c r="L89" s="163">
        <f t="shared" si="32"/>
        <v>-8221</v>
      </c>
      <c r="M89" s="164">
        <f t="shared" si="34"/>
        <v>3.5965813038476872E-3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98578</v>
      </c>
      <c r="D90" s="169">
        <f t="shared" si="35"/>
        <v>98466</v>
      </c>
      <c r="E90" s="169">
        <f t="shared" si="35"/>
        <v>4767</v>
      </c>
      <c r="F90" s="169">
        <f t="shared" si="35"/>
        <v>77235</v>
      </c>
      <c r="G90" s="169">
        <f t="shared" si="35"/>
        <v>110837</v>
      </c>
      <c r="H90" s="169">
        <f t="shared" si="35"/>
        <v>108820</v>
      </c>
      <c r="I90" s="170">
        <f t="shared" si="33"/>
        <v>-1.8197894205003728E-2</v>
      </c>
      <c r="J90" s="171">
        <f t="shared" si="30"/>
        <v>0.10515304775252377</v>
      </c>
      <c r="K90" s="169">
        <f>H90-G90</f>
        <v>-2017</v>
      </c>
      <c r="L90" s="169">
        <f t="shared" si="32"/>
        <v>10354</v>
      </c>
      <c r="M90" s="170">
        <f t="shared" si="34"/>
        <v>3.7111698983947027E-2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13946</v>
      </c>
      <c r="D92" s="176">
        <v>14162</v>
      </c>
      <c r="E92" s="176">
        <v>3555</v>
      </c>
      <c r="F92" s="176">
        <v>13053</v>
      </c>
      <c r="G92" s="176">
        <v>13216</v>
      </c>
      <c r="H92" s="176">
        <v>14972</v>
      </c>
      <c r="I92" s="177">
        <f>IFERROR(H92/G92-1,"-")</f>
        <v>0.13286924939467304</v>
      </c>
      <c r="J92" s="177">
        <f>IFERROR(H92/D92-1,"-")</f>
        <v>5.7195311396695425E-2</v>
      </c>
      <c r="K92" s="176">
        <f>H92-G92</f>
        <v>1756</v>
      </c>
      <c r="L92" s="176">
        <f>H92-D92</f>
        <v>810</v>
      </c>
      <c r="M92" s="177">
        <f>H92/H$8</f>
        <v>5.1060132070175962E-3</v>
      </c>
      <c r="N92" s="79"/>
    </row>
    <row r="93" spans="1:14" x14ac:dyDescent="0.25">
      <c r="A93" s="161" t="s">
        <v>96</v>
      </c>
      <c r="B93" s="157" t="s">
        <v>97</v>
      </c>
      <c r="C93" s="158">
        <v>6800</v>
      </c>
      <c r="D93" s="158">
        <v>6593</v>
      </c>
      <c r="E93" s="158">
        <v>2443</v>
      </c>
      <c r="F93" s="158">
        <v>5918</v>
      </c>
      <c r="G93" s="158">
        <v>4448</v>
      </c>
      <c r="H93" s="158">
        <v>7338</v>
      </c>
      <c r="I93" s="159">
        <f>IFERROR(H93/G93-1,"-")</f>
        <v>0.64973021582733814</v>
      </c>
      <c r="J93" s="160">
        <f t="shared" ref="J93:J104" si="36">IFERROR(H93/D93-1,"-")</f>
        <v>0.11299863491581985</v>
      </c>
      <c r="K93" s="158">
        <f t="shared" ref="K93:K103" si="37">H93-G93</f>
        <v>2890</v>
      </c>
      <c r="L93" s="158">
        <f t="shared" ref="L93:L104" si="38">H93-D93</f>
        <v>745</v>
      </c>
      <c r="M93" s="159">
        <f>H93/H$8</f>
        <v>2.5025330559107083E-3</v>
      </c>
      <c r="N93" s="79"/>
    </row>
    <row r="94" spans="1:14" x14ac:dyDescent="0.25">
      <c r="A94" s="161" t="s">
        <v>103</v>
      </c>
      <c r="B94" s="162" t="s">
        <v>103</v>
      </c>
      <c r="C94" s="163">
        <v>2390</v>
      </c>
      <c r="D94" s="163">
        <v>3310</v>
      </c>
      <c r="E94" s="163">
        <v>1374</v>
      </c>
      <c r="F94" s="163">
        <v>2569</v>
      </c>
      <c r="G94" s="163">
        <v>1075</v>
      </c>
      <c r="H94" s="163">
        <v>3117</v>
      </c>
      <c r="I94" s="164">
        <f>IFERROR(H94/G94-1,"-")</f>
        <v>1.8995348837209303</v>
      </c>
      <c r="J94" s="165">
        <f t="shared" si="36"/>
        <v>-5.8308157099697833E-2</v>
      </c>
      <c r="K94" s="163">
        <f t="shared" si="37"/>
        <v>2042</v>
      </c>
      <c r="L94" s="163">
        <f t="shared" si="38"/>
        <v>-193</v>
      </c>
      <c r="M94" s="164">
        <f>H94/H$8</f>
        <v>1.0630138369138291E-3</v>
      </c>
      <c r="N94" s="79"/>
    </row>
    <row r="95" spans="1:14" x14ac:dyDescent="0.25">
      <c r="A95" s="161" t="s">
        <v>100</v>
      </c>
      <c r="B95" s="162" t="s">
        <v>100</v>
      </c>
      <c r="C95" s="163">
        <v>4410</v>
      </c>
      <c r="D95" s="163">
        <v>3283</v>
      </c>
      <c r="E95" s="163">
        <v>1069</v>
      </c>
      <c r="F95" s="163">
        <v>3349</v>
      </c>
      <c r="G95" s="163">
        <v>3373</v>
      </c>
      <c r="H95" s="163">
        <v>4221</v>
      </c>
      <c r="I95" s="164">
        <f>IFERROR(H95/G95-1,"-")</f>
        <v>0.25140824192113853</v>
      </c>
      <c r="J95" s="165">
        <f t="shared" si="36"/>
        <v>0.28571428571428581</v>
      </c>
      <c r="K95" s="163">
        <f t="shared" si="37"/>
        <v>848</v>
      </c>
      <c r="L95" s="163">
        <f t="shared" si="38"/>
        <v>938</v>
      </c>
      <c r="M95" s="164">
        <f>H95/H$8</f>
        <v>1.4395192189968792E-3</v>
      </c>
      <c r="N95" s="79"/>
    </row>
    <row r="96" spans="1:14" x14ac:dyDescent="0.25">
      <c r="A96" s="161"/>
      <c r="B96" s="157" t="s">
        <v>107</v>
      </c>
      <c r="C96" s="158">
        <v>7146</v>
      </c>
      <c r="D96" s="158">
        <v>7569</v>
      </c>
      <c r="E96" s="158">
        <v>1112</v>
      </c>
      <c r="F96" s="158">
        <v>7135</v>
      </c>
      <c r="G96" s="158">
        <v>8768</v>
      </c>
      <c r="H96" s="158">
        <v>7634</v>
      </c>
      <c r="I96" s="159">
        <f>IFERROR(H96/G96-1,"-")</f>
        <v>-0.12933394160583944</v>
      </c>
      <c r="J96" s="160">
        <f t="shared" si="36"/>
        <v>8.5876601928920326E-3</v>
      </c>
      <c r="K96" s="158">
        <f t="shared" si="37"/>
        <v>-1134</v>
      </c>
      <c r="L96" s="158">
        <f t="shared" si="38"/>
        <v>65</v>
      </c>
      <c r="M96" s="159">
        <f>H96/H$8</f>
        <v>2.6034801511068883E-3</v>
      </c>
      <c r="N96" s="79"/>
    </row>
    <row r="97" spans="1:14" s="56" customFormat="1" x14ac:dyDescent="0.25">
      <c r="A97" s="161"/>
      <c r="B97" s="162" t="s">
        <v>110</v>
      </c>
      <c r="C97" s="163">
        <v>747</v>
      </c>
      <c r="D97" s="163">
        <v>765</v>
      </c>
      <c r="E97" s="163">
        <v>206</v>
      </c>
      <c r="F97" s="163">
        <v>947</v>
      </c>
      <c r="G97" s="163">
        <v>849</v>
      </c>
      <c r="H97" s="163">
        <v>1075</v>
      </c>
      <c r="I97" s="164">
        <f t="shared" ref="I97:I104" si="39">IFERROR(H97/G97-1,"-")</f>
        <v>0.26619552414605407</v>
      </c>
      <c r="J97" s="165">
        <f t="shared" si="36"/>
        <v>0.40522875816993453</v>
      </c>
      <c r="K97" s="163">
        <f t="shared" si="37"/>
        <v>226</v>
      </c>
      <c r="L97" s="163">
        <f t="shared" si="38"/>
        <v>310</v>
      </c>
      <c r="M97" s="164">
        <f t="shared" ref="M97:M104" si="40">H97/H$8</f>
        <v>3.6661529505369462E-4</v>
      </c>
      <c r="N97" s="166"/>
    </row>
    <row r="98" spans="1:14" s="56" customFormat="1" x14ac:dyDescent="0.25">
      <c r="A98" s="161"/>
      <c r="B98" s="162" t="s">
        <v>113</v>
      </c>
      <c r="C98" s="163">
        <v>3033</v>
      </c>
      <c r="D98" s="163">
        <v>3204</v>
      </c>
      <c r="E98" s="163">
        <v>210</v>
      </c>
      <c r="F98" s="163">
        <v>2423</v>
      </c>
      <c r="G98" s="163">
        <v>2908</v>
      </c>
      <c r="H98" s="163">
        <v>2912</v>
      </c>
      <c r="I98" s="164">
        <f t="shared" si="39"/>
        <v>1.3755158184318717E-3</v>
      </c>
      <c r="J98" s="165">
        <f t="shared" si="36"/>
        <v>-9.1136079900124844E-2</v>
      </c>
      <c r="K98" s="163">
        <f t="shared" si="37"/>
        <v>4</v>
      </c>
      <c r="L98" s="163">
        <f t="shared" si="38"/>
        <v>-292</v>
      </c>
      <c r="M98" s="164">
        <f t="shared" si="40"/>
        <v>9.9310115274079888E-4</v>
      </c>
      <c r="N98" s="166"/>
    </row>
    <row r="99" spans="1:14" x14ac:dyDescent="0.25">
      <c r="A99" s="161"/>
      <c r="B99" s="162" t="s">
        <v>116</v>
      </c>
      <c r="C99" s="163">
        <v>540</v>
      </c>
      <c r="D99" s="163">
        <v>727</v>
      </c>
      <c r="E99" s="163">
        <v>143</v>
      </c>
      <c r="F99" s="163">
        <v>676</v>
      </c>
      <c r="G99" s="163">
        <v>1140</v>
      </c>
      <c r="H99" s="163">
        <v>772</v>
      </c>
      <c r="I99" s="164">
        <f t="shared" si="39"/>
        <v>-0.32280701754385965</v>
      </c>
      <c r="J99" s="165">
        <f t="shared" si="36"/>
        <v>6.1898211829436001E-2</v>
      </c>
      <c r="K99" s="163">
        <f t="shared" si="37"/>
        <v>-368</v>
      </c>
      <c r="L99" s="163">
        <f t="shared" si="38"/>
        <v>45</v>
      </c>
      <c r="M99" s="164">
        <f t="shared" si="40"/>
        <v>2.6328093747111838E-4</v>
      </c>
      <c r="N99" s="79"/>
    </row>
    <row r="100" spans="1:14" x14ac:dyDescent="0.25">
      <c r="A100" s="161"/>
      <c r="B100" s="162" t="s">
        <v>123</v>
      </c>
      <c r="C100" s="163">
        <v>131</v>
      </c>
      <c r="D100" s="163">
        <v>220</v>
      </c>
      <c r="E100" s="163">
        <v>24</v>
      </c>
      <c r="F100" s="163">
        <v>713</v>
      </c>
      <c r="G100" s="163">
        <v>322</v>
      </c>
      <c r="H100" s="163">
        <v>268</v>
      </c>
      <c r="I100" s="164">
        <f t="shared" si="39"/>
        <v>-0.16770186335403725</v>
      </c>
      <c r="J100" s="165">
        <f t="shared" si="36"/>
        <v>0.21818181818181825</v>
      </c>
      <c r="K100" s="163">
        <f t="shared" si="37"/>
        <v>-54</v>
      </c>
      <c r="L100" s="163">
        <f t="shared" si="38"/>
        <v>48</v>
      </c>
      <c r="M100" s="164">
        <f t="shared" si="40"/>
        <v>9.1398045650595508E-5</v>
      </c>
      <c r="N100" s="79"/>
    </row>
    <row r="101" spans="1:14" x14ac:dyDescent="0.25">
      <c r="A101" s="161"/>
      <c r="B101" s="162" t="s">
        <v>119</v>
      </c>
      <c r="C101" s="163">
        <v>181</v>
      </c>
      <c r="D101" s="163">
        <v>121</v>
      </c>
      <c r="E101" s="163">
        <v>125</v>
      </c>
      <c r="F101" s="163">
        <v>157</v>
      </c>
      <c r="G101" s="163">
        <v>311</v>
      </c>
      <c r="H101" s="163">
        <v>161</v>
      </c>
      <c r="I101" s="164">
        <f t="shared" si="39"/>
        <v>-0.48231511254019288</v>
      </c>
      <c r="J101" s="165">
        <f t="shared" si="36"/>
        <v>0.33057851239669422</v>
      </c>
      <c r="K101" s="163">
        <f t="shared" si="37"/>
        <v>-150</v>
      </c>
      <c r="L101" s="163">
        <f t="shared" si="38"/>
        <v>40</v>
      </c>
      <c r="M101" s="164">
        <f t="shared" si="40"/>
        <v>5.4907034887111478E-5</v>
      </c>
      <c r="N101" s="79"/>
    </row>
    <row r="102" spans="1:14" x14ac:dyDescent="0.25">
      <c r="A102" s="161"/>
      <c r="B102" s="162" t="s">
        <v>128</v>
      </c>
      <c r="C102" s="163">
        <v>82</v>
      </c>
      <c r="D102" s="163">
        <v>39</v>
      </c>
      <c r="E102" s="163">
        <v>18</v>
      </c>
      <c r="F102" s="163">
        <v>40</v>
      </c>
      <c r="G102" s="163">
        <v>82</v>
      </c>
      <c r="H102" s="163">
        <v>116</v>
      </c>
      <c r="I102" s="164">
        <f t="shared" si="39"/>
        <v>0.41463414634146334</v>
      </c>
      <c r="J102" s="165">
        <f t="shared" si="36"/>
        <v>1.9743589743589745</v>
      </c>
      <c r="K102" s="163">
        <f t="shared" si="37"/>
        <v>34</v>
      </c>
      <c r="L102" s="163">
        <f t="shared" si="38"/>
        <v>77</v>
      </c>
      <c r="M102" s="164">
        <f t="shared" si="40"/>
        <v>3.9560348117421934E-5</v>
      </c>
      <c r="N102" s="79"/>
    </row>
    <row r="103" spans="1:14" x14ac:dyDescent="0.25">
      <c r="A103" s="161" t="s">
        <v>144</v>
      </c>
      <c r="B103" s="162" t="s">
        <v>131</v>
      </c>
      <c r="C103" s="163">
        <v>316</v>
      </c>
      <c r="D103" s="163">
        <v>158</v>
      </c>
      <c r="E103" s="163">
        <v>20</v>
      </c>
      <c r="F103" s="163">
        <v>24</v>
      </c>
      <c r="G103" s="163">
        <v>97</v>
      </c>
      <c r="H103" s="163">
        <v>91</v>
      </c>
      <c r="I103" s="164">
        <f t="shared" si="39"/>
        <v>-6.1855670103092786E-2</v>
      </c>
      <c r="J103" s="165">
        <f t="shared" si="36"/>
        <v>-0.42405063291139244</v>
      </c>
      <c r="K103" s="163">
        <f t="shared" si="37"/>
        <v>-6</v>
      </c>
      <c r="L103" s="163">
        <f t="shared" si="38"/>
        <v>-67</v>
      </c>
      <c r="M103" s="164">
        <f t="shared" si="40"/>
        <v>3.1034411023149965E-5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2116</v>
      </c>
      <c r="D104" s="169">
        <f t="shared" si="41"/>
        <v>2335</v>
      </c>
      <c r="E104" s="169">
        <f t="shared" si="41"/>
        <v>366</v>
      </c>
      <c r="F104" s="169">
        <f t="shared" si="41"/>
        <v>2155</v>
      </c>
      <c r="G104" s="169">
        <f t="shared" si="41"/>
        <v>3059</v>
      </c>
      <c r="H104" s="169">
        <f t="shared" si="41"/>
        <v>2239</v>
      </c>
      <c r="I104" s="170">
        <f t="shared" si="39"/>
        <v>-0.26806145799280812</v>
      </c>
      <c r="J104" s="171">
        <f t="shared" si="36"/>
        <v>-4.1113490364025673E-2</v>
      </c>
      <c r="K104" s="169">
        <f>H104-G104</f>
        <v>-820</v>
      </c>
      <c r="L104" s="169">
        <f t="shared" si="38"/>
        <v>-96</v>
      </c>
      <c r="M104" s="170">
        <f t="shared" si="40"/>
        <v>7.6358292616299749E-4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92913</v>
      </c>
      <c r="D106" s="176">
        <v>86307</v>
      </c>
      <c r="E106" s="176">
        <v>22189</v>
      </c>
      <c r="F106" s="176">
        <v>113773</v>
      </c>
      <c r="G106" s="176">
        <v>116842</v>
      </c>
      <c r="H106" s="176">
        <v>109675</v>
      </c>
      <c r="I106" s="177">
        <f>IFERROR(H106/G106-1,"-")</f>
        <v>-6.1339244449769792E-2</v>
      </c>
      <c r="J106" s="177">
        <f>IFERROR(H106/D106-1,"-")</f>
        <v>0.2707543999907307</v>
      </c>
      <c r="K106" s="176">
        <f>H106-G106</f>
        <v>-7167</v>
      </c>
      <c r="L106" s="176">
        <f>H106-D106</f>
        <v>23368</v>
      </c>
      <c r="M106" s="177">
        <f>H106/H$8</f>
        <v>3.7403286032571127E-2</v>
      </c>
      <c r="N106" s="79"/>
    </row>
    <row r="107" spans="1:14" x14ac:dyDescent="0.25">
      <c r="A107" s="161" t="s">
        <v>96</v>
      </c>
      <c r="B107" s="157" t="s">
        <v>97</v>
      </c>
      <c r="C107" s="158">
        <v>6452</v>
      </c>
      <c r="D107" s="158">
        <v>15599</v>
      </c>
      <c r="E107" s="158">
        <v>4225</v>
      </c>
      <c r="F107" s="158">
        <v>28104</v>
      </c>
      <c r="G107" s="158">
        <v>11487</v>
      </c>
      <c r="H107" s="158">
        <v>9819</v>
      </c>
      <c r="I107" s="159">
        <f>IFERROR(H107/G107-1,"-")</f>
        <v>-0.14520762601201354</v>
      </c>
      <c r="J107" s="160">
        <f t="shared" ref="J107:J118" si="42">IFERROR(H107/D107-1,"-")</f>
        <v>-0.3705365728572344</v>
      </c>
      <c r="K107" s="158">
        <f t="shared" ref="K107:K117" si="43">H107-G107</f>
        <v>-1668</v>
      </c>
      <c r="L107" s="158">
        <f t="shared" ref="L107:L118" si="44">H107-D107</f>
        <v>-5780</v>
      </c>
      <c r="M107" s="159">
        <f>H107/H$8</f>
        <v>3.3486470531462584E-3</v>
      </c>
      <c r="N107" s="79"/>
    </row>
    <row r="108" spans="1:14" x14ac:dyDescent="0.25">
      <c r="A108" s="161" t="s">
        <v>103</v>
      </c>
      <c r="B108" s="162" t="s">
        <v>103</v>
      </c>
      <c r="C108" s="163">
        <v>728</v>
      </c>
      <c r="D108" s="163">
        <v>2262</v>
      </c>
      <c r="E108" s="163">
        <v>2855</v>
      </c>
      <c r="F108" s="163">
        <v>10954</v>
      </c>
      <c r="G108" s="163">
        <v>2063</v>
      </c>
      <c r="H108" s="163">
        <v>2770</v>
      </c>
      <c r="I108" s="164">
        <f>IFERROR(H108/G108-1,"-")</f>
        <v>0.34270479883664562</v>
      </c>
      <c r="J108" s="165">
        <f t="shared" si="42"/>
        <v>0.22458001768346603</v>
      </c>
      <c r="K108" s="163">
        <f t="shared" si="43"/>
        <v>707</v>
      </c>
      <c r="L108" s="163">
        <f t="shared" si="44"/>
        <v>508</v>
      </c>
      <c r="M108" s="164">
        <f>H108/H$8</f>
        <v>9.4467383004533416E-4</v>
      </c>
      <c r="N108" s="79"/>
    </row>
    <row r="109" spans="1:14" x14ac:dyDescent="0.25">
      <c r="A109" s="161" t="s">
        <v>100</v>
      </c>
      <c r="B109" s="162" t="s">
        <v>100</v>
      </c>
      <c r="C109" s="163">
        <v>5724</v>
      </c>
      <c r="D109" s="163">
        <v>13337</v>
      </c>
      <c r="E109" s="163">
        <v>1370</v>
      </c>
      <c r="F109" s="163">
        <v>17150</v>
      </c>
      <c r="G109" s="163">
        <v>9424</v>
      </c>
      <c r="H109" s="163">
        <v>7049</v>
      </c>
      <c r="I109" s="164">
        <f>IFERROR(H109/G109-1,"-")</f>
        <v>-0.25201612903225812</v>
      </c>
      <c r="J109" s="165">
        <f t="shared" si="42"/>
        <v>-0.47147034565494494</v>
      </c>
      <c r="K109" s="163">
        <f t="shared" si="43"/>
        <v>-2375</v>
      </c>
      <c r="L109" s="163">
        <f t="shared" si="44"/>
        <v>-6288</v>
      </c>
      <c r="M109" s="164">
        <f>H109/H$8</f>
        <v>2.4039732231009242E-3</v>
      </c>
      <c r="N109" s="79"/>
    </row>
    <row r="110" spans="1:14" x14ac:dyDescent="0.25">
      <c r="A110" s="161"/>
      <c r="B110" s="157" t="s">
        <v>107</v>
      </c>
      <c r="C110" s="158">
        <v>86461</v>
      </c>
      <c r="D110" s="158">
        <v>70708</v>
      </c>
      <c r="E110" s="158">
        <v>17964</v>
      </c>
      <c r="F110" s="158">
        <v>85669</v>
      </c>
      <c r="G110" s="158">
        <v>105355</v>
      </c>
      <c r="H110" s="158">
        <v>99856</v>
      </c>
      <c r="I110" s="159">
        <f>IFERROR(H110/G110-1,"-")</f>
        <v>-5.2194959897489457E-2</v>
      </c>
      <c r="J110" s="160">
        <f t="shared" si="42"/>
        <v>0.41223058211234931</v>
      </c>
      <c r="K110" s="158">
        <f t="shared" si="43"/>
        <v>-5499</v>
      </c>
      <c r="L110" s="158">
        <f t="shared" si="44"/>
        <v>29148</v>
      </c>
      <c r="M110" s="159">
        <f>H110/H$8</f>
        <v>3.4054638979424866E-2</v>
      </c>
      <c r="N110" s="79"/>
    </row>
    <row r="111" spans="1:14" s="56" customFormat="1" x14ac:dyDescent="0.25">
      <c r="A111" s="161"/>
      <c r="B111" s="162" t="s">
        <v>110</v>
      </c>
      <c r="C111" s="163">
        <v>41044</v>
      </c>
      <c r="D111" s="163">
        <v>37032</v>
      </c>
      <c r="E111" s="163">
        <v>13929</v>
      </c>
      <c r="F111" s="163">
        <v>51768</v>
      </c>
      <c r="G111" s="163">
        <v>62736</v>
      </c>
      <c r="H111" s="163">
        <v>58789</v>
      </c>
      <c r="I111" s="164">
        <f t="shared" ref="I111:I118" si="45">IFERROR(H111/G111-1,"-")</f>
        <v>-6.2914435093088472E-2</v>
      </c>
      <c r="J111" s="165">
        <f t="shared" si="42"/>
        <v>0.58751890257074968</v>
      </c>
      <c r="K111" s="163">
        <f t="shared" si="43"/>
        <v>-3947</v>
      </c>
      <c r="L111" s="163">
        <f t="shared" si="44"/>
        <v>21757</v>
      </c>
      <c r="M111" s="164">
        <f t="shared" ref="M111:M118" si="46">H111/H$8</f>
        <v>2.0049252633406189E-2</v>
      </c>
      <c r="N111" s="166"/>
    </row>
    <row r="112" spans="1:14" s="56" customFormat="1" x14ac:dyDescent="0.25">
      <c r="A112" s="161"/>
      <c r="B112" s="162" t="s">
        <v>113</v>
      </c>
      <c r="C112" s="163">
        <v>12422</v>
      </c>
      <c r="D112" s="163">
        <v>10270</v>
      </c>
      <c r="E112" s="163">
        <v>1738</v>
      </c>
      <c r="F112" s="163">
        <v>5078</v>
      </c>
      <c r="G112" s="163">
        <v>5984</v>
      </c>
      <c r="H112" s="163">
        <v>7349</v>
      </c>
      <c r="I112" s="164">
        <f t="shared" si="45"/>
        <v>0.2281082887700534</v>
      </c>
      <c r="J112" s="165">
        <f t="shared" si="42"/>
        <v>-0.28442064264849076</v>
      </c>
      <c r="K112" s="163">
        <f t="shared" si="43"/>
        <v>1365</v>
      </c>
      <c r="L112" s="163">
        <f t="shared" si="44"/>
        <v>-2921</v>
      </c>
      <c r="M112" s="164">
        <f t="shared" si="46"/>
        <v>2.5062844682321879E-3</v>
      </c>
      <c r="N112" s="166"/>
    </row>
    <row r="113" spans="1:14" x14ac:dyDescent="0.25">
      <c r="A113" s="161"/>
      <c r="B113" s="162" t="s">
        <v>116</v>
      </c>
      <c r="C113" s="163">
        <v>7124</v>
      </c>
      <c r="D113" s="163">
        <v>2375</v>
      </c>
      <c r="E113" s="163">
        <v>274</v>
      </c>
      <c r="F113" s="163">
        <v>4995</v>
      </c>
      <c r="G113" s="163">
        <v>4070</v>
      </c>
      <c r="H113" s="163">
        <v>7615</v>
      </c>
      <c r="I113" s="164">
        <f t="shared" si="45"/>
        <v>0.87100737100737091</v>
      </c>
      <c r="J113" s="165">
        <f t="shared" si="42"/>
        <v>2.2063157894736842</v>
      </c>
      <c r="K113" s="163">
        <f t="shared" si="43"/>
        <v>3545</v>
      </c>
      <c r="L113" s="163">
        <f t="shared" si="44"/>
        <v>5240</v>
      </c>
      <c r="M113" s="164">
        <f t="shared" si="46"/>
        <v>2.5970004389152417E-3</v>
      </c>
      <c r="N113" s="79"/>
    </row>
    <row r="114" spans="1:14" x14ac:dyDescent="0.25">
      <c r="A114" s="161"/>
      <c r="B114" s="162" t="s">
        <v>123</v>
      </c>
      <c r="C114" s="163">
        <v>1392</v>
      </c>
      <c r="D114" s="163">
        <v>1551</v>
      </c>
      <c r="E114" s="163">
        <v>711</v>
      </c>
      <c r="F114" s="163">
        <v>3898</v>
      </c>
      <c r="G114" s="163">
        <v>3172</v>
      </c>
      <c r="H114" s="163">
        <v>4236</v>
      </c>
      <c r="I114" s="164">
        <f t="shared" si="45"/>
        <v>0.33543505674653207</v>
      </c>
      <c r="J114" s="165">
        <f t="shared" si="42"/>
        <v>1.7311411992263057</v>
      </c>
      <c r="K114" s="163">
        <f t="shared" si="43"/>
        <v>1064</v>
      </c>
      <c r="L114" s="163">
        <f t="shared" si="44"/>
        <v>2685</v>
      </c>
      <c r="M114" s="164">
        <f t="shared" si="46"/>
        <v>1.4446347812534423E-3</v>
      </c>
      <c r="N114" s="79"/>
    </row>
    <row r="115" spans="1:14" x14ac:dyDescent="0.25">
      <c r="A115" s="161"/>
      <c r="B115" s="162" t="s">
        <v>119</v>
      </c>
      <c r="C115" s="163">
        <v>2708</v>
      </c>
      <c r="D115" s="163">
        <v>2532</v>
      </c>
      <c r="E115" s="163">
        <v>419</v>
      </c>
      <c r="F115" s="163">
        <v>2267</v>
      </c>
      <c r="G115" s="163">
        <v>3491</v>
      </c>
      <c r="H115" s="163">
        <v>3622</v>
      </c>
      <c r="I115" s="164">
        <f t="shared" si="45"/>
        <v>3.7525064451446655E-2</v>
      </c>
      <c r="J115" s="165">
        <f t="shared" si="42"/>
        <v>0.43048973143759883</v>
      </c>
      <c r="K115" s="163">
        <f t="shared" si="43"/>
        <v>131</v>
      </c>
      <c r="L115" s="163">
        <f t="shared" si="44"/>
        <v>1090</v>
      </c>
      <c r="M115" s="164">
        <f t="shared" si="46"/>
        <v>1.2352377662181227E-3</v>
      </c>
      <c r="N115" s="79"/>
    </row>
    <row r="116" spans="1:14" x14ac:dyDescent="0.25">
      <c r="A116" s="161"/>
      <c r="B116" s="162" t="s">
        <v>128</v>
      </c>
      <c r="C116" s="163">
        <v>773</v>
      </c>
      <c r="D116" s="163">
        <v>940</v>
      </c>
      <c r="E116" s="163">
        <v>0</v>
      </c>
      <c r="F116" s="163">
        <v>1469</v>
      </c>
      <c r="G116" s="163">
        <v>1847</v>
      </c>
      <c r="H116" s="163">
        <v>405</v>
      </c>
      <c r="I116" s="164">
        <f t="shared" si="45"/>
        <v>-0.78072550081212777</v>
      </c>
      <c r="J116" s="165">
        <f t="shared" si="42"/>
        <v>-0.56914893617021278</v>
      </c>
      <c r="K116" s="163">
        <f t="shared" si="43"/>
        <v>-1442</v>
      </c>
      <c r="L116" s="163">
        <f t="shared" si="44"/>
        <v>-535</v>
      </c>
      <c r="M116" s="164">
        <f t="shared" si="46"/>
        <v>1.381201809272059E-4</v>
      </c>
      <c r="N116" s="79"/>
    </row>
    <row r="117" spans="1:14" x14ac:dyDescent="0.25">
      <c r="A117" s="161" t="s">
        <v>144</v>
      </c>
      <c r="B117" s="162" t="s">
        <v>131</v>
      </c>
      <c r="C117" s="163">
        <v>2102</v>
      </c>
      <c r="D117" s="163">
        <v>2170</v>
      </c>
      <c r="E117" s="163">
        <v>0</v>
      </c>
      <c r="F117" s="163">
        <v>980</v>
      </c>
      <c r="G117" s="163">
        <v>1434</v>
      </c>
      <c r="H117" s="163">
        <v>662</v>
      </c>
      <c r="I117" s="164">
        <f t="shared" si="45"/>
        <v>-0.53835425383542534</v>
      </c>
      <c r="J117" s="165">
        <f t="shared" si="42"/>
        <v>-0.69493087557603683</v>
      </c>
      <c r="K117" s="163">
        <f t="shared" si="43"/>
        <v>-772</v>
      </c>
      <c r="L117" s="163">
        <f t="shared" si="44"/>
        <v>-1508</v>
      </c>
      <c r="M117" s="164">
        <f t="shared" si="46"/>
        <v>2.2576681425632173E-4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18896</v>
      </c>
      <c r="D118" s="169">
        <f t="shared" si="47"/>
        <v>13838</v>
      </c>
      <c r="E118" s="169">
        <f t="shared" si="47"/>
        <v>893</v>
      </c>
      <c r="F118" s="169">
        <f t="shared" si="47"/>
        <v>15214</v>
      </c>
      <c r="G118" s="169">
        <f t="shared" si="47"/>
        <v>22621</v>
      </c>
      <c r="H118" s="169">
        <f t="shared" si="47"/>
        <v>17178</v>
      </c>
      <c r="I118" s="170">
        <f t="shared" si="45"/>
        <v>-0.24061712567967819</v>
      </c>
      <c r="J118" s="171">
        <f t="shared" si="42"/>
        <v>0.24136435901141784</v>
      </c>
      <c r="K118" s="169">
        <f>H118-G118</f>
        <v>-5443</v>
      </c>
      <c r="L118" s="169">
        <f t="shared" si="44"/>
        <v>3340</v>
      </c>
      <c r="M118" s="170">
        <f t="shared" si="46"/>
        <v>5.8583418962161547E-3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50471</v>
      </c>
      <c r="D120" s="176">
        <v>47646</v>
      </c>
      <c r="E120" s="176">
        <v>14807</v>
      </c>
      <c r="F120" s="176">
        <v>56046</v>
      </c>
      <c r="G120" s="176">
        <v>55991</v>
      </c>
      <c r="H120" s="176">
        <v>53169</v>
      </c>
      <c r="I120" s="177">
        <f>IFERROR(H120/G120-1,"-")</f>
        <v>-5.0400957296708349E-2</v>
      </c>
      <c r="J120" s="177">
        <f>IFERROR(H120/D120-1,"-")</f>
        <v>0.11591739075683161</v>
      </c>
      <c r="K120" s="176">
        <f>H120-G120</f>
        <v>-2822</v>
      </c>
      <c r="L120" s="176">
        <f>H120-D120</f>
        <v>5523</v>
      </c>
      <c r="M120" s="177">
        <f>H120/H$8</f>
        <v>1.8132621974613853E-2</v>
      </c>
      <c r="N120" s="79"/>
    </row>
    <row r="121" spans="1:14" x14ac:dyDescent="0.25">
      <c r="A121" s="161" t="s">
        <v>96</v>
      </c>
      <c r="B121" s="157" t="s">
        <v>97</v>
      </c>
      <c r="C121" s="158">
        <v>22770</v>
      </c>
      <c r="D121" s="158">
        <v>22096</v>
      </c>
      <c r="E121" s="158">
        <v>9442</v>
      </c>
      <c r="F121" s="158">
        <v>25866</v>
      </c>
      <c r="G121" s="158">
        <v>26745</v>
      </c>
      <c r="H121" s="158">
        <v>29114</v>
      </c>
      <c r="I121" s="159">
        <f>IFERROR(H121/G121-1,"-")</f>
        <v>8.8577304169003446E-2</v>
      </c>
      <c r="J121" s="160">
        <f t="shared" ref="J121:J132" si="48">IFERROR(H121/D121-1,"-")</f>
        <v>0.31761404779145552</v>
      </c>
      <c r="K121" s="158">
        <f t="shared" ref="K121:K131" si="49">H121-G121</f>
        <v>2369</v>
      </c>
      <c r="L121" s="158">
        <f t="shared" ref="L121:L132" si="50">H121-D121</f>
        <v>7018</v>
      </c>
      <c r="M121" s="159">
        <f>H121/H$8</f>
        <v>9.9289653025053642E-3</v>
      </c>
      <c r="N121" s="79"/>
    </row>
    <row r="122" spans="1:14" x14ac:dyDescent="0.25">
      <c r="A122" s="161" t="s">
        <v>103</v>
      </c>
      <c r="B122" s="162" t="s">
        <v>103</v>
      </c>
      <c r="C122" s="163">
        <v>11203</v>
      </c>
      <c r="D122" s="163">
        <v>9417</v>
      </c>
      <c r="E122" s="163">
        <v>3606</v>
      </c>
      <c r="F122" s="163">
        <v>11650</v>
      </c>
      <c r="G122" s="163">
        <v>8893</v>
      </c>
      <c r="H122" s="163">
        <v>9954</v>
      </c>
      <c r="I122" s="164">
        <f>IFERROR(H122/G122-1,"-")</f>
        <v>0.11930732036433156</v>
      </c>
      <c r="J122" s="165">
        <f t="shared" si="48"/>
        <v>5.702453010512909E-2</v>
      </c>
      <c r="K122" s="163">
        <f t="shared" si="49"/>
        <v>1061</v>
      </c>
      <c r="L122" s="163">
        <f t="shared" si="50"/>
        <v>537</v>
      </c>
      <c r="M122" s="164">
        <f>H122/H$8</f>
        <v>3.3946871134553271E-3</v>
      </c>
      <c r="N122" s="79"/>
    </row>
    <row r="123" spans="1:14" x14ac:dyDescent="0.25">
      <c r="A123" s="161" t="s">
        <v>100</v>
      </c>
      <c r="B123" s="162" t="s">
        <v>100</v>
      </c>
      <c r="C123" s="163">
        <v>11567</v>
      </c>
      <c r="D123" s="163">
        <v>12679</v>
      </c>
      <c r="E123" s="163">
        <v>5836</v>
      </c>
      <c r="F123" s="163">
        <v>14216</v>
      </c>
      <c r="G123" s="163">
        <v>17852</v>
      </c>
      <c r="H123" s="163">
        <v>19160</v>
      </c>
      <c r="I123" s="164">
        <f>IFERROR(H123/G123-1,"-")</f>
        <v>7.3269101501232337E-2</v>
      </c>
      <c r="J123" s="165">
        <f t="shared" si="48"/>
        <v>0.51116018613455316</v>
      </c>
      <c r="K123" s="163">
        <f t="shared" si="49"/>
        <v>1308</v>
      </c>
      <c r="L123" s="163">
        <f t="shared" si="50"/>
        <v>6481</v>
      </c>
      <c r="M123" s="164">
        <f>H123/H$8</f>
        <v>6.534278189050037E-3</v>
      </c>
      <c r="N123" s="79"/>
    </row>
    <row r="124" spans="1:14" x14ac:dyDescent="0.25">
      <c r="A124" s="161"/>
      <c r="B124" s="157" t="s">
        <v>107</v>
      </c>
      <c r="C124" s="158">
        <v>27701</v>
      </c>
      <c r="D124" s="158">
        <v>25550</v>
      </c>
      <c r="E124" s="158">
        <v>5365</v>
      </c>
      <c r="F124" s="158">
        <v>30180</v>
      </c>
      <c r="G124" s="158">
        <v>29246</v>
      </c>
      <c r="H124" s="158">
        <v>24055</v>
      </c>
      <c r="I124" s="159">
        <f>IFERROR(H124/G124-1,"-")</f>
        <v>-0.1774943582028311</v>
      </c>
      <c r="J124" s="160">
        <f t="shared" si="48"/>
        <v>-5.8512720156555731E-2</v>
      </c>
      <c r="K124" s="158">
        <f t="shared" si="49"/>
        <v>-5191</v>
      </c>
      <c r="L124" s="158">
        <f t="shared" si="50"/>
        <v>-1495</v>
      </c>
      <c r="M124" s="159">
        <f>H124/H$8</f>
        <v>8.2036566721084888E-3</v>
      </c>
      <c r="N124" s="79"/>
    </row>
    <row r="125" spans="1:14" s="56" customFormat="1" x14ac:dyDescent="0.25">
      <c r="A125" s="161"/>
      <c r="B125" s="162" t="s">
        <v>110</v>
      </c>
      <c r="C125" s="163">
        <v>3312</v>
      </c>
      <c r="D125" s="163">
        <v>3126</v>
      </c>
      <c r="E125" s="163">
        <v>586</v>
      </c>
      <c r="F125" s="163">
        <v>2705</v>
      </c>
      <c r="G125" s="163">
        <v>3283</v>
      </c>
      <c r="H125" s="163">
        <v>2998</v>
      </c>
      <c r="I125" s="164">
        <f t="shared" ref="I125:I132" si="51">IFERROR(H125/G125-1,"-")</f>
        <v>-8.6810843740481314E-2</v>
      </c>
      <c r="J125" s="165">
        <f t="shared" si="48"/>
        <v>-4.0946896992962278E-2</v>
      </c>
      <c r="K125" s="163">
        <f t="shared" si="49"/>
        <v>-285</v>
      </c>
      <c r="L125" s="163">
        <f t="shared" si="50"/>
        <v>-128</v>
      </c>
      <c r="M125" s="164">
        <f t="shared" ref="M125:M132" si="52">H125/H$8</f>
        <v>1.0224303763450944E-3</v>
      </c>
      <c r="N125" s="166"/>
    </row>
    <row r="126" spans="1:14" s="56" customFormat="1" x14ac:dyDescent="0.25">
      <c r="A126" s="161"/>
      <c r="B126" s="162" t="s">
        <v>113</v>
      </c>
      <c r="C126" s="163">
        <v>3784</v>
      </c>
      <c r="D126" s="163">
        <v>3469</v>
      </c>
      <c r="E126" s="163">
        <v>688</v>
      </c>
      <c r="F126" s="163">
        <v>4788</v>
      </c>
      <c r="G126" s="163">
        <v>4616</v>
      </c>
      <c r="H126" s="163">
        <v>4412</v>
      </c>
      <c r="I126" s="164">
        <f t="shared" si="51"/>
        <v>-4.4194107452339648E-2</v>
      </c>
      <c r="J126" s="165">
        <f t="shared" si="48"/>
        <v>0.27183626405304118</v>
      </c>
      <c r="K126" s="163">
        <f t="shared" si="49"/>
        <v>-204</v>
      </c>
      <c r="L126" s="163">
        <f t="shared" si="50"/>
        <v>943</v>
      </c>
      <c r="M126" s="164">
        <f t="shared" si="52"/>
        <v>1.504657378397117E-3</v>
      </c>
      <c r="N126" s="166"/>
    </row>
    <row r="127" spans="1:14" x14ac:dyDescent="0.25">
      <c r="A127" s="161"/>
      <c r="B127" s="162" t="s">
        <v>116</v>
      </c>
      <c r="C127" s="163">
        <v>1444</v>
      </c>
      <c r="D127" s="163">
        <v>1784</v>
      </c>
      <c r="E127" s="163">
        <v>204</v>
      </c>
      <c r="F127" s="163">
        <v>2465</v>
      </c>
      <c r="G127" s="163">
        <v>2852</v>
      </c>
      <c r="H127" s="163">
        <v>2022</v>
      </c>
      <c r="I127" s="164">
        <f t="shared" si="51"/>
        <v>-0.29102384291725103</v>
      </c>
      <c r="J127" s="165">
        <f t="shared" si="48"/>
        <v>0.13340807174887903</v>
      </c>
      <c r="K127" s="163">
        <f t="shared" si="49"/>
        <v>-830</v>
      </c>
      <c r="L127" s="163">
        <f t="shared" si="50"/>
        <v>238</v>
      </c>
      <c r="M127" s="164">
        <f t="shared" si="52"/>
        <v>6.8957779218471683E-4</v>
      </c>
      <c r="N127" s="79"/>
    </row>
    <row r="128" spans="1:14" x14ac:dyDescent="0.25">
      <c r="A128" s="161"/>
      <c r="B128" s="162" t="s">
        <v>123</v>
      </c>
      <c r="C128" s="163">
        <v>400</v>
      </c>
      <c r="D128" s="163">
        <v>367</v>
      </c>
      <c r="E128" s="163">
        <v>129</v>
      </c>
      <c r="F128" s="163">
        <v>765</v>
      </c>
      <c r="G128" s="163">
        <v>827</v>
      </c>
      <c r="H128" s="163">
        <v>704</v>
      </c>
      <c r="I128" s="164">
        <f t="shared" si="51"/>
        <v>-0.14873035066505447</v>
      </c>
      <c r="J128" s="165">
        <f t="shared" si="48"/>
        <v>0.91825613079019064</v>
      </c>
      <c r="K128" s="163">
        <f t="shared" si="49"/>
        <v>-123</v>
      </c>
      <c r="L128" s="163">
        <f t="shared" si="50"/>
        <v>337</v>
      </c>
      <c r="M128" s="164">
        <f t="shared" si="52"/>
        <v>2.4009038857469864E-4</v>
      </c>
      <c r="N128" s="79"/>
    </row>
    <row r="129" spans="1:14" x14ac:dyDescent="0.25">
      <c r="A129" s="161"/>
      <c r="B129" s="162" t="s">
        <v>119</v>
      </c>
      <c r="C129" s="163">
        <v>451</v>
      </c>
      <c r="D129" s="163">
        <v>523</v>
      </c>
      <c r="E129" s="163">
        <v>98</v>
      </c>
      <c r="F129" s="163">
        <v>472</v>
      </c>
      <c r="G129" s="163">
        <v>961</v>
      </c>
      <c r="H129" s="163">
        <v>532</v>
      </c>
      <c r="I129" s="164">
        <f t="shared" si="51"/>
        <v>-0.44640998959417277</v>
      </c>
      <c r="J129" s="165">
        <f t="shared" si="48"/>
        <v>1.7208413001912115E-2</v>
      </c>
      <c r="K129" s="163">
        <f t="shared" si="49"/>
        <v>-429</v>
      </c>
      <c r="L129" s="163">
        <f t="shared" si="50"/>
        <v>9</v>
      </c>
      <c r="M129" s="164">
        <f t="shared" si="52"/>
        <v>1.8143194136610748E-4</v>
      </c>
      <c r="N129" s="79"/>
    </row>
    <row r="130" spans="1:14" x14ac:dyDescent="0.25">
      <c r="A130" s="161"/>
      <c r="B130" s="162" t="s">
        <v>128</v>
      </c>
      <c r="C130" s="163">
        <v>591</v>
      </c>
      <c r="D130" s="163">
        <v>317</v>
      </c>
      <c r="E130" s="163">
        <v>18</v>
      </c>
      <c r="F130" s="163">
        <v>369</v>
      </c>
      <c r="G130" s="163">
        <v>445</v>
      </c>
      <c r="H130" s="163">
        <v>252</v>
      </c>
      <c r="I130" s="164">
        <f t="shared" si="51"/>
        <v>-0.43370786516853932</v>
      </c>
      <c r="J130" s="165">
        <f t="shared" si="48"/>
        <v>-0.20504731861198733</v>
      </c>
      <c r="K130" s="163">
        <f t="shared" si="49"/>
        <v>-193</v>
      </c>
      <c r="L130" s="163">
        <f t="shared" si="50"/>
        <v>-65</v>
      </c>
      <c r="M130" s="164">
        <f t="shared" si="52"/>
        <v>8.5941445910261443E-5</v>
      </c>
      <c r="N130" s="79"/>
    </row>
    <row r="131" spans="1:14" x14ac:dyDescent="0.25">
      <c r="A131" s="161" t="s">
        <v>144</v>
      </c>
      <c r="B131" s="162" t="s">
        <v>131</v>
      </c>
      <c r="C131" s="163">
        <v>1311</v>
      </c>
      <c r="D131" s="163">
        <v>649</v>
      </c>
      <c r="E131" s="163">
        <v>49</v>
      </c>
      <c r="F131" s="163">
        <v>541</v>
      </c>
      <c r="G131" s="163">
        <v>635</v>
      </c>
      <c r="H131" s="163">
        <v>655</v>
      </c>
      <c r="I131" s="164">
        <f t="shared" si="51"/>
        <v>3.1496062992125928E-2</v>
      </c>
      <c r="J131" s="165">
        <f t="shared" si="48"/>
        <v>9.244992295839749E-3</v>
      </c>
      <c r="K131" s="163">
        <f t="shared" si="49"/>
        <v>20</v>
      </c>
      <c r="L131" s="163">
        <f t="shared" si="50"/>
        <v>6</v>
      </c>
      <c r="M131" s="164">
        <f t="shared" si="52"/>
        <v>2.2337955186992558E-4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16408</v>
      </c>
      <c r="D132" s="169">
        <f t="shared" si="53"/>
        <v>15315</v>
      </c>
      <c r="E132" s="169">
        <f t="shared" si="53"/>
        <v>3593</v>
      </c>
      <c r="F132" s="169">
        <f t="shared" si="53"/>
        <v>18075</v>
      </c>
      <c r="G132" s="169">
        <f t="shared" si="53"/>
        <v>15627</v>
      </c>
      <c r="H132" s="169">
        <f t="shared" si="53"/>
        <v>12480</v>
      </c>
      <c r="I132" s="170">
        <f t="shared" si="51"/>
        <v>-0.2013822230754464</v>
      </c>
      <c r="J132" s="171">
        <f t="shared" si="48"/>
        <v>-0.18511263467189032</v>
      </c>
      <c r="K132" s="169">
        <f>H132-G132</f>
        <v>-3147</v>
      </c>
      <c r="L132" s="169">
        <f t="shared" si="50"/>
        <v>-2835</v>
      </c>
      <c r="M132" s="170">
        <f t="shared" si="52"/>
        <v>4.2561477974605664E-3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148693</v>
      </c>
      <c r="D134" s="176">
        <v>145313</v>
      </c>
      <c r="E134" s="176">
        <v>30656</v>
      </c>
      <c r="F134" s="176">
        <v>153023</v>
      </c>
      <c r="G134" s="176">
        <v>164389</v>
      </c>
      <c r="H134" s="176">
        <v>162641</v>
      </c>
      <c r="I134" s="177">
        <f>IFERROR(H134/G134-1,"-")</f>
        <v>-1.0633314881166034E-2</v>
      </c>
      <c r="J134" s="177">
        <f>IFERROR(H134/D134-1,"-")</f>
        <v>0.11924604130394401</v>
      </c>
      <c r="K134" s="176">
        <f>H134-G134</f>
        <v>-1748</v>
      </c>
      <c r="L134" s="176">
        <f>H134-D134</f>
        <v>17328</v>
      </c>
      <c r="M134" s="177">
        <f>H134/H$8</f>
        <v>5.5466677397979489E-2</v>
      </c>
      <c r="N134" s="79"/>
    </row>
    <row r="135" spans="1:14" x14ac:dyDescent="0.25">
      <c r="A135" s="161" t="s">
        <v>96</v>
      </c>
      <c r="B135" s="157" t="s">
        <v>97</v>
      </c>
      <c r="C135" s="158">
        <v>7212</v>
      </c>
      <c r="D135" s="158">
        <v>6884</v>
      </c>
      <c r="E135" s="158">
        <v>6163</v>
      </c>
      <c r="F135" s="158">
        <v>3929</v>
      </c>
      <c r="G135" s="158">
        <v>4428</v>
      </c>
      <c r="H135" s="158">
        <v>5701</v>
      </c>
      <c r="I135" s="159">
        <f>IFERROR(H135/G135-1,"-")</f>
        <v>0.28748870822041561</v>
      </c>
      <c r="J135" s="160">
        <f t="shared" ref="J135:J146" si="54">IFERROR(H135/D135-1,"-")</f>
        <v>-0.17184776292852988</v>
      </c>
      <c r="K135" s="158">
        <f t="shared" ref="K135:K145" si="55">H135-G135</f>
        <v>1273</v>
      </c>
      <c r="L135" s="158">
        <f t="shared" ref="L135:L146" si="56">H135-D135</f>
        <v>-1183</v>
      </c>
      <c r="M135" s="159">
        <f>H135/H$8</f>
        <v>1.9442546949777796E-3</v>
      </c>
      <c r="N135" s="79"/>
    </row>
    <row r="136" spans="1:14" x14ac:dyDescent="0.25">
      <c r="A136" s="161" t="s">
        <v>103</v>
      </c>
      <c r="B136" s="162" t="s">
        <v>103</v>
      </c>
      <c r="C136" s="163">
        <v>4514</v>
      </c>
      <c r="D136" s="163">
        <v>2534</v>
      </c>
      <c r="E136" s="163">
        <v>4984</v>
      </c>
      <c r="F136" s="163">
        <v>1849</v>
      </c>
      <c r="G136" s="163">
        <v>1747</v>
      </c>
      <c r="H136" s="163">
        <v>1477</v>
      </c>
      <c r="I136" s="164">
        <f>IFERROR(H136/G136-1,"-")</f>
        <v>-0.15455065827132231</v>
      </c>
      <c r="J136" s="165">
        <f t="shared" si="54"/>
        <v>-0.41712707182320441</v>
      </c>
      <c r="K136" s="163">
        <f t="shared" si="55"/>
        <v>-270</v>
      </c>
      <c r="L136" s="163">
        <f t="shared" si="56"/>
        <v>-1057</v>
      </c>
      <c r="M136" s="164">
        <f>H136/H$8</f>
        <v>5.0371236352958785E-4</v>
      </c>
      <c r="N136" s="79"/>
    </row>
    <row r="137" spans="1:14" x14ac:dyDescent="0.25">
      <c r="A137" s="161" t="s">
        <v>100</v>
      </c>
      <c r="B137" s="162" t="s">
        <v>100</v>
      </c>
      <c r="C137" s="163">
        <v>2698</v>
      </c>
      <c r="D137" s="163">
        <v>4350</v>
      </c>
      <c r="E137" s="163">
        <v>1179</v>
      </c>
      <c r="F137" s="163">
        <v>2080</v>
      </c>
      <c r="G137" s="163">
        <v>2681</v>
      </c>
      <c r="H137" s="163">
        <v>4224</v>
      </c>
      <c r="I137" s="164">
        <f>IFERROR(H137/G137-1,"-")</f>
        <v>0.57553151809026493</v>
      </c>
      <c r="J137" s="165">
        <f t="shared" si="54"/>
        <v>-2.8965517241379302E-2</v>
      </c>
      <c r="K137" s="163">
        <f t="shared" si="55"/>
        <v>1543</v>
      </c>
      <c r="L137" s="163">
        <f t="shared" si="56"/>
        <v>-126</v>
      </c>
      <c r="M137" s="164">
        <f>H137/H$8</f>
        <v>1.4405423314481918E-3</v>
      </c>
      <c r="N137" s="79"/>
    </row>
    <row r="138" spans="1:14" x14ac:dyDescent="0.25">
      <c r="A138" s="161"/>
      <c r="B138" s="157" t="s">
        <v>107</v>
      </c>
      <c r="C138" s="158">
        <v>141481</v>
      </c>
      <c r="D138" s="158">
        <v>138429</v>
      </c>
      <c r="E138" s="158">
        <v>24493</v>
      </c>
      <c r="F138" s="158">
        <v>149094</v>
      </c>
      <c r="G138" s="158">
        <v>159961</v>
      </c>
      <c r="H138" s="158">
        <v>156940</v>
      </c>
      <c r="I138" s="159">
        <f>IFERROR(H138/G138-1,"-")</f>
        <v>-1.8885853426772736E-2</v>
      </c>
      <c r="J138" s="160">
        <f t="shared" si="54"/>
        <v>0.13372198022090753</v>
      </c>
      <c r="K138" s="158">
        <f t="shared" si="55"/>
        <v>-3021</v>
      </c>
      <c r="L138" s="158">
        <f t="shared" si="56"/>
        <v>18511</v>
      </c>
      <c r="M138" s="159">
        <f>H138/H$8</f>
        <v>5.3522422703001712E-2</v>
      </c>
      <c r="N138" s="79"/>
    </row>
    <row r="139" spans="1:14" s="56" customFormat="1" x14ac:dyDescent="0.25">
      <c r="A139" s="161"/>
      <c r="B139" s="162" t="s">
        <v>110</v>
      </c>
      <c r="C139" s="163">
        <v>71959</v>
      </c>
      <c r="D139" s="163">
        <v>66892</v>
      </c>
      <c r="E139" s="163">
        <v>10487</v>
      </c>
      <c r="F139" s="163">
        <v>58033</v>
      </c>
      <c r="G139" s="163">
        <v>64734</v>
      </c>
      <c r="H139" s="163">
        <v>69290</v>
      </c>
      <c r="I139" s="164">
        <f t="shared" ref="I139:I146" si="57">IFERROR(H139/G139-1,"-")</f>
        <v>7.0380325640312602E-2</v>
      </c>
      <c r="J139" s="165">
        <f t="shared" si="54"/>
        <v>3.5848830951384247E-2</v>
      </c>
      <c r="K139" s="163">
        <f t="shared" si="55"/>
        <v>4556</v>
      </c>
      <c r="L139" s="163">
        <f t="shared" si="56"/>
        <v>2398</v>
      </c>
      <c r="M139" s="164">
        <f t="shared" ref="M139:M146" si="58">H139/H$8</f>
        <v>2.3630487250484188E-2</v>
      </c>
      <c r="N139" s="166"/>
    </row>
    <row r="140" spans="1:14" s="56" customFormat="1" x14ac:dyDescent="0.25">
      <c r="A140" s="161"/>
      <c r="B140" s="162" t="s">
        <v>113</v>
      </c>
      <c r="C140" s="163">
        <v>11185</v>
      </c>
      <c r="D140" s="163">
        <v>10620</v>
      </c>
      <c r="E140" s="163">
        <v>4663</v>
      </c>
      <c r="F140" s="163">
        <v>19260</v>
      </c>
      <c r="G140" s="163">
        <v>19377</v>
      </c>
      <c r="H140" s="163">
        <v>20409</v>
      </c>
      <c r="I140" s="164">
        <f t="shared" si="57"/>
        <v>5.3259018423904569E-2</v>
      </c>
      <c r="J140" s="165">
        <f t="shared" si="54"/>
        <v>0.92175141242937864</v>
      </c>
      <c r="K140" s="163">
        <f t="shared" si="55"/>
        <v>1032</v>
      </c>
      <c r="L140" s="163">
        <f t="shared" si="56"/>
        <v>9789</v>
      </c>
      <c r="M140" s="164">
        <f t="shared" si="58"/>
        <v>6.9602340062798638E-3</v>
      </c>
      <c r="N140" s="166"/>
    </row>
    <row r="141" spans="1:14" x14ac:dyDescent="0.25">
      <c r="A141" s="161"/>
      <c r="B141" s="162" t="s">
        <v>116</v>
      </c>
      <c r="C141" s="163">
        <v>7754</v>
      </c>
      <c r="D141" s="163">
        <v>5968</v>
      </c>
      <c r="E141" s="163">
        <v>480</v>
      </c>
      <c r="F141" s="163">
        <v>12685</v>
      </c>
      <c r="G141" s="163">
        <v>10572</v>
      </c>
      <c r="H141" s="163">
        <v>7982</v>
      </c>
      <c r="I141" s="164">
        <f t="shared" si="57"/>
        <v>-0.24498675747256904</v>
      </c>
      <c r="J141" s="165">
        <f t="shared" si="54"/>
        <v>0.33746648793565681</v>
      </c>
      <c r="K141" s="163">
        <f t="shared" si="55"/>
        <v>-2590</v>
      </c>
      <c r="L141" s="163">
        <f t="shared" si="56"/>
        <v>2014</v>
      </c>
      <c r="M141" s="164">
        <f t="shared" si="58"/>
        <v>2.7221611954591539E-3</v>
      </c>
      <c r="N141" s="79"/>
    </row>
    <row r="142" spans="1:14" x14ac:dyDescent="0.25">
      <c r="A142" s="161"/>
      <c r="B142" s="162" t="s">
        <v>123</v>
      </c>
      <c r="C142" s="163">
        <v>2907</v>
      </c>
      <c r="D142" s="163">
        <v>2361</v>
      </c>
      <c r="E142" s="163">
        <v>659</v>
      </c>
      <c r="F142" s="163">
        <v>3763</v>
      </c>
      <c r="G142" s="163">
        <v>5727</v>
      </c>
      <c r="H142" s="163">
        <v>3398</v>
      </c>
      <c r="I142" s="164">
        <f t="shared" si="57"/>
        <v>-0.40667015889645541</v>
      </c>
      <c r="J142" s="165">
        <f t="shared" si="54"/>
        <v>0.43922066920796277</v>
      </c>
      <c r="K142" s="163">
        <f t="shared" si="55"/>
        <v>-2329</v>
      </c>
      <c r="L142" s="163">
        <f t="shared" si="56"/>
        <v>1037</v>
      </c>
      <c r="M142" s="164">
        <f t="shared" si="58"/>
        <v>1.158845369853446E-3</v>
      </c>
      <c r="N142" s="79"/>
    </row>
    <row r="143" spans="1:14" x14ac:dyDescent="0.25">
      <c r="A143" s="161"/>
      <c r="B143" s="162" t="s">
        <v>119</v>
      </c>
      <c r="C143" s="163">
        <v>3078</v>
      </c>
      <c r="D143" s="163">
        <v>2799</v>
      </c>
      <c r="E143" s="163">
        <v>395</v>
      </c>
      <c r="F143" s="163">
        <v>3088</v>
      </c>
      <c r="G143" s="163">
        <v>3416</v>
      </c>
      <c r="H143" s="163">
        <v>2752</v>
      </c>
      <c r="I143" s="164">
        <f t="shared" si="57"/>
        <v>-0.19437939110070257</v>
      </c>
      <c r="J143" s="165">
        <f t="shared" si="54"/>
        <v>-1.6791711325473413E-2</v>
      </c>
      <c r="K143" s="163">
        <f t="shared" si="55"/>
        <v>-664</v>
      </c>
      <c r="L143" s="163">
        <f t="shared" si="56"/>
        <v>-47</v>
      </c>
      <c r="M143" s="164">
        <f t="shared" si="58"/>
        <v>9.3853515533745828E-4</v>
      </c>
      <c r="N143" s="79"/>
    </row>
    <row r="144" spans="1:14" x14ac:dyDescent="0.25">
      <c r="A144" s="161"/>
      <c r="B144" s="162" t="s">
        <v>128</v>
      </c>
      <c r="C144" s="163">
        <v>2365</v>
      </c>
      <c r="D144" s="163">
        <v>2411</v>
      </c>
      <c r="E144" s="163">
        <v>11</v>
      </c>
      <c r="F144" s="163">
        <v>5248</v>
      </c>
      <c r="G144" s="163">
        <v>4889</v>
      </c>
      <c r="H144" s="163">
        <v>3947</v>
      </c>
      <c r="I144" s="164">
        <f t="shared" si="57"/>
        <v>-0.19267743914911029</v>
      </c>
      <c r="J144" s="165">
        <f t="shared" si="54"/>
        <v>0.63708004977187893</v>
      </c>
      <c r="K144" s="163">
        <f t="shared" si="55"/>
        <v>-942</v>
      </c>
      <c r="L144" s="163">
        <f t="shared" si="56"/>
        <v>1536</v>
      </c>
      <c r="M144" s="164">
        <f t="shared" si="58"/>
        <v>1.3460749484436583E-3</v>
      </c>
      <c r="N144" s="79"/>
    </row>
    <row r="145" spans="1:14" x14ac:dyDescent="0.25">
      <c r="A145" s="161" t="s">
        <v>144</v>
      </c>
      <c r="B145" s="162" t="s">
        <v>131</v>
      </c>
      <c r="C145" s="163">
        <v>9560</v>
      </c>
      <c r="D145" s="163">
        <v>6286</v>
      </c>
      <c r="E145" s="163">
        <v>300</v>
      </c>
      <c r="F145" s="163">
        <v>2952</v>
      </c>
      <c r="G145" s="163">
        <v>3991</v>
      </c>
      <c r="H145" s="163">
        <v>3568</v>
      </c>
      <c r="I145" s="164">
        <f t="shared" si="57"/>
        <v>-0.10598847406664991</v>
      </c>
      <c r="J145" s="165">
        <f t="shared" si="54"/>
        <v>-0.43238943684377984</v>
      </c>
      <c r="K145" s="163">
        <f t="shared" si="55"/>
        <v>-423</v>
      </c>
      <c r="L145" s="163">
        <f t="shared" si="56"/>
        <v>-2718</v>
      </c>
      <c r="M145" s="164">
        <f t="shared" si="58"/>
        <v>1.2168217420944953E-3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32673</v>
      </c>
      <c r="D146" s="169">
        <f t="shared" si="59"/>
        <v>41092</v>
      </c>
      <c r="E146" s="169">
        <f t="shared" si="59"/>
        <v>7498</v>
      </c>
      <c r="F146" s="169">
        <f t="shared" si="59"/>
        <v>44065</v>
      </c>
      <c r="G146" s="169">
        <f t="shared" si="59"/>
        <v>47255</v>
      </c>
      <c r="H146" s="169">
        <f t="shared" si="59"/>
        <v>45594</v>
      </c>
      <c r="I146" s="170">
        <f t="shared" si="57"/>
        <v>-3.5149719606390906E-2</v>
      </c>
      <c r="J146" s="171">
        <f t="shared" si="54"/>
        <v>0.10955903825562152</v>
      </c>
      <c r="K146" s="169">
        <f>H146-G146</f>
        <v>-1661</v>
      </c>
      <c r="L146" s="169">
        <f t="shared" si="56"/>
        <v>4502</v>
      </c>
      <c r="M146" s="170">
        <f t="shared" si="58"/>
        <v>1.5549263035049445E-2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68768</v>
      </c>
      <c r="D148" s="176">
        <v>55519</v>
      </c>
      <c r="E148" s="176">
        <v>7882</v>
      </c>
      <c r="F148" s="176">
        <v>60220</v>
      </c>
      <c r="G148" s="176">
        <v>70417</v>
      </c>
      <c r="H148" s="176">
        <v>61573</v>
      </c>
      <c r="I148" s="177">
        <f>IFERROR(H148/G148-1,"-")</f>
        <v>-0.12559467174119887</v>
      </c>
      <c r="J148" s="177">
        <f>IFERROR(H148/D148-1,"-")</f>
        <v>0.10904375078801842</v>
      </c>
      <c r="K148" s="176">
        <f>H148-G148</f>
        <v>-8844</v>
      </c>
      <c r="L148" s="176">
        <f>H148-D148</f>
        <v>6054</v>
      </c>
      <c r="M148" s="177">
        <f>H148/H$8</f>
        <v>2.0998700988224317E-2</v>
      </c>
      <c r="N148" s="79"/>
    </row>
    <row r="149" spans="1:14" x14ac:dyDescent="0.25">
      <c r="A149" s="161" t="s">
        <v>96</v>
      </c>
      <c r="B149" s="157" t="s">
        <v>97</v>
      </c>
      <c r="C149" s="158">
        <v>22855</v>
      </c>
      <c r="D149" s="158">
        <v>13498</v>
      </c>
      <c r="E149" s="158">
        <v>3462</v>
      </c>
      <c r="F149" s="158">
        <v>18451</v>
      </c>
      <c r="G149" s="158">
        <v>21112</v>
      </c>
      <c r="H149" s="158">
        <v>21321</v>
      </c>
      <c r="I149" s="159">
        <f>IFERROR(H149/G149-1,"-")</f>
        <v>9.899583175445148E-3</v>
      </c>
      <c r="J149" s="160">
        <f t="shared" ref="J149:J160" si="60">IFERROR(H149/D149-1,"-")</f>
        <v>0.57956734331012005</v>
      </c>
      <c r="K149" s="158">
        <f t="shared" ref="K149:K159" si="61">H149-G149</f>
        <v>209</v>
      </c>
      <c r="L149" s="158">
        <f t="shared" ref="L149:L160" si="62">H149-D149</f>
        <v>7823</v>
      </c>
      <c r="M149" s="159">
        <f>H149/H$8</f>
        <v>7.2712601914789055E-3</v>
      </c>
      <c r="N149" s="79"/>
    </row>
    <row r="150" spans="1:14" x14ac:dyDescent="0.25">
      <c r="A150" s="161" t="s">
        <v>103</v>
      </c>
      <c r="B150" s="162" t="s">
        <v>103</v>
      </c>
      <c r="C150" s="163">
        <v>9927</v>
      </c>
      <c r="D150" s="163">
        <v>2226</v>
      </c>
      <c r="E150" s="163">
        <v>2817</v>
      </c>
      <c r="F150" s="163">
        <v>10605</v>
      </c>
      <c r="G150" s="163">
        <v>17147</v>
      </c>
      <c r="H150" s="163">
        <v>13978</v>
      </c>
      <c r="I150" s="164">
        <f>IFERROR(H150/G150-1,"-")</f>
        <v>-0.1848136700297428</v>
      </c>
      <c r="J150" s="165">
        <f t="shared" si="60"/>
        <v>5.2794249775381852</v>
      </c>
      <c r="K150" s="163">
        <f t="shared" si="61"/>
        <v>-3169</v>
      </c>
      <c r="L150" s="163">
        <f t="shared" si="62"/>
        <v>11752</v>
      </c>
      <c r="M150" s="164">
        <f>H150/H$8</f>
        <v>4.7670219481493427E-3</v>
      </c>
      <c r="N150" s="79"/>
    </row>
    <row r="151" spans="1:14" x14ac:dyDescent="0.25">
      <c r="A151" s="161" t="s">
        <v>100</v>
      </c>
      <c r="B151" s="162" t="s">
        <v>100</v>
      </c>
      <c r="C151" s="163">
        <v>12928</v>
      </c>
      <c r="D151" s="163">
        <v>11272</v>
      </c>
      <c r="E151" s="163">
        <v>645</v>
      </c>
      <c r="F151" s="163">
        <v>7846</v>
      </c>
      <c r="G151" s="163">
        <v>3965</v>
      </c>
      <c r="H151" s="163">
        <v>7343</v>
      </c>
      <c r="I151" s="164">
        <f>IFERROR(H151/G151-1,"-")</f>
        <v>0.85195460277427482</v>
      </c>
      <c r="J151" s="165">
        <f t="shared" si="60"/>
        <v>-0.34856281050390348</v>
      </c>
      <c r="K151" s="163">
        <f t="shared" si="61"/>
        <v>3378</v>
      </c>
      <c r="L151" s="163">
        <f t="shared" si="62"/>
        <v>-3929</v>
      </c>
      <c r="M151" s="164">
        <f>H151/H$8</f>
        <v>2.5042382433295624E-3</v>
      </c>
      <c r="N151" s="79"/>
    </row>
    <row r="152" spans="1:14" x14ac:dyDescent="0.25">
      <c r="A152" s="161"/>
      <c r="B152" s="157" t="s">
        <v>107</v>
      </c>
      <c r="C152" s="158">
        <v>45913</v>
      </c>
      <c r="D152" s="158">
        <v>42021</v>
      </c>
      <c r="E152" s="158">
        <v>4420</v>
      </c>
      <c r="F152" s="158">
        <v>41769</v>
      </c>
      <c r="G152" s="158">
        <v>49305</v>
      </c>
      <c r="H152" s="158">
        <v>40252</v>
      </c>
      <c r="I152" s="159">
        <f>IFERROR(H152/G152-1,"-")</f>
        <v>-0.183612209715039</v>
      </c>
      <c r="J152" s="160">
        <f t="shared" si="60"/>
        <v>-4.2097998619737731E-2</v>
      </c>
      <c r="K152" s="158">
        <f t="shared" si="61"/>
        <v>-9053</v>
      </c>
      <c r="L152" s="158">
        <f t="shared" si="62"/>
        <v>-1769</v>
      </c>
      <c r="M152" s="159">
        <f>H152/H$8</f>
        <v>1.3727440796745411E-2</v>
      </c>
      <c r="N152" s="79"/>
    </row>
    <row r="153" spans="1:14" s="56" customFormat="1" x14ac:dyDescent="0.25">
      <c r="A153" s="161"/>
      <c r="B153" s="162" t="s">
        <v>110</v>
      </c>
      <c r="C153" s="163">
        <v>13764</v>
      </c>
      <c r="D153" s="163">
        <v>10792</v>
      </c>
      <c r="E153" s="163">
        <v>2079</v>
      </c>
      <c r="F153" s="163">
        <v>14245</v>
      </c>
      <c r="G153" s="163">
        <v>16290</v>
      </c>
      <c r="H153" s="163">
        <v>7390</v>
      </c>
      <c r="I153" s="164">
        <f t="shared" ref="I153:I160" si="63">IFERROR(H153/G153-1,"-")</f>
        <v>-0.54634745242480043</v>
      </c>
      <c r="J153" s="165">
        <f t="shared" si="60"/>
        <v>-0.3152335063009637</v>
      </c>
      <c r="K153" s="163">
        <f t="shared" si="61"/>
        <v>-8900</v>
      </c>
      <c r="L153" s="163">
        <f t="shared" si="62"/>
        <v>-3402</v>
      </c>
      <c r="M153" s="164">
        <f t="shared" ref="M153:M160" si="64">H153/H$8</f>
        <v>2.5202670050667939E-3</v>
      </c>
      <c r="N153" s="166"/>
    </row>
    <row r="154" spans="1:14" s="56" customFormat="1" x14ac:dyDescent="0.25">
      <c r="A154" s="161"/>
      <c r="B154" s="162" t="s">
        <v>113</v>
      </c>
      <c r="C154" s="163">
        <v>17803</v>
      </c>
      <c r="D154" s="163">
        <v>16588</v>
      </c>
      <c r="E154" s="163">
        <v>1171</v>
      </c>
      <c r="F154" s="163">
        <v>13580</v>
      </c>
      <c r="G154" s="163">
        <v>13070</v>
      </c>
      <c r="H154" s="163">
        <v>12790</v>
      </c>
      <c r="I154" s="164">
        <f t="shared" si="63"/>
        <v>-2.1423106350420773E-2</v>
      </c>
      <c r="J154" s="165">
        <f t="shared" si="60"/>
        <v>-0.22896069447793588</v>
      </c>
      <c r="K154" s="163">
        <f t="shared" si="61"/>
        <v>-280</v>
      </c>
      <c r="L154" s="163">
        <f t="shared" si="62"/>
        <v>-3798</v>
      </c>
      <c r="M154" s="164">
        <f t="shared" si="64"/>
        <v>4.3618694174295388E-3</v>
      </c>
      <c r="N154" s="166"/>
    </row>
    <row r="155" spans="1:14" x14ac:dyDescent="0.25">
      <c r="A155" s="161"/>
      <c r="B155" s="162" t="s">
        <v>116</v>
      </c>
      <c r="C155" s="163">
        <v>4220</v>
      </c>
      <c r="D155" s="163">
        <v>4018</v>
      </c>
      <c r="E155" s="163">
        <v>108</v>
      </c>
      <c r="F155" s="163">
        <v>4633</v>
      </c>
      <c r="G155" s="163">
        <v>6488</v>
      </c>
      <c r="H155" s="163">
        <v>8597</v>
      </c>
      <c r="I155" s="164">
        <f t="shared" si="63"/>
        <v>0.32506165228113448</v>
      </c>
      <c r="J155" s="165">
        <f t="shared" si="60"/>
        <v>1.1396217023394724</v>
      </c>
      <c r="K155" s="163">
        <f t="shared" si="61"/>
        <v>2109</v>
      </c>
      <c r="L155" s="163">
        <f t="shared" si="62"/>
        <v>4579</v>
      </c>
      <c r="M155" s="164">
        <f t="shared" si="64"/>
        <v>2.9318992479782447E-3</v>
      </c>
      <c r="N155" s="79"/>
    </row>
    <row r="156" spans="1:14" x14ac:dyDescent="0.25">
      <c r="A156" s="161"/>
      <c r="B156" s="162" t="s">
        <v>123</v>
      </c>
      <c r="C156" s="163">
        <v>680</v>
      </c>
      <c r="D156" s="163">
        <v>822</v>
      </c>
      <c r="E156" s="163">
        <v>43</v>
      </c>
      <c r="F156" s="163">
        <v>1120</v>
      </c>
      <c r="G156" s="163">
        <v>1366</v>
      </c>
      <c r="H156" s="163">
        <v>1147</v>
      </c>
      <c r="I156" s="164">
        <f t="shared" si="63"/>
        <v>-0.1603221083455344</v>
      </c>
      <c r="J156" s="165">
        <f t="shared" si="60"/>
        <v>0.39537712895377131</v>
      </c>
      <c r="K156" s="163">
        <f t="shared" si="61"/>
        <v>-219</v>
      </c>
      <c r="L156" s="163">
        <f t="shared" si="62"/>
        <v>325</v>
      </c>
      <c r="M156" s="164">
        <f t="shared" si="64"/>
        <v>3.9116999388519791E-4</v>
      </c>
      <c r="N156" s="79"/>
    </row>
    <row r="157" spans="1:14" x14ac:dyDescent="0.25">
      <c r="A157" s="161"/>
      <c r="B157" s="162" t="s">
        <v>119</v>
      </c>
      <c r="C157" s="163">
        <v>1491</v>
      </c>
      <c r="D157" s="163">
        <v>1746</v>
      </c>
      <c r="E157" s="163">
        <v>118</v>
      </c>
      <c r="F157" s="163">
        <v>1820</v>
      </c>
      <c r="G157" s="163">
        <v>1243</v>
      </c>
      <c r="H157" s="163">
        <v>1428</v>
      </c>
      <c r="I157" s="164">
        <f t="shared" si="63"/>
        <v>0.14883346741753822</v>
      </c>
      <c r="J157" s="165">
        <f t="shared" si="60"/>
        <v>-0.18213058419243988</v>
      </c>
      <c r="K157" s="163">
        <f t="shared" si="61"/>
        <v>185</v>
      </c>
      <c r="L157" s="163">
        <f t="shared" si="62"/>
        <v>-318</v>
      </c>
      <c r="M157" s="164">
        <f t="shared" si="64"/>
        <v>4.8700152682481482E-4</v>
      </c>
      <c r="N157" s="79"/>
    </row>
    <row r="158" spans="1:14" x14ac:dyDescent="0.25">
      <c r="A158" s="161"/>
      <c r="B158" s="162" t="s">
        <v>128</v>
      </c>
      <c r="C158" s="163">
        <v>221</v>
      </c>
      <c r="D158" s="163">
        <v>98</v>
      </c>
      <c r="E158" s="163">
        <v>6</v>
      </c>
      <c r="F158" s="163">
        <v>573</v>
      </c>
      <c r="G158" s="163">
        <v>458</v>
      </c>
      <c r="H158" s="163">
        <v>395</v>
      </c>
      <c r="I158" s="164">
        <f t="shared" si="63"/>
        <v>-0.13755458515283847</v>
      </c>
      <c r="J158" s="165">
        <f t="shared" si="60"/>
        <v>3.0306122448979593</v>
      </c>
      <c r="K158" s="163">
        <f t="shared" si="61"/>
        <v>-63</v>
      </c>
      <c r="L158" s="163">
        <f t="shared" si="62"/>
        <v>297</v>
      </c>
      <c r="M158" s="164">
        <f t="shared" si="64"/>
        <v>1.347098060894971E-4</v>
      </c>
      <c r="N158" s="79"/>
    </row>
    <row r="159" spans="1:14" x14ac:dyDescent="0.25">
      <c r="A159" s="161" t="s">
        <v>144</v>
      </c>
      <c r="B159" s="162" t="s">
        <v>131</v>
      </c>
      <c r="C159" s="163">
        <v>862</v>
      </c>
      <c r="D159" s="163">
        <v>866</v>
      </c>
      <c r="E159" s="163">
        <v>41</v>
      </c>
      <c r="F159" s="163">
        <v>795</v>
      </c>
      <c r="G159" s="163">
        <v>740</v>
      </c>
      <c r="H159" s="163">
        <v>492</v>
      </c>
      <c r="I159" s="164">
        <f t="shared" si="63"/>
        <v>-0.33513513513513515</v>
      </c>
      <c r="J159" s="165">
        <f t="shared" si="60"/>
        <v>-0.43187066974595845</v>
      </c>
      <c r="K159" s="163">
        <f t="shared" si="61"/>
        <v>-248</v>
      </c>
      <c r="L159" s="163">
        <f t="shared" si="62"/>
        <v>-374</v>
      </c>
      <c r="M159" s="164">
        <f t="shared" si="64"/>
        <v>1.6779044201527233E-4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6872</v>
      </c>
      <c r="D160" s="169">
        <f t="shared" si="65"/>
        <v>7091</v>
      </c>
      <c r="E160" s="169">
        <f t="shared" si="65"/>
        <v>854</v>
      </c>
      <c r="F160" s="169">
        <f t="shared" si="65"/>
        <v>5003</v>
      </c>
      <c r="G160" s="169">
        <f t="shared" si="65"/>
        <v>9650</v>
      </c>
      <c r="H160" s="169">
        <f t="shared" si="65"/>
        <v>8013</v>
      </c>
      <c r="I160" s="170">
        <f t="shared" si="63"/>
        <v>-0.16963730569948188</v>
      </c>
      <c r="J160" s="171">
        <f t="shared" si="60"/>
        <v>0.1300239740516147</v>
      </c>
      <c r="K160" s="169">
        <f>H160-G160</f>
        <v>-1637</v>
      </c>
      <c r="L160" s="169">
        <f t="shared" si="62"/>
        <v>922</v>
      </c>
      <c r="M160" s="170">
        <f t="shared" si="64"/>
        <v>2.7327333574560515E-3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B8B77-71BC-44C9-9193-6CC037F4CDB2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31702320</v>
      </c>
      <c r="D8" s="176">
        <v>31179964</v>
      </c>
      <c r="E8" s="176">
        <v>9716391</v>
      </c>
      <c r="F8" s="176">
        <v>28587017</v>
      </c>
      <c r="G8" s="176">
        <v>31577415</v>
      </c>
      <c r="H8" s="176">
        <v>33142771</v>
      </c>
      <c r="I8" s="177">
        <f>IFERROR(H8/G8-1,"-")</f>
        <v>4.957201214855611E-2</v>
      </c>
      <c r="J8" s="177">
        <f>IFERROR(H8/D8-1,"-")</f>
        <v>6.2950906550116592E-2</v>
      </c>
      <c r="K8" s="176">
        <f>H8-G8</f>
        <v>1565356</v>
      </c>
      <c r="L8" s="176">
        <f>H8-D8</f>
        <v>1962807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4344185</v>
      </c>
      <c r="D9" s="158">
        <v>4318664</v>
      </c>
      <c r="E9" s="158">
        <v>1585605</v>
      </c>
      <c r="F9" s="158">
        <v>3852092</v>
      </c>
      <c r="G9" s="158">
        <v>3978716</v>
      </c>
      <c r="H9" s="158">
        <v>3956479</v>
      </c>
      <c r="I9" s="159">
        <f>IFERROR(H9/G9-1,"-")</f>
        <v>-5.5889890105249584E-3</v>
      </c>
      <c r="J9" s="160">
        <f t="shared" ref="J9:J20" si="0">IFERROR(H9/D9-1,"-")</f>
        <v>-8.3865056415595163E-2</v>
      </c>
      <c r="K9" s="158">
        <f t="shared" ref="K9:K19" si="1">H9-G9</f>
        <v>-22237</v>
      </c>
      <c r="L9" s="158">
        <f t="shared" ref="L9:L20" si="2">H9-D9</f>
        <v>-362185</v>
      </c>
      <c r="M9" s="159">
        <f>H9/H$8</f>
        <v>0.11937683182857584</v>
      </c>
      <c r="N9" s="79"/>
    </row>
    <row r="10" spans="1:14" x14ac:dyDescent="0.25">
      <c r="A10" s="161" t="s">
        <v>103</v>
      </c>
      <c r="B10" s="162" t="s">
        <v>103</v>
      </c>
      <c r="C10" s="163">
        <v>1340044</v>
      </c>
      <c r="D10" s="163">
        <v>1221805</v>
      </c>
      <c r="E10" s="163">
        <v>526363</v>
      </c>
      <c r="F10" s="163">
        <v>1129251</v>
      </c>
      <c r="G10" s="163">
        <v>1231008</v>
      </c>
      <c r="H10" s="163">
        <v>1248169</v>
      </c>
      <c r="I10" s="164">
        <f>IFERROR(H10/G10-1,"-")</f>
        <v>1.3940608022043666E-2</v>
      </c>
      <c r="J10" s="165">
        <f t="shared" si="0"/>
        <v>2.1577911368835467E-2</v>
      </c>
      <c r="K10" s="163">
        <f t="shared" si="1"/>
        <v>17161</v>
      </c>
      <c r="L10" s="163">
        <f t="shared" si="2"/>
        <v>26364</v>
      </c>
      <c r="M10" s="164">
        <f>H10/H$8</f>
        <v>3.7660369436218838E-2</v>
      </c>
      <c r="N10" s="79"/>
    </row>
    <row r="11" spans="1:14" x14ac:dyDescent="0.25">
      <c r="A11" s="161" t="s">
        <v>100</v>
      </c>
      <c r="B11" s="162" t="s">
        <v>100</v>
      </c>
      <c r="C11" s="163">
        <v>3004141</v>
      </c>
      <c r="D11" s="163">
        <v>3096859</v>
      </c>
      <c r="E11" s="163">
        <v>1059242</v>
      </c>
      <c r="F11" s="163">
        <v>2722841</v>
      </c>
      <c r="G11" s="163">
        <v>2747708</v>
      </c>
      <c r="H11" s="163">
        <v>2708310</v>
      </c>
      <c r="I11" s="164">
        <f>IFERROR(H11/G11-1,"-")</f>
        <v>-1.4338495939160922E-2</v>
      </c>
      <c r="J11" s="165">
        <f t="shared" si="0"/>
        <v>-0.12546551199134348</v>
      </c>
      <c r="K11" s="163">
        <f t="shared" si="1"/>
        <v>-39398</v>
      </c>
      <c r="L11" s="163">
        <f t="shared" si="2"/>
        <v>-388549</v>
      </c>
      <c r="M11" s="164">
        <f>H11/H$8</f>
        <v>8.1716462392356998E-2</v>
      </c>
      <c r="N11" s="79"/>
    </row>
    <row r="12" spans="1:14" x14ac:dyDescent="0.25">
      <c r="A12" s="1"/>
      <c r="B12" s="157" t="s">
        <v>107</v>
      </c>
      <c r="C12" s="158">
        <v>27358135</v>
      </c>
      <c r="D12" s="158">
        <v>26861300</v>
      </c>
      <c r="E12" s="158">
        <v>8130786</v>
      </c>
      <c r="F12" s="158">
        <v>24734925</v>
      </c>
      <c r="G12" s="158">
        <v>27598699</v>
      </c>
      <c r="H12" s="158">
        <v>29186292</v>
      </c>
      <c r="I12" s="159">
        <f>IFERROR(H12/G12-1,"-")</f>
        <v>5.7524197064506621E-2</v>
      </c>
      <c r="J12" s="160">
        <f t="shared" si="0"/>
        <v>8.6555453384609127E-2</v>
      </c>
      <c r="K12" s="158">
        <f t="shared" si="1"/>
        <v>1587593</v>
      </c>
      <c r="L12" s="158">
        <f t="shared" si="2"/>
        <v>2324992</v>
      </c>
      <c r="M12" s="159">
        <f>H12/H$8</f>
        <v>0.88062316817142416</v>
      </c>
      <c r="N12" s="79"/>
    </row>
    <row r="13" spans="1:14" s="56" customFormat="1" x14ac:dyDescent="0.25">
      <c r="A13" s="161"/>
      <c r="B13" s="162" t="s">
        <v>110</v>
      </c>
      <c r="C13" s="163">
        <v>11826567</v>
      </c>
      <c r="D13" s="163">
        <v>12141781</v>
      </c>
      <c r="E13" s="163">
        <v>3163601</v>
      </c>
      <c r="F13" s="163">
        <v>11614607</v>
      </c>
      <c r="G13" s="163">
        <v>12780108</v>
      </c>
      <c r="H13" s="163">
        <v>13589317</v>
      </c>
      <c r="I13" s="164">
        <f t="shared" ref="I13:I20" si="3">IFERROR(H13/G13-1,"-")</f>
        <v>6.3317853025968152E-2</v>
      </c>
      <c r="J13" s="165">
        <f t="shared" si="0"/>
        <v>0.11921941270395164</v>
      </c>
      <c r="K13" s="163">
        <f t="shared" si="1"/>
        <v>809209</v>
      </c>
      <c r="L13" s="163">
        <f t="shared" si="2"/>
        <v>1447536</v>
      </c>
      <c r="M13" s="164">
        <f t="shared" ref="M13:M20" si="4">H13/H$8</f>
        <v>0.41002356139744622</v>
      </c>
      <c r="N13" s="166"/>
    </row>
    <row r="14" spans="1:14" s="56" customFormat="1" x14ac:dyDescent="0.25">
      <c r="A14" s="161"/>
      <c r="B14" s="162" t="s">
        <v>113</v>
      </c>
      <c r="C14" s="163">
        <v>4731730</v>
      </c>
      <c r="D14" s="163">
        <v>4020432</v>
      </c>
      <c r="E14" s="163">
        <v>1217121</v>
      </c>
      <c r="F14" s="163">
        <v>2838477</v>
      </c>
      <c r="G14" s="163">
        <v>3230831</v>
      </c>
      <c r="H14" s="163">
        <v>3383396</v>
      </c>
      <c r="I14" s="164">
        <f t="shared" si="3"/>
        <v>4.7221597168035201E-2</v>
      </c>
      <c r="J14" s="165">
        <f t="shared" si="0"/>
        <v>-0.15844963924274802</v>
      </c>
      <c r="K14" s="163">
        <f t="shared" si="1"/>
        <v>152565</v>
      </c>
      <c r="L14" s="163">
        <f t="shared" si="2"/>
        <v>-637036</v>
      </c>
      <c r="M14" s="164">
        <f t="shared" si="4"/>
        <v>0.10208548947219893</v>
      </c>
      <c r="N14" s="166"/>
    </row>
    <row r="15" spans="1:14" x14ac:dyDescent="0.25">
      <c r="A15" s="161"/>
      <c r="B15" s="162" t="s">
        <v>116</v>
      </c>
      <c r="C15" s="163">
        <v>1074796</v>
      </c>
      <c r="D15" s="163">
        <v>1106611</v>
      </c>
      <c r="E15" s="163">
        <v>368376</v>
      </c>
      <c r="F15" s="163">
        <v>1172673</v>
      </c>
      <c r="G15" s="163">
        <v>1415965</v>
      </c>
      <c r="H15" s="163">
        <v>1479728</v>
      </c>
      <c r="I15" s="164">
        <f t="shared" si="3"/>
        <v>4.5031480297888615E-2</v>
      </c>
      <c r="J15" s="165">
        <f t="shared" si="0"/>
        <v>0.33717087576393157</v>
      </c>
      <c r="K15" s="163">
        <f t="shared" si="1"/>
        <v>63763</v>
      </c>
      <c r="L15" s="163">
        <f t="shared" si="2"/>
        <v>373117</v>
      </c>
      <c r="M15" s="164">
        <f t="shared" si="4"/>
        <v>4.4647081561164578E-2</v>
      </c>
      <c r="N15" s="79"/>
    </row>
    <row r="16" spans="1:14" x14ac:dyDescent="0.25">
      <c r="A16" s="161"/>
      <c r="B16" s="162" t="s">
        <v>123</v>
      </c>
      <c r="C16" s="163">
        <v>1110124</v>
      </c>
      <c r="D16" s="163">
        <v>1034714</v>
      </c>
      <c r="E16" s="163">
        <v>291181</v>
      </c>
      <c r="F16" s="163">
        <v>1198675</v>
      </c>
      <c r="G16" s="163">
        <v>1216207</v>
      </c>
      <c r="H16" s="163">
        <v>1269760</v>
      </c>
      <c r="I16" s="164">
        <f t="shared" si="3"/>
        <v>4.4032800337442612E-2</v>
      </c>
      <c r="J16" s="165">
        <f t="shared" si="0"/>
        <v>0.22716035542188462</v>
      </c>
      <c r="K16" s="163">
        <f t="shared" si="1"/>
        <v>53553</v>
      </c>
      <c r="L16" s="163">
        <f t="shared" si="2"/>
        <v>235046</v>
      </c>
      <c r="M16" s="164">
        <f t="shared" si="4"/>
        <v>3.831182371564526E-2</v>
      </c>
      <c r="N16" s="79"/>
    </row>
    <row r="17" spans="1:14" x14ac:dyDescent="0.25">
      <c r="A17" s="161"/>
      <c r="B17" s="162" t="s">
        <v>119</v>
      </c>
      <c r="C17" s="163">
        <v>1007558</v>
      </c>
      <c r="D17" s="163">
        <v>974238</v>
      </c>
      <c r="E17" s="163">
        <v>424045</v>
      </c>
      <c r="F17" s="163">
        <v>1019020</v>
      </c>
      <c r="G17" s="163">
        <v>1058652</v>
      </c>
      <c r="H17" s="163">
        <v>1086204</v>
      </c>
      <c r="I17" s="164">
        <f t="shared" si="3"/>
        <v>2.6025549472347809E-2</v>
      </c>
      <c r="J17" s="165">
        <f t="shared" si="0"/>
        <v>0.11492674274663894</v>
      </c>
      <c r="K17" s="163">
        <f t="shared" si="1"/>
        <v>27552</v>
      </c>
      <c r="L17" s="163">
        <f t="shared" si="2"/>
        <v>111966</v>
      </c>
      <c r="M17" s="164">
        <f t="shared" si="4"/>
        <v>3.2773481734523643E-2</v>
      </c>
      <c r="N17" s="79"/>
    </row>
    <row r="18" spans="1:14" x14ac:dyDescent="0.25">
      <c r="A18" s="161"/>
      <c r="B18" s="162" t="s">
        <v>128</v>
      </c>
      <c r="C18" s="163">
        <v>491558</v>
      </c>
      <c r="D18" s="163">
        <v>522744</v>
      </c>
      <c r="E18" s="163">
        <v>240659</v>
      </c>
      <c r="F18" s="163">
        <v>426084</v>
      </c>
      <c r="G18" s="163">
        <v>464724</v>
      </c>
      <c r="H18" s="163">
        <v>450882</v>
      </c>
      <c r="I18" s="164">
        <f t="shared" si="3"/>
        <v>-2.9785421024091763E-2</v>
      </c>
      <c r="J18" s="165">
        <f t="shared" si="0"/>
        <v>-0.13747073137137877</v>
      </c>
      <c r="K18" s="163">
        <f t="shared" si="1"/>
        <v>-13842</v>
      </c>
      <c r="L18" s="163">
        <f t="shared" si="2"/>
        <v>-71862</v>
      </c>
      <c r="M18" s="164">
        <f t="shared" si="4"/>
        <v>1.3604233635141733E-2</v>
      </c>
      <c r="N18" s="79"/>
    </row>
    <row r="19" spans="1:14" x14ac:dyDescent="0.25">
      <c r="A19" s="161" t="s">
        <v>144</v>
      </c>
      <c r="B19" s="162" t="s">
        <v>131</v>
      </c>
      <c r="C19" s="163">
        <v>810508</v>
      </c>
      <c r="D19" s="163">
        <v>709037</v>
      </c>
      <c r="E19" s="163">
        <v>350868</v>
      </c>
      <c r="F19" s="163">
        <v>344430</v>
      </c>
      <c r="G19" s="163">
        <v>449818</v>
      </c>
      <c r="H19" s="163">
        <v>444252</v>
      </c>
      <c r="I19" s="164">
        <f t="shared" si="3"/>
        <v>-1.2373893441347428E-2</v>
      </c>
      <c r="J19" s="165">
        <f t="shared" si="0"/>
        <v>-0.3734431348434567</v>
      </c>
      <c r="K19" s="163">
        <f t="shared" si="1"/>
        <v>-5566</v>
      </c>
      <c r="L19" s="163">
        <f t="shared" si="2"/>
        <v>-264785</v>
      </c>
      <c r="M19" s="164">
        <f t="shared" si="4"/>
        <v>1.3404190011752488E-2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6305294</v>
      </c>
      <c r="D20" s="169">
        <f t="shared" si="5"/>
        <v>6351743</v>
      </c>
      <c r="E20" s="169">
        <f t="shared" si="5"/>
        <v>2074935</v>
      </c>
      <c r="F20" s="169">
        <f t="shared" si="5"/>
        <v>6120959</v>
      </c>
      <c r="G20" s="169">
        <f t="shared" si="5"/>
        <v>6982394</v>
      </c>
      <c r="H20" s="169">
        <f t="shared" si="5"/>
        <v>7482753</v>
      </c>
      <c r="I20" s="170">
        <f t="shared" si="3"/>
        <v>7.1660092512682683E-2</v>
      </c>
      <c r="J20" s="171">
        <f t="shared" si="0"/>
        <v>0.17806293485111091</v>
      </c>
      <c r="K20" s="169">
        <f>H20-G20</f>
        <v>500359</v>
      </c>
      <c r="L20" s="169">
        <f t="shared" si="2"/>
        <v>1131010</v>
      </c>
      <c r="M20" s="170">
        <f t="shared" si="4"/>
        <v>0.22577330664355133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11739326</v>
      </c>
      <c r="D22" s="176">
        <v>12031379</v>
      </c>
      <c r="E22" s="176">
        <v>3522873</v>
      </c>
      <c r="F22" s="176">
        <v>11523065</v>
      </c>
      <c r="G22" s="176">
        <v>12434677</v>
      </c>
      <c r="H22" s="176">
        <v>12699001</v>
      </c>
      <c r="I22" s="177">
        <f>IFERROR(H22/G22-1,"-")</f>
        <v>2.1257005710723309E-2</v>
      </c>
      <c r="J22" s="177">
        <f>IFERROR(H22/D22-1,"-")</f>
        <v>5.5490064771461345E-2</v>
      </c>
      <c r="K22" s="176">
        <f>H22-G22</f>
        <v>264324</v>
      </c>
      <c r="L22" s="176">
        <f>H22-D22</f>
        <v>667622</v>
      </c>
      <c r="M22" s="177">
        <f>H22/H$8</f>
        <v>0.38316050881804664</v>
      </c>
      <c r="N22" s="79"/>
    </row>
    <row r="23" spans="1:14" x14ac:dyDescent="0.25">
      <c r="A23" s="161" t="s">
        <v>96</v>
      </c>
      <c r="B23" s="157" t="s">
        <v>97</v>
      </c>
      <c r="C23" s="158">
        <v>818740</v>
      </c>
      <c r="D23" s="158">
        <v>957923</v>
      </c>
      <c r="E23" s="158">
        <v>346690</v>
      </c>
      <c r="F23" s="158">
        <v>854322</v>
      </c>
      <c r="G23" s="158">
        <v>758828</v>
      </c>
      <c r="H23" s="158">
        <v>690819</v>
      </c>
      <c r="I23" s="159">
        <f>IFERROR(H23/G23-1,"-")</f>
        <v>-8.9623735550085182E-2</v>
      </c>
      <c r="J23" s="160">
        <f t="shared" ref="J23:J34" si="6">IFERROR(H23/D23-1,"-")</f>
        <v>-0.27883660795283127</v>
      </c>
      <c r="K23" s="158">
        <f t="shared" ref="K23:K33" si="7">H23-G23</f>
        <v>-68009</v>
      </c>
      <c r="L23" s="158">
        <f t="shared" ref="L23:L34" si="8">H23-D23</f>
        <v>-267104</v>
      </c>
      <c r="M23" s="159">
        <f>H23/H$8</f>
        <v>2.0843730899869538E-2</v>
      </c>
      <c r="N23" s="79"/>
    </row>
    <row r="24" spans="1:14" x14ac:dyDescent="0.25">
      <c r="A24" s="161" t="s">
        <v>103</v>
      </c>
      <c r="B24" s="162" t="s">
        <v>103</v>
      </c>
      <c r="C24" s="163">
        <v>301722</v>
      </c>
      <c r="D24" s="163">
        <v>389143</v>
      </c>
      <c r="E24" s="163">
        <v>162914</v>
      </c>
      <c r="F24" s="163">
        <v>262200</v>
      </c>
      <c r="G24" s="163">
        <v>238828</v>
      </c>
      <c r="H24" s="163">
        <v>206904</v>
      </c>
      <c r="I24" s="164">
        <f>IFERROR(H24/G24-1,"-")</f>
        <v>-0.13366941899609763</v>
      </c>
      <c r="J24" s="165">
        <f t="shared" si="6"/>
        <v>-0.4683085652318042</v>
      </c>
      <c r="K24" s="163">
        <f t="shared" si="7"/>
        <v>-31924</v>
      </c>
      <c r="L24" s="163">
        <f t="shared" si="8"/>
        <v>-182239</v>
      </c>
      <c r="M24" s="164">
        <f>H24/H$8</f>
        <v>6.2428093293707999E-3</v>
      </c>
      <c r="N24" s="79"/>
    </row>
    <row r="25" spans="1:14" x14ac:dyDescent="0.25">
      <c r="A25" s="161" t="s">
        <v>100</v>
      </c>
      <c r="B25" s="162" t="s">
        <v>100</v>
      </c>
      <c r="C25" s="163">
        <v>517018</v>
      </c>
      <c r="D25" s="163">
        <v>568780</v>
      </c>
      <c r="E25" s="163">
        <v>183776</v>
      </c>
      <c r="F25" s="163">
        <v>592122</v>
      </c>
      <c r="G25" s="163">
        <v>520000</v>
      </c>
      <c r="H25" s="163">
        <v>483915</v>
      </c>
      <c r="I25" s="164">
        <f>IFERROR(H25/G25-1,"-")</f>
        <v>-6.9394230769230791E-2</v>
      </c>
      <c r="J25" s="165">
        <f t="shared" si="6"/>
        <v>-0.14920531664263859</v>
      </c>
      <c r="K25" s="163">
        <f t="shared" si="7"/>
        <v>-36085</v>
      </c>
      <c r="L25" s="163">
        <f t="shared" si="8"/>
        <v>-84865</v>
      </c>
      <c r="M25" s="164">
        <f>H25/H$8</f>
        <v>1.4600921570498738E-2</v>
      </c>
      <c r="N25" s="79"/>
    </row>
    <row r="26" spans="1:14" x14ac:dyDescent="0.25">
      <c r="A26" s="161"/>
      <c r="B26" s="157" t="s">
        <v>107</v>
      </c>
      <c r="C26" s="158">
        <v>10920586</v>
      </c>
      <c r="D26" s="158">
        <v>11073456</v>
      </c>
      <c r="E26" s="158">
        <v>3176183</v>
      </c>
      <c r="F26" s="158">
        <v>10668743</v>
      </c>
      <c r="G26" s="158">
        <v>11675849</v>
      </c>
      <c r="H26" s="158">
        <v>12008182</v>
      </c>
      <c r="I26" s="159">
        <f>IFERROR(H26/G26-1,"-")</f>
        <v>2.8463283483710633E-2</v>
      </c>
      <c r="J26" s="160">
        <f t="shared" si="6"/>
        <v>8.4411406881464979E-2</v>
      </c>
      <c r="K26" s="158">
        <f t="shared" si="7"/>
        <v>332333</v>
      </c>
      <c r="L26" s="158">
        <f t="shared" si="8"/>
        <v>934726</v>
      </c>
      <c r="M26" s="159">
        <f>H26/H$8</f>
        <v>0.36231677791817707</v>
      </c>
      <c r="N26" s="79"/>
    </row>
    <row r="27" spans="1:14" s="56" customFormat="1" x14ac:dyDescent="0.25">
      <c r="A27" s="161"/>
      <c r="B27" s="162" t="s">
        <v>110</v>
      </c>
      <c r="C27" s="163">
        <v>4966380</v>
      </c>
      <c r="D27" s="163">
        <v>5209815</v>
      </c>
      <c r="E27" s="163">
        <v>1346039</v>
      </c>
      <c r="F27" s="163">
        <v>5350626</v>
      </c>
      <c r="G27" s="163">
        <v>5943152</v>
      </c>
      <c r="H27" s="163">
        <v>6172960</v>
      </c>
      <c r="I27" s="164">
        <f t="shared" ref="I27:I34" si="9">IFERROR(H27/G27-1,"-")</f>
        <v>3.8667696871962809E-2</v>
      </c>
      <c r="J27" s="165">
        <f t="shared" si="6"/>
        <v>0.18487124782741815</v>
      </c>
      <c r="K27" s="163">
        <f t="shared" si="7"/>
        <v>229808</v>
      </c>
      <c r="L27" s="163">
        <f t="shared" si="8"/>
        <v>963145</v>
      </c>
      <c r="M27" s="164">
        <f t="shared" ref="M27:M34" si="10">H27/H$8</f>
        <v>0.18625358754704005</v>
      </c>
      <c r="N27" s="166"/>
    </row>
    <row r="28" spans="1:14" s="56" customFormat="1" x14ac:dyDescent="0.25">
      <c r="A28" s="161"/>
      <c r="B28" s="162" t="s">
        <v>113</v>
      </c>
      <c r="C28" s="163">
        <v>1811866</v>
      </c>
      <c r="D28" s="163">
        <v>1662606</v>
      </c>
      <c r="E28" s="163">
        <v>445822</v>
      </c>
      <c r="F28" s="163">
        <v>1291269</v>
      </c>
      <c r="G28" s="163">
        <v>1359675</v>
      </c>
      <c r="H28" s="163">
        <v>1346792</v>
      </c>
      <c r="I28" s="164">
        <f t="shared" si="9"/>
        <v>-9.475058377921175E-3</v>
      </c>
      <c r="J28" s="165">
        <f t="shared" si="6"/>
        <v>-0.18995119709660613</v>
      </c>
      <c r="K28" s="163">
        <f t="shared" si="7"/>
        <v>-12883</v>
      </c>
      <c r="L28" s="163">
        <f t="shared" si="8"/>
        <v>-315814</v>
      </c>
      <c r="M28" s="164">
        <f t="shared" si="10"/>
        <v>4.0636071135995239E-2</v>
      </c>
      <c r="N28" s="166"/>
    </row>
    <row r="29" spans="1:14" x14ac:dyDescent="0.25">
      <c r="A29" s="161"/>
      <c r="B29" s="162" t="s">
        <v>116</v>
      </c>
      <c r="C29" s="163">
        <v>375161</v>
      </c>
      <c r="D29" s="163">
        <v>397797</v>
      </c>
      <c r="E29" s="163">
        <v>156355</v>
      </c>
      <c r="F29" s="163">
        <v>426028</v>
      </c>
      <c r="G29" s="163">
        <v>501173</v>
      </c>
      <c r="H29" s="163">
        <v>430355</v>
      </c>
      <c r="I29" s="164">
        <f t="shared" si="9"/>
        <v>-0.14130449964383551</v>
      </c>
      <c r="J29" s="165">
        <f t="shared" si="6"/>
        <v>8.184576555378742E-2</v>
      </c>
      <c r="K29" s="163">
        <f t="shared" si="7"/>
        <v>-70818</v>
      </c>
      <c r="L29" s="163">
        <f t="shared" si="8"/>
        <v>32558</v>
      </c>
      <c r="M29" s="164">
        <f t="shared" si="10"/>
        <v>1.2984882887432677E-2</v>
      </c>
      <c r="N29" s="79"/>
    </row>
    <row r="30" spans="1:14" x14ac:dyDescent="0.25">
      <c r="A30" s="161"/>
      <c r="B30" s="162" t="s">
        <v>123</v>
      </c>
      <c r="C30" s="163">
        <v>495832</v>
      </c>
      <c r="D30" s="163">
        <v>464702</v>
      </c>
      <c r="E30" s="163">
        <v>125188</v>
      </c>
      <c r="F30" s="163">
        <v>548206</v>
      </c>
      <c r="G30" s="163">
        <v>513032</v>
      </c>
      <c r="H30" s="163">
        <v>520618</v>
      </c>
      <c r="I30" s="164">
        <f t="shared" si="9"/>
        <v>1.4786602005333105E-2</v>
      </c>
      <c r="J30" s="165">
        <f t="shared" si="6"/>
        <v>0.12032657488024578</v>
      </c>
      <c r="K30" s="163">
        <f t="shared" si="7"/>
        <v>7586</v>
      </c>
      <c r="L30" s="163">
        <f t="shared" si="8"/>
        <v>55916</v>
      </c>
      <c r="M30" s="164">
        <f t="shared" si="10"/>
        <v>1.5708342552286893E-2</v>
      </c>
      <c r="N30" s="79"/>
    </row>
    <row r="31" spans="1:14" x14ac:dyDescent="0.25">
      <c r="A31" s="161"/>
      <c r="B31" s="162" t="s">
        <v>119</v>
      </c>
      <c r="C31" s="163">
        <v>533233</v>
      </c>
      <c r="D31" s="163">
        <v>511817</v>
      </c>
      <c r="E31" s="163">
        <v>212389</v>
      </c>
      <c r="F31" s="163">
        <v>583582</v>
      </c>
      <c r="G31" s="163">
        <v>559371</v>
      </c>
      <c r="H31" s="163">
        <v>571858</v>
      </c>
      <c r="I31" s="164">
        <f t="shared" si="9"/>
        <v>2.2323288121836926E-2</v>
      </c>
      <c r="J31" s="165">
        <f t="shared" si="6"/>
        <v>0.11730950710898624</v>
      </c>
      <c r="K31" s="163">
        <f t="shared" si="7"/>
        <v>12487</v>
      </c>
      <c r="L31" s="163">
        <f t="shared" si="8"/>
        <v>60041</v>
      </c>
      <c r="M31" s="164">
        <f t="shared" si="10"/>
        <v>1.7254381053412825E-2</v>
      </c>
      <c r="N31" s="79"/>
    </row>
    <row r="32" spans="1:14" x14ac:dyDescent="0.25">
      <c r="A32" s="161"/>
      <c r="B32" s="162" t="s">
        <v>128</v>
      </c>
      <c r="C32" s="163">
        <v>188533</v>
      </c>
      <c r="D32" s="163">
        <v>217904</v>
      </c>
      <c r="E32" s="163">
        <v>94601</v>
      </c>
      <c r="F32" s="163">
        <v>157369</v>
      </c>
      <c r="G32" s="163">
        <v>165821</v>
      </c>
      <c r="H32" s="163">
        <v>166145</v>
      </c>
      <c r="I32" s="164">
        <f t="shared" si="9"/>
        <v>1.9539141604500987E-3</v>
      </c>
      <c r="J32" s="165">
        <f t="shared" si="6"/>
        <v>-0.23753120640281955</v>
      </c>
      <c r="K32" s="163">
        <f t="shared" si="7"/>
        <v>324</v>
      </c>
      <c r="L32" s="163">
        <f t="shared" si="8"/>
        <v>-51759</v>
      </c>
      <c r="M32" s="164">
        <f t="shared" si="10"/>
        <v>5.0130087191562834E-3</v>
      </c>
      <c r="N32" s="79"/>
    </row>
    <row r="33" spans="1:14" x14ac:dyDescent="0.25">
      <c r="A33" s="161" t="s">
        <v>144</v>
      </c>
      <c r="B33" s="162" t="s">
        <v>131</v>
      </c>
      <c r="C33" s="163">
        <v>248549</v>
      </c>
      <c r="D33" s="163">
        <v>230887</v>
      </c>
      <c r="E33" s="163">
        <v>105916</v>
      </c>
      <c r="F33" s="163">
        <v>116604</v>
      </c>
      <c r="G33" s="163">
        <v>154312</v>
      </c>
      <c r="H33" s="163">
        <v>142234</v>
      </c>
      <c r="I33" s="164">
        <f t="shared" si="9"/>
        <v>-7.8269998444709388E-2</v>
      </c>
      <c r="J33" s="165">
        <f t="shared" si="6"/>
        <v>-0.38396704881608756</v>
      </c>
      <c r="K33" s="163">
        <f t="shared" si="7"/>
        <v>-12078</v>
      </c>
      <c r="L33" s="163">
        <f t="shared" si="8"/>
        <v>-88653</v>
      </c>
      <c r="M33" s="164">
        <f t="shared" si="10"/>
        <v>4.29155425778973E-3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2301032</v>
      </c>
      <c r="D34" s="169">
        <f t="shared" si="11"/>
        <v>2377928</v>
      </c>
      <c r="E34" s="169">
        <f t="shared" si="11"/>
        <v>689873</v>
      </c>
      <c r="F34" s="169">
        <f t="shared" si="11"/>
        <v>2195059</v>
      </c>
      <c r="G34" s="169">
        <f t="shared" si="11"/>
        <v>2479313</v>
      </c>
      <c r="H34" s="169">
        <f t="shared" si="11"/>
        <v>2657220</v>
      </c>
      <c r="I34" s="170">
        <f t="shared" si="9"/>
        <v>7.1756571275994663E-2</v>
      </c>
      <c r="J34" s="171">
        <f t="shared" si="6"/>
        <v>0.11745183201509879</v>
      </c>
      <c r="K34" s="169">
        <f>H34-G34</f>
        <v>177907</v>
      </c>
      <c r="L34" s="169">
        <f t="shared" si="8"/>
        <v>279292</v>
      </c>
      <c r="M34" s="170">
        <f t="shared" si="10"/>
        <v>8.0174949765063397E-2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9348136</v>
      </c>
      <c r="D36" s="176">
        <v>9230169</v>
      </c>
      <c r="E36" s="176">
        <v>2617242</v>
      </c>
      <c r="F36" s="176">
        <v>8074932</v>
      </c>
      <c r="G36" s="176">
        <v>8907531</v>
      </c>
      <c r="H36" s="176">
        <v>9180026</v>
      </c>
      <c r="I36" s="177">
        <f>IFERROR(H36/G36-1,"-")</f>
        <v>3.059152979652846E-2</v>
      </c>
      <c r="J36" s="177">
        <f>IFERROR(H36/D36-1,"-")</f>
        <v>-5.4325115823989911E-3</v>
      </c>
      <c r="K36" s="176">
        <f>H36-G36</f>
        <v>272495</v>
      </c>
      <c r="L36" s="176">
        <f>H36-D36</f>
        <v>-50143</v>
      </c>
      <c r="M36" s="177">
        <f>H36/H$8</f>
        <v>0.27698426302375262</v>
      </c>
      <c r="N36" s="79"/>
    </row>
    <row r="37" spans="1:14" x14ac:dyDescent="0.25">
      <c r="A37" s="161" t="s">
        <v>96</v>
      </c>
      <c r="B37" s="157" t="s">
        <v>97</v>
      </c>
      <c r="C37" s="158">
        <v>635129</v>
      </c>
      <c r="D37" s="158">
        <v>574491</v>
      </c>
      <c r="E37" s="158">
        <v>214024</v>
      </c>
      <c r="F37" s="158">
        <v>476529</v>
      </c>
      <c r="G37" s="158">
        <v>531215</v>
      </c>
      <c r="H37" s="158">
        <v>510299</v>
      </c>
      <c r="I37" s="159">
        <f>IFERROR(H37/G37-1,"-")</f>
        <v>-3.9373888162043569E-2</v>
      </c>
      <c r="J37" s="160">
        <f t="shared" ref="J37:J48" si="12">IFERROR(H37/D37-1,"-")</f>
        <v>-0.11173717255796867</v>
      </c>
      <c r="K37" s="158">
        <f t="shared" ref="K37:K47" si="13">H37-G37</f>
        <v>-20916</v>
      </c>
      <c r="L37" s="158">
        <f t="shared" ref="L37:L48" si="14">H37-D37</f>
        <v>-64192</v>
      </c>
      <c r="M37" s="159">
        <f>H37/H$8</f>
        <v>1.53969926051144E-2</v>
      </c>
      <c r="N37" s="79"/>
    </row>
    <row r="38" spans="1:14" x14ac:dyDescent="0.25">
      <c r="A38" s="161" t="s">
        <v>103</v>
      </c>
      <c r="B38" s="162" t="s">
        <v>103</v>
      </c>
      <c r="C38" s="163">
        <v>193828</v>
      </c>
      <c r="D38" s="163">
        <v>197768</v>
      </c>
      <c r="E38" s="163">
        <v>84119</v>
      </c>
      <c r="F38" s="163">
        <v>148779</v>
      </c>
      <c r="G38" s="163">
        <v>203712</v>
      </c>
      <c r="H38" s="163">
        <v>222378</v>
      </c>
      <c r="I38" s="164">
        <f>IFERROR(H38/G38-1,"-")</f>
        <v>9.1629359095193319E-2</v>
      </c>
      <c r="J38" s="165">
        <f t="shared" si="12"/>
        <v>0.12443873629707536</v>
      </c>
      <c r="K38" s="163">
        <f t="shared" si="13"/>
        <v>18666</v>
      </c>
      <c r="L38" s="163">
        <f t="shared" si="14"/>
        <v>24610</v>
      </c>
      <c r="M38" s="164">
        <f>H38/H$8</f>
        <v>6.7096984739145682E-3</v>
      </c>
      <c r="N38" s="79"/>
    </row>
    <row r="39" spans="1:14" x14ac:dyDescent="0.25">
      <c r="A39" s="161" t="s">
        <v>100</v>
      </c>
      <c r="B39" s="162" t="s">
        <v>100</v>
      </c>
      <c r="C39" s="163">
        <v>441301</v>
      </c>
      <c r="D39" s="163">
        <v>376723</v>
      </c>
      <c r="E39" s="163">
        <v>129905</v>
      </c>
      <c r="F39" s="163">
        <v>327750</v>
      </c>
      <c r="G39" s="163">
        <v>327503</v>
      </c>
      <c r="H39" s="163">
        <v>287921</v>
      </c>
      <c r="I39" s="164">
        <f>IFERROR(H39/G39-1,"-")</f>
        <v>-0.12085996158813817</v>
      </c>
      <c r="J39" s="165">
        <f t="shared" si="12"/>
        <v>-0.23572226808556951</v>
      </c>
      <c r="K39" s="163">
        <f t="shared" si="13"/>
        <v>-39582</v>
      </c>
      <c r="L39" s="163">
        <f t="shared" si="14"/>
        <v>-88802</v>
      </c>
      <c r="M39" s="164">
        <f>H39/H$8</f>
        <v>8.6872941311998322E-3</v>
      </c>
      <c r="N39" s="79"/>
    </row>
    <row r="40" spans="1:14" x14ac:dyDescent="0.25">
      <c r="A40" s="161"/>
      <c r="B40" s="157" t="s">
        <v>107</v>
      </c>
      <c r="C40" s="158">
        <v>8713007</v>
      </c>
      <c r="D40" s="158">
        <v>8655678</v>
      </c>
      <c r="E40" s="158">
        <v>2403218</v>
      </c>
      <c r="F40" s="158">
        <v>7598403</v>
      </c>
      <c r="G40" s="158">
        <v>8376316</v>
      </c>
      <c r="H40" s="158">
        <v>8669727</v>
      </c>
      <c r="I40" s="159">
        <f>IFERROR(H40/G40-1,"-")</f>
        <v>3.5028645051117913E-2</v>
      </c>
      <c r="J40" s="160">
        <f t="shared" si="12"/>
        <v>1.6230964229491107E-3</v>
      </c>
      <c r="K40" s="158">
        <f t="shared" si="13"/>
        <v>293411</v>
      </c>
      <c r="L40" s="158">
        <f t="shared" si="14"/>
        <v>14049</v>
      </c>
      <c r="M40" s="159">
        <f>H40/H$8</f>
        <v>0.26158727041863822</v>
      </c>
      <c r="N40" s="79"/>
    </row>
    <row r="41" spans="1:14" s="56" customFormat="1" x14ac:dyDescent="0.25">
      <c r="A41" s="161"/>
      <c r="B41" s="162" t="s">
        <v>110</v>
      </c>
      <c r="C41" s="163">
        <v>4426349</v>
      </c>
      <c r="D41" s="163">
        <v>4719628</v>
      </c>
      <c r="E41" s="163">
        <v>1063896</v>
      </c>
      <c r="F41" s="163">
        <v>3921226</v>
      </c>
      <c r="G41" s="163">
        <v>4275194</v>
      </c>
      <c r="H41" s="163">
        <v>4510953</v>
      </c>
      <c r="I41" s="164">
        <f t="shared" ref="I41:I48" si="15">IFERROR(H41/G41-1,"-")</f>
        <v>5.5145801570642083E-2</v>
      </c>
      <c r="J41" s="165">
        <f t="shared" si="12"/>
        <v>-4.4214289770295401E-2</v>
      </c>
      <c r="K41" s="163">
        <f t="shared" si="13"/>
        <v>235759</v>
      </c>
      <c r="L41" s="163">
        <f t="shared" si="14"/>
        <v>-208675</v>
      </c>
      <c r="M41" s="164">
        <f t="shared" ref="M41:M48" si="16">H41/H$8</f>
        <v>0.13610669427731314</v>
      </c>
      <c r="N41" s="166"/>
    </row>
    <row r="42" spans="1:14" s="56" customFormat="1" x14ac:dyDescent="0.25">
      <c r="A42" s="161"/>
      <c r="B42" s="162" t="s">
        <v>113</v>
      </c>
      <c r="C42" s="163">
        <v>590625</v>
      </c>
      <c r="D42" s="163">
        <v>429683</v>
      </c>
      <c r="E42" s="163">
        <v>125547</v>
      </c>
      <c r="F42" s="163">
        <v>275623</v>
      </c>
      <c r="G42" s="163">
        <v>320696</v>
      </c>
      <c r="H42" s="163">
        <v>316211</v>
      </c>
      <c r="I42" s="164">
        <f t="shared" si="15"/>
        <v>-1.3985207174395664E-2</v>
      </c>
      <c r="J42" s="165">
        <f t="shared" si="12"/>
        <v>-0.26408305657891984</v>
      </c>
      <c r="K42" s="163">
        <f t="shared" si="13"/>
        <v>-4485</v>
      </c>
      <c r="L42" s="163">
        <f t="shared" si="14"/>
        <v>-113472</v>
      </c>
      <c r="M42" s="164">
        <f t="shared" si="16"/>
        <v>9.5408739359783765E-3</v>
      </c>
      <c r="N42" s="166"/>
    </row>
    <row r="43" spans="1:14" x14ac:dyDescent="0.25">
      <c r="A43" s="161"/>
      <c r="B43" s="162" t="s">
        <v>116</v>
      </c>
      <c r="C43" s="163">
        <v>169168</v>
      </c>
      <c r="D43" s="163">
        <v>166344</v>
      </c>
      <c r="E43" s="163">
        <v>62473</v>
      </c>
      <c r="F43" s="163">
        <v>178851</v>
      </c>
      <c r="G43" s="163">
        <v>228793</v>
      </c>
      <c r="H43" s="163">
        <v>225966</v>
      </c>
      <c r="I43" s="164">
        <f t="shared" si="15"/>
        <v>-1.2356147259750094E-2</v>
      </c>
      <c r="J43" s="165">
        <f t="shared" si="12"/>
        <v>0.35842591256672929</v>
      </c>
      <c r="K43" s="163">
        <f t="shared" si="13"/>
        <v>-2827</v>
      </c>
      <c r="L43" s="163">
        <f t="shared" si="14"/>
        <v>59622</v>
      </c>
      <c r="M43" s="164">
        <f t="shared" si="16"/>
        <v>6.817957375984042E-3</v>
      </c>
      <c r="N43" s="79"/>
    </row>
    <row r="44" spans="1:14" x14ac:dyDescent="0.25">
      <c r="A44" s="161"/>
      <c r="B44" s="162" t="s">
        <v>123</v>
      </c>
      <c r="C44" s="163">
        <v>438870</v>
      </c>
      <c r="D44" s="163">
        <v>419302</v>
      </c>
      <c r="E44" s="163">
        <v>107400</v>
      </c>
      <c r="F44" s="163">
        <v>442436</v>
      </c>
      <c r="G44" s="163">
        <v>461221</v>
      </c>
      <c r="H44" s="163">
        <v>460634</v>
      </c>
      <c r="I44" s="164">
        <f t="shared" si="15"/>
        <v>-1.2727087448316521E-3</v>
      </c>
      <c r="J44" s="165">
        <f t="shared" si="12"/>
        <v>9.8573343318181239E-2</v>
      </c>
      <c r="K44" s="163">
        <f t="shared" si="13"/>
        <v>-587</v>
      </c>
      <c r="L44" s="163">
        <f t="shared" si="14"/>
        <v>41332</v>
      </c>
      <c r="M44" s="164">
        <f t="shared" si="16"/>
        <v>1.3898475779227995E-2</v>
      </c>
      <c r="N44" s="79"/>
    </row>
    <row r="45" spans="1:14" x14ac:dyDescent="0.25">
      <c r="A45" s="161"/>
      <c r="B45" s="162" t="s">
        <v>119</v>
      </c>
      <c r="C45" s="163">
        <v>318508</v>
      </c>
      <c r="D45" s="163">
        <v>311765</v>
      </c>
      <c r="E45" s="163">
        <v>120608</v>
      </c>
      <c r="F45" s="163">
        <v>282514</v>
      </c>
      <c r="G45" s="163">
        <v>334986</v>
      </c>
      <c r="H45" s="163">
        <v>332030</v>
      </c>
      <c r="I45" s="164">
        <f t="shared" si="15"/>
        <v>-8.8242493716155224E-3</v>
      </c>
      <c r="J45" s="165">
        <f t="shared" si="12"/>
        <v>6.5000882074639499E-2</v>
      </c>
      <c r="K45" s="163">
        <f t="shared" si="13"/>
        <v>-2956</v>
      </c>
      <c r="L45" s="163">
        <f t="shared" si="14"/>
        <v>20265</v>
      </c>
      <c r="M45" s="164">
        <f t="shared" si="16"/>
        <v>1.0018172590336516E-2</v>
      </c>
      <c r="N45" s="79"/>
    </row>
    <row r="46" spans="1:14" x14ac:dyDescent="0.25">
      <c r="A46" s="161"/>
      <c r="B46" s="162" t="s">
        <v>128</v>
      </c>
      <c r="C46" s="163">
        <v>208345</v>
      </c>
      <c r="D46" s="163">
        <v>195248</v>
      </c>
      <c r="E46" s="163">
        <v>86225</v>
      </c>
      <c r="F46" s="163">
        <v>162789</v>
      </c>
      <c r="G46" s="163">
        <v>166390</v>
      </c>
      <c r="H46" s="163">
        <v>161535</v>
      </c>
      <c r="I46" s="164">
        <f t="shared" si="15"/>
        <v>-2.9178436204098768E-2</v>
      </c>
      <c r="J46" s="165">
        <f t="shared" si="12"/>
        <v>-0.17266758174219454</v>
      </c>
      <c r="K46" s="163">
        <f t="shared" si="13"/>
        <v>-4855</v>
      </c>
      <c r="L46" s="163">
        <f t="shared" si="14"/>
        <v>-33713</v>
      </c>
      <c r="M46" s="164">
        <f t="shared" si="16"/>
        <v>4.873913530042494E-3</v>
      </c>
      <c r="N46" s="79"/>
    </row>
    <row r="47" spans="1:14" x14ac:dyDescent="0.25">
      <c r="A47" s="161" t="s">
        <v>144</v>
      </c>
      <c r="B47" s="162" t="s">
        <v>131</v>
      </c>
      <c r="C47" s="163">
        <v>352245</v>
      </c>
      <c r="D47" s="163">
        <v>306980</v>
      </c>
      <c r="E47" s="163">
        <v>146031</v>
      </c>
      <c r="F47" s="163">
        <v>153047</v>
      </c>
      <c r="G47" s="163">
        <v>186203</v>
      </c>
      <c r="H47" s="163">
        <v>182938</v>
      </c>
      <c r="I47" s="164">
        <f t="shared" si="15"/>
        <v>-1.7534626187547975E-2</v>
      </c>
      <c r="J47" s="165">
        <f t="shared" si="12"/>
        <v>-0.40407192650987034</v>
      </c>
      <c r="K47" s="163">
        <f t="shared" si="13"/>
        <v>-3265</v>
      </c>
      <c r="L47" s="163">
        <f t="shared" si="14"/>
        <v>-124042</v>
      </c>
      <c r="M47" s="164">
        <f t="shared" si="16"/>
        <v>5.5196953809323913E-3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2208897</v>
      </c>
      <c r="D48" s="169">
        <f t="shared" si="17"/>
        <v>2106728</v>
      </c>
      <c r="E48" s="169">
        <f t="shared" si="17"/>
        <v>691038</v>
      </c>
      <c r="F48" s="169">
        <f t="shared" si="17"/>
        <v>2181917</v>
      </c>
      <c r="G48" s="169">
        <f t="shared" si="17"/>
        <v>2402833</v>
      </c>
      <c r="H48" s="169">
        <f t="shared" si="17"/>
        <v>2479460</v>
      </c>
      <c r="I48" s="170">
        <f t="shared" si="15"/>
        <v>3.189027285708157E-2</v>
      </c>
      <c r="J48" s="171">
        <f t="shared" si="12"/>
        <v>0.17692459586619624</v>
      </c>
      <c r="K48" s="169">
        <f>H48-G48</f>
        <v>76627</v>
      </c>
      <c r="L48" s="169">
        <f t="shared" si="14"/>
        <v>372732</v>
      </c>
      <c r="M48" s="170">
        <f t="shared" si="16"/>
        <v>7.4811487548823247E-2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219030</v>
      </c>
      <c r="D50" s="176">
        <v>212798</v>
      </c>
      <c r="E50" s="176">
        <v>61892</v>
      </c>
      <c r="F50" s="176">
        <v>150269</v>
      </c>
      <c r="G50" s="176">
        <v>162108</v>
      </c>
      <c r="H50" s="176">
        <v>176128</v>
      </c>
      <c r="I50" s="177">
        <f>IFERROR(H50/G50-1,"-")</f>
        <v>8.648555284131576E-2</v>
      </c>
      <c r="J50" s="177">
        <f>IFERROR(H50/D50-1,"-")</f>
        <v>-0.17232304814894872</v>
      </c>
      <c r="K50" s="176">
        <f>H50-G50</f>
        <v>14020</v>
      </c>
      <c r="L50" s="176">
        <f>H50-D50</f>
        <v>-36670</v>
      </c>
      <c r="M50" s="177">
        <f>H50/H$8</f>
        <v>5.314220708944343E-3</v>
      </c>
      <c r="N50" s="79"/>
    </row>
    <row r="51" spans="1:14" x14ac:dyDescent="0.25">
      <c r="A51" s="161" t="s">
        <v>96</v>
      </c>
      <c r="B51" s="157" t="s">
        <v>97</v>
      </c>
      <c r="C51" s="158">
        <v>31303</v>
      </c>
      <c r="D51" s="158">
        <v>29792</v>
      </c>
      <c r="E51" s="158">
        <v>6919</v>
      </c>
      <c r="F51" s="158">
        <v>18299</v>
      </c>
      <c r="G51" s="158">
        <v>36206</v>
      </c>
      <c r="H51" s="158">
        <v>23758</v>
      </c>
      <c r="I51" s="159">
        <f>IFERROR(H51/G51-1,"-")</f>
        <v>-0.3438104181627355</v>
      </c>
      <c r="J51" s="160">
        <f t="shared" ref="J51:J62" si="18">IFERROR(H51/D51-1,"-")</f>
        <v>-0.20253759398496241</v>
      </c>
      <c r="K51" s="158">
        <f t="shared" ref="K51:K61" si="19">H51-G51</f>
        <v>-12448</v>
      </c>
      <c r="L51" s="158">
        <f t="shared" ref="L51:L62" si="20">H51-D51</f>
        <v>-6034</v>
      </c>
      <c r="M51" s="159">
        <f>H51/H$8</f>
        <v>7.1683807005757001E-4</v>
      </c>
      <c r="N51" s="79"/>
    </row>
    <row r="52" spans="1:14" x14ac:dyDescent="0.25">
      <c r="A52" s="161" t="s">
        <v>103</v>
      </c>
      <c r="B52" s="162" t="s">
        <v>103</v>
      </c>
      <c r="C52" s="163">
        <v>17573</v>
      </c>
      <c r="D52" s="163">
        <v>12410</v>
      </c>
      <c r="E52" s="163">
        <v>4981</v>
      </c>
      <c r="F52" s="163">
        <v>5683</v>
      </c>
      <c r="G52" s="163">
        <v>22823</v>
      </c>
      <c r="H52" s="163">
        <v>13336</v>
      </c>
      <c r="I52" s="164">
        <f>IFERROR(H52/G52-1,"-")</f>
        <v>-0.41567716776935548</v>
      </c>
      <c r="J52" s="165">
        <f t="shared" si="18"/>
        <v>7.4617244157937135E-2</v>
      </c>
      <c r="K52" s="163">
        <f t="shared" si="19"/>
        <v>-9487</v>
      </c>
      <c r="L52" s="163">
        <f t="shared" si="20"/>
        <v>926</v>
      </c>
      <c r="M52" s="164">
        <f>H52/H$8</f>
        <v>4.0238035618687403E-4</v>
      </c>
      <c r="N52" s="79"/>
    </row>
    <row r="53" spans="1:14" x14ac:dyDescent="0.25">
      <c r="A53" s="161" t="s">
        <v>100</v>
      </c>
      <c r="B53" s="162" t="s">
        <v>100</v>
      </c>
      <c r="C53" s="163">
        <v>13730</v>
      </c>
      <c r="D53" s="163">
        <v>17382</v>
      </c>
      <c r="E53" s="163">
        <v>1938</v>
      </c>
      <c r="F53" s="163">
        <v>12616</v>
      </c>
      <c r="G53" s="163">
        <v>13383</v>
      </c>
      <c r="H53" s="163">
        <v>10422</v>
      </c>
      <c r="I53" s="164">
        <f>IFERROR(H53/G53-1,"-")</f>
        <v>-0.22125084061869538</v>
      </c>
      <c r="J53" s="165">
        <f t="shared" si="18"/>
        <v>-0.40041422160856055</v>
      </c>
      <c r="K53" s="163">
        <f t="shared" si="19"/>
        <v>-2961</v>
      </c>
      <c r="L53" s="163">
        <f t="shared" si="20"/>
        <v>-6960</v>
      </c>
      <c r="M53" s="164">
        <f>H53/H$8</f>
        <v>3.1445771387069598E-4</v>
      </c>
      <c r="N53" s="79"/>
    </row>
    <row r="54" spans="1:14" x14ac:dyDescent="0.25">
      <c r="A54" s="161"/>
      <c r="B54" s="157" t="s">
        <v>107</v>
      </c>
      <c r="C54" s="158">
        <v>187727</v>
      </c>
      <c r="D54" s="158">
        <v>183006</v>
      </c>
      <c r="E54" s="158">
        <v>54973</v>
      </c>
      <c r="F54" s="158">
        <v>131970</v>
      </c>
      <c r="G54" s="158">
        <v>125902</v>
      </c>
      <c r="H54" s="158">
        <v>152370</v>
      </c>
      <c r="I54" s="159">
        <f>IFERROR(H54/G54-1,"-")</f>
        <v>0.21022700195390076</v>
      </c>
      <c r="J54" s="160">
        <f t="shared" si="18"/>
        <v>-0.16740434739844601</v>
      </c>
      <c r="K54" s="158">
        <f t="shared" si="19"/>
        <v>26468</v>
      </c>
      <c r="L54" s="158">
        <f t="shared" si="20"/>
        <v>-30636</v>
      </c>
      <c r="M54" s="159">
        <f>H54/H$8</f>
        <v>4.597382638886773E-3</v>
      </c>
      <c r="N54" s="79"/>
    </row>
    <row r="55" spans="1:14" s="56" customFormat="1" x14ac:dyDescent="0.25">
      <c r="A55" s="161"/>
      <c r="B55" s="162" t="s">
        <v>110</v>
      </c>
      <c r="C55" s="163">
        <v>61499</v>
      </c>
      <c r="D55" s="163">
        <v>62219</v>
      </c>
      <c r="E55" s="163">
        <v>19382</v>
      </c>
      <c r="F55" s="163">
        <v>59922</v>
      </c>
      <c r="G55" s="163">
        <v>50021</v>
      </c>
      <c r="H55" s="163">
        <v>63858</v>
      </c>
      <c r="I55" s="164">
        <f t="shared" ref="I55:I62" si="21">IFERROR(H55/G55-1,"-")</f>
        <v>0.27662381799644153</v>
      </c>
      <c r="J55" s="165">
        <f t="shared" si="18"/>
        <v>2.6342435590414492E-2</v>
      </c>
      <c r="K55" s="163">
        <f t="shared" si="19"/>
        <v>13837</v>
      </c>
      <c r="L55" s="163">
        <f t="shared" si="20"/>
        <v>1639</v>
      </c>
      <c r="M55" s="164">
        <f t="shared" ref="M55:M62" si="22">H55/H$8</f>
        <v>1.9267550079020248E-3</v>
      </c>
      <c r="N55" s="166"/>
    </row>
    <row r="56" spans="1:14" s="56" customFormat="1" x14ac:dyDescent="0.25">
      <c r="A56" s="161"/>
      <c r="B56" s="162" t="s">
        <v>113</v>
      </c>
      <c r="C56" s="163">
        <v>73996</v>
      </c>
      <c r="D56" s="163">
        <v>60893</v>
      </c>
      <c r="E56" s="163">
        <v>16673</v>
      </c>
      <c r="F56" s="163">
        <v>29530</v>
      </c>
      <c r="G56" s="163">
        <v>29660</v>
      </c>
      <c r="H56" s="163">
        <v>34906</v>
      </c>
      <c r="I56" s="164">
        <f t="shared" si="21"/>
        <v>0.17687120701281178</v>
      </c>
      <c r="J56" s="165">
        <f t="shared" si="18"/>
        <v>-0.42676498119652506</v>
      </c>
      <c r="K56" s="163">
        <f t="shared" si="19"/>
        <v>5246</v>
      </c>
      <c r="L56" s="163">
        <f t="shared" si="20"/>
        <v>-25987</v>
      </c>
      <c r="M56" s="164">
        <f t="shared" si="22"/>
        <v>1.0532010132767715E-3</v>
      </c>
      <c r="N56" s="166"/>
    </row>
    <row r="57" spans="1:14" x14ac:dyDescent="0.25">
      <c r="A57" s="161"/>
      <c r="B57" s="162" t="s">
        <v>116</v>
      </c>
      <c r="C57" s="163">
        <v>4445</v>
      </c>
      <c r="D57" s="163">
        <v>6556</v>
      </c>
      <c r="E57" s="163">
        <v>1432</v>
      </c>
      <c r="F57" s="163">
        <v>5567</v>
      </c>
      <c r="G57" s="163">
        <v>6185</v>
      </c>
      <c r="H57" s="163">
        <v>6199</v>
      </c>
      <c r="I57" s="164">
        <f t="shared" si="21"/>
        <v>2.2635408245756938E-3</v>
      </c>
      <c r="J57" s="165">
        <f t="shared" si="18"/>
        <v>-5.4453935326418512E-2</v>
      </c>
      <c r="K57" s="163">
        <f t="shared" si="19"/>
        <v>14</v>
      </c>
      <c r="L57" s="163">
        <f t="shared" si="20"/>
        <v>-357</v>
      </c>
      <c r="M57" s="164">
        <f t="shared" si="22"/>
        <v>1.8703927924433356E-4</v>
      </c>
      <c r="N57" s="79"/>
    </row>
    <row r="58" spans="1:14" x14ac:dyDescent="0.25">
      <c r="A58" s="161"/>
      <c r="B58" s="162" t="s">
        <v>123</v>
      </c>
      <c r="C58" s="163">
        <v>2989</v>
      </c>
      <c r="D58" s="163">
        <v>3628</v>
      </c>
      <c r="E58" s="163">
        <v>930</v>
      </c>
      <c r="F58" s="163">
        <v>2786</v>
      </c>
      <c r="G58" s="163">
        <v>2547</v>
      </c>
      <c r="H58" s="163">
        <v>4367</v>
      </c>
      <c r="I58" s="164">
        <f t="shared" si="21"/>
        <v>0.71456615626226938</v>
      </c>
      <c r="J58" s="165">
        <f t="shared" si="18"/>
        <v>0.20369349503858869</v>
      </c>
      <c r="K58" s="163">
        <f t="shared" si="19"/>
        <v>1820</v>
      </c>
      <c r="L58" s="163">
        <f t="shared" si="20"/>
        <v>739</v>
      </c>
      <c r="M58" s="164">
        <f t="shared" si="22"/>
        <v>1.3176327350540484E-4</v>
      </c>
      <c r="N58" s="79"/>
    </row>
    <row r="59" spans="1:14" x14ac:dyDescent="0.25">
      <c r="A59" s="161"/>
      <c r="B59" s="162" t="s">
        <v>119</v>
      </c>
      <c r="C59" s="163">
        <v>2854</v>
      </c>
      <c r="D59" s="163">
        <v>4147</v>
      </c>
      <c r="E59" s="163">
        <v>870</v>
      </c>
      <c r="F59" s="163">
        <v>2031</v>
      </c>
      <c r="G59" s="163">
        <v>2374</v>
      </c>
      <c r="H59" s="163">
        <v>2945</v>
      </c>
      <c r="I59" s="164">
        <f t="shared" si="21"/>
        <v>0.24052232518955341</v>
      </c>
      <c r="J59" s="165">
        <f t="shared" si="18"/>
        <v>-0.28984808295153119</v>
      </c>
      <c r="K59" s="163">
        <f t="shared" si="19"/>
        <v>571</v>
      </c>
      <c r="L59" s="163">
        <f t="shared" si="20"/>
        <v>-1202</v>
      </c>
      <c r="M59" s="164">
        <f t="shared" si="22"/>
        <v>8.8857989574860836E-5</v>
      </c>
      <c r="N59" s="79"/>
    </row>
    <row r="60" spans="1:14" x14ac:dyDescent="0.25">
      <c r="A60" s="161"/>
      <c r="B60" s="162" t="s">
        <v>128</v>
      </c>
      <c r="C60" s="163">
        <v>1392</v>
      </c>
      <c r="D60" s="163">
        <v>1501</v>
      </c>
      <c r="E60" s="163">
        <v>713</v>
      </c>
      <c r="F60" s="163">
        <v>377</v>
      </c>
      <c r="G60" s="163">
        <v>665</v>
      </c>
      <c r="H60" s="163">
        <v>491</v>
      </c>
      <c r="I60" s="164">
        <f t="shared" si="21"/>
        <v>-0.26165413533834592</v>
      </c>
      <c r="J60" s="165">
        <f t="shared" si="18"/>
        <v>-0.67288474350433047</v>
      </c>
      <c r="K60" s="163">
        <f t="shared" si="19"/>
        <v>-174</v>
      </c>
      <c r="L60" s="163">
        <f t="shared" si="20"/>
        <v>-1010</v>
      </c>
      <c r="M60" s="164">
        <f t="shared" si="22"/>
        <v>1.4814693677846068E-5</v>
      </c>
      <c r="N60" s="79"/>
    </row>
    <row r="61" spans="1:14" x14ac:dyDescent="0.25">
      <c r="A61" s="161" t="s">
        <v>144</v>
      </c>
      <c r="B61" s="162" t="s">
        <v>131</v>
      </c>
      <c r="C61" s="163">
        <v>1832</v>
      </c>
      <c r="D61" s="163">
        <v>2459</v>
      </c>
      <c r="E61" s="163">
        <v>1509</v>
      </c>
      <c r="F61" s="163">
        <v>287</v>
      </c>
      <c r="G61" s="163">
        <v>562</v>
      </c>
      <c r="H61" s="163">
        <v>469</v>
      </c>
      <c r="I61" s="164">
        <f t="shared" si="21"/>
        <v>-0.16548042704626331</v>
      </c>
      <c r="J61" s="165">
        <f t="shared" si="18"/>
        <v>-0.80927206181374545</v>
      </c>
      <c r="K61" s="163">
        <f t="shared" si="19"/>
        <v>-93</v>
      </c>
      <c r="L61" s="163">
        <f t="shared" si="20"/>
        <v>-1990</v>
      </c>
      <c r="M61" s="164">
        <f t="shared" si="22"/>
        <v>1.4150898849103473E-5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38720</v>
      </c>
      <c r="D62" s="169">
        <f t="shared" si="23"/>
        <v>41603</v>
      </c>
      <c r="E62" s="169">
        <f t="shared" si="23"/>
        <v>13464</v>
      </c>
      <c r="F62" s="169">
        <f t="shared" si="23"/>
        <v>31470</v>
      </c>
      <c r="G62" s="169">
        <f t="shared" si="23"/>
        <v>33888</v>
      </c>
      <c r="H62" s="169">
        <f t="shared" si="23"/>
        <v>39135</v>
      </c>
      <c r="I62" s="170">
        <f t="shared" si="21"/>
        <v>0.15483356940509907</v>
      </c>
      <c r="J62" s="171">
        <f t="shared" si="18"/>
        <v>-5.9322645001562369E-2</v>
      </c>
      <c r="K62" s="169">
        <f>H62-G62</f>
        <v>5247</v>
      </c>
      <c r="L62" s="169">
        <f t="shared" si="20"/>
        <v>-2468</v>
      </c>
      <c r="M62" s="170">
        <f t="shared" si="22"/>
        <v>1.1808004828564274E-3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820158</v>
      </c>
      <c r="D64" s="176">
        <v>768859</v>
      </c>
      <c r="E64" s="176">
        <v>225497</v>
      </c>
      <c r="F64" s="176">
        <v>921871</v>
      </c>
      <c r="G64" s="176">
        <v>963307</v>
      </c>
      <c r="H64" s="176">
        <v>1275215</v>
      </c>
      <c r="I64" s="177">
        <f>IFERROR(H64/G64-1,"-")</f>
        <v>0.32378878176946713</v>
      </c>
      <c r="J64" s="177">
        <f>IFERROR(H64/D64-1,"-")</f>
        <v>0.65858109224188044</v>
      </c>
      <c r="K64" s="176">
        <f>H64-G64</f>
        <v>311908</v>
      </c>
      <c r="L64" s="176">
        <f>H64-D64</f>
        <v>506356</v>
      </c>
      <c r="M64" s="177">
        <f>H64/H$8</f>
        <v>3.8476414660681212E-2</v>
      </c>
      <c r="N64" s="79"/>
    </row>
    <row r="65" spans="1:14" x14ac:dyDescent="0.25">
      <c r="A65" s="161" t="s">
        <v>96</v>
      </c>
      <c r="B65" s="157" t="s">
        <v>97</v>
      </c>
      <c r="C65" s="158">
        <v>136537</v>
      </c>
      <c r="D65" s="158">
        <v>148155</v>
      </c>
      <c r="E65" s="158">
        <v>70513</v>
      </c>
      <c r="F65" s="158">
        <v>114654</v>
      </c>
      <c r="G65" s="158">
        <v>158352</v>
      </c>
      <c r="H65" s="158">
        <v>240141</v>
      </c>
      <c r="I65" s="159">
        <f>IFERROR(H65/G65-1,"-")</f>
        <v>0.51650121248863301</v>
      </c>
      <c r="J65" s="160">
        <f t="shared" ref="J65:J76" si="24">IFERROR(H65/D65-1,"-")</f>
        <v>0.6208767844487193</v>
      </c>
      <c r="K65" s="158">
        <f t="shared" ref="K65:K75" si="25">H65-G65</f>
        <v>81789</v>
      </c>
      <c r="L65" s="158">
        <f t="shared" ref="L65:L76" si="26">H65-D65</f>
        <v>91986</v>
      </c>
      <c r="M65" s="159">
        <f>H65/H$8</f>
        <v>7.2456524531397809E-3</v>
      </c>
      <c r="N65" s="79"/>
    </row>
    <row r="66" spans="1:14" x14ac:dyDescent="0.25">
      <c r="A66" s="161" t="s">
        <v>103</v>
      </c>
      <c r="B66" s="162" t="s">
        <v>103</v>
      </c>
      <c r="C66" s="163">
        <v>67423</v>
      </c>
      <c r="D66" s="163">
        <v>64985</v>
      </c>
      <c r="E66" s="163">
        <v>20663</v>
      </c>
      <c r="F66" s="163">
        <v>71749</v>
      </c>
      <c r="G66" s="163">
        <v>85334</v>
      </c>
      <c r="H66" s="163">
        <v>119986</v>
      </c>
      <c r="I66" s="164">
        <f>IFERROR(H66/G66-1,"-")</f>
        <v>0.40607495253943338</v>
      </c>
      <c r="J66" s="165">
        <f t="shared" si="24"/>
        <v>0.84636454566438402</v>
      </c>
      <c r="K66" s="163">
        <f t="shared" si="25"/>
        <v>34652</v>
      </c>
      <c r="L66" s="163">
        <f t="shared" si="26"/>
        <v>55001</v>
      </c>
      <c r="M66" s="164">
        <f>H66/H$8</f>
        <v>3.6202766509776749E-3</v>
      </c>
      <c r="N66" s="79"/>
    </row>
    <row r="67" spans="1:14" x14ac:dyDescent="0.25">
      <c r="A67" s="161" t="s">
        <v>100</v>
      </c>
      <c r="B67" s="162" t="s">
        <v>100</v>
      </c>
      <c r="C67" s="163">
        <v>69114</v>
      </c>
      <c r="D67" s="163">
        <v>83170</v>
      </c>
      <c r="E67" s="163">
        <v>49850</v>
      </c>
      <c r="F67" s="163">
        <v>42905</v>
      </c>
      <c r="G67" s="163">
        <v>73018</v>
      </c>
      <c r="H67" s="163">
        <v>120155</v>
      </c>
      <c r="I67" s="164">
        <f>IFERROR(H67/G67-1,"-")</f>
        <v>0.64555315127776702</v>
      </c>
      <c r="J67" s="165">
        <f t="shared" si="24"/>
        <v>0.44469159552723347</v>
      </c>
      <c r="K67" s="163">
        <f t="shared" si="25"/>
        <v>47137</v>
      </c>
      <c r="L67" s="163">
        <f t="shared" si="26"/>
        <v>36985</v>
      </c>
      <c r="M67" s="164">
        <f>H67/H$8</f>
        <v>3.6253758021621064E-3</v>
      </c>
      <c r="N67" s="79"/>
    </row>
    <row r="68" spans="1:14" x14ac:dyDescent="0.25">
      <c r="A68" s="161"/>
      <c r="B68" s="157" t="s">
        <v>107</v>
      </c>
      <c r="C68" s="158">
        <v>683621</v>
      </c>
      <c r="D68" s="158">
        <v>620704</v>
      </c>
      <c r="E68" s="158">
        <v>154984</v>
      </c>
      <c r="F68" s="158">
        <v>807217</v>
      </c>
      <c r="G68" s="158">
        <v>804955</v>
      </c>
      <c r="H68" s="158">
        <v>1035074</v>
      </c>
      <c r="I68" s="159">
        <f>IFERROR(H68/G68-1,"-")</f>
        <v>0.28587809256418062</v>
      </c>
      <c r="J68" s="160">
        <f t="shared" si="24"/>
        <v>0.66758068257978032</v>
      </c>
      <c r="K68" s="158">
        <f t="shared" si="25"/>
        <v>230119</v>
      </c>
      <c r="L68" s="158">
        <f t="shared" si="26"/>
        <v>414370</v>
      </c>
      <c r="M68" s="159">
        <f>H68/H$8</f>
        <v>3.1230762207541427E-2</v>
      </c>
      <c r="N68" s="79"/>
    </row>
    <row r="69" spans="1:14" s="56" customFormat="1" x14ac:dyDescent="0.25">
      <c r="A69" s="161"/>
      <c r="B69" s="162" t="s">
        <v>110</v>
      </c>
      <c r="C69" s="163">
        <v>310741</v>
      </c>
      <c r="D69" s="163">
        <v>262161</v>
      </c>
      <c r="E69" s="163">
        <v>56757</v>
      </c>
      <c r="F69" s="163">
        <v>370003</v>
      </c>
      <c r="G69" s="163">
        <v>298835</v>
      </c>
      <c r="H69" s="163">
        <v>429677</v>
      </c>
      <c r="I69" s="164">
        <f t="shared" ref="I69:I76" si="27">IFERROR(H69/G69-1,"-")</f>
        <v>0.43784027975304096</v>
      </c>
      <c r="J69" s="165">
        <f t="shared" si="24"/>
        <v>0.63898138929894222</v>
      </c>
      <c r="K69" s="163">
        <f t="shared" si="25"/>
        <v>130842</v>
      </c>
      <c r="L69" s="163">
        <f t="shared" si="26"/>
        <v>167516</v>
      </c>
      <c r="M69" s="164">
        <f t="shared" ref="M69:M76" si="28">H69/H$8</f>
        <v>1.2964425937710519E-2</v>
      </c>
      <c r="N69" s="166"/>
    </row>
    <row r="70" spans="1:14" s="56" customFormat="1" x14ac:dyDescent="0.25">
      <c r="A70" s="161"/>
      <c r="B70" s="162" t="s">
        <v>113</v>
      </c>
      <c r="C70" s="163">
        <v>109686</v>
      </c>
      <c r="D70" s="163">
        <v>87623</v>
      </c>
      <c r="E70" s="163">
        <v>23679</v>
      </c>
      <c r="F70" s="163">
        <v>52934</v>
      </c>
      <c r="G70" s="163">
        <v>76712</v>
      </c>
      <c r="H70" s="163">
        <v>70984</v>
      </c>
      <c r="I70" s="164">
        <f t="shared" si="27"/>
        <v>-7.4668891438106177E-2</v>
      </c>
      <c r="J70" s="165">
        <f t="shared" si="24"/>
        <v>-0.18989306460632482</v>
      </c>
      <c r="K70" s="163">
        <f t="shared" si="25"/>
        <v>-5728</v>
      </c>
      <c r="L70" s="163">
        <f t="shared" si="26"/>
        <v>-16639</v>
      </c>
      <c r="M70" s="164">
        <f t="shared" si="28"/>
        <v>2.1417641874301942E-3</v>
      </c>
      <c r="N70" s="166"/>
    </row>
    <row r="71" spans="1:14" x14ac:dyDescent="0.25">
      <c r="A71" s="161"/>
      <c r="B71" s="162" t="s">
        <v>116</v>
      </c>
      <c r="C71" s="163">
        <v>42156</v>
      </c>
      <c r="D71" s="163">
        <v>70387</v>
      </c>
      <c r="E71" s="163">
        <v>18156</v>
      </c>
      <c r="F71" s="163">
        <v>113645</v>
      </c>
      <c r="G71" s="163">
        <v>105442</v>
      </c>
      <c r="H71" s="163">
        <v>127838</v>
      </c>
      <c r="I71" s="164">
        <f t="shared" si="27"/>
        <v>0.21240113047931564</v>
      </c>
      <c r="J71" s="165">
        <f t="shared" si="24"/>
        <v>0.81621606262520063</v>
      </c>
      <c r="K71" s="163">
        <f t="shared" si="25"/>
        <v>22396</v>
      </c>
      <c r="L71" s="163">
        <f t="shared" si="26"/>
        <v>57451</v>
      </c>
      <c r="M71" s="164">
        <f t="shared" si="28"/>
        <v>3.8571910598543496E-3</v>
      </c>
      <c r="N71" s="79"/>
    </row>
    <row r="72" spans="1:14" x14ac:dyDescent="0.25">
      <c r="A72" s="161"/>
      <c r="B72" s="162" t="s">
        <v>123</v>
      </c>
      <c r="C72" s="163">
        <v>16782</v>
      </c>
      <c r="D72" s="163">
        <v>10533</v>
      </c>
      <c r="E72" s="163">
        <v>1753</v>
      </c>
      <c r="F72" s="163">
        <v>22868</v>
      </c>
      <c r="G72" s="163">
        <v>24425</v>
      </c>
      <c r="H72" s="163">
        <v>44498</v>
      </c>
      <c r="I72" s="164">
        <f t="shared" si="27"/>
        <v>0.82182190378710329</v>
      </c>
      <c r="J72" s="165">
        <f t="shared" si="24"/>
        <v>3.2246273616253678</v>
      </c>
      <c r="K72" s="163">
        <f t="shared" si="25"/>
        <v>20073</v>
      </c>
      <c r="L72" s="163">
        <f t="shared" si="26"/>
        <v>33965</v>
      </c>
      <c r="M72" s="164">
        <f t="shared" si="28"/>
        <v>1.3426155586085424E-3</v>
      </c>
      <c r="N72" s="79"/>
    </row>
    <row r="73" spans="1:14" x14ac:dyDescent="0.25">
      <c r="A73" s="161"/>
      <c r="B73" s="162" t="s">
        <v>119</v>
      </c>
      <c r="C73" s="163">
        <v>17420</v>
      </c>
      <c r="D73" s="163">
        <v>15166</v>
      </c>
      <c r="E73" s="163">
        <v>6622</v>
      </c>
      <c r="F73" s="163">
        <v>21282</v>
      </c>
      <c r="G73" s="163">
        <v>16769</v>
      </c>
      <c r="H73" s="163">
        <v>25868</v>
      </c>
      <c r="I73" s="164">
        <f t="shared" si="27"/>
        <v>0.54260838451905302</v>
      </c>
      <c r="J73" s="165">
        <f t="shared" si="24"/>
        <v>0.70565739153369389</v>
      </c>
      <c r="K73" s="163">
        <f t="shared" si="25"/>
        <v>9099</v>
      </c>
      <c r="L73" s="163">
        <f t="shared" si="26"/>
        <v>10702</v>
      </c>
      <c r="M73" s="164">
        <f t="shared" si="28"/>
        <v>7.8050202863242789E-4</v>
      </c>
      <c r="N73" s="79"/>
    </row>
    <row r="74" spans="1:14" x14ac:dyDescent="0.25">
      <c r="A74" s="161"/>
      <c r="B74" s="162" t="s">
        <v>128</v>
      </c>
      <c r="C74" s="163">
        <v>8619</v>
      </c>
      <c r="D74" s="163">
        <v>13497</v>
      </c>
      <c r="E74" s="163">
        <v>5478</v>
      </c>
      <c r="F74" s="163">
        <v>15252</v>
      </c>
      <c r="G74" s="163">
        <v>25611</v>
      </c>
      <c r="H74" s="163">
        <v>21610</v>
      </c>
      <c r="I74" s="164">
        <f t="shared" si="27"/>
        <v>-0.15622193588692357</v>
      </c>
      <c r="J74" s="165">
        <f t="shared" si="24"/>
        <v>0.60109653997184553</v>
      </c>
      <c r="K74" s="163">
        <f t="shared" si="25"/>
        <v>-4001</v>
      </c>
      <c r="L74" s="163">
        <f t="shared" si="26"/>
        <v>8113</v>
      </c>
      <c r="M74" s="164">
        <f t="shared" si="28"/>
        <v>6.5202755677852043E-4</v>
      </c>
      <c r="N74" s="79"/>
    </row>
    <row r="75" spans="1:14" x14ac:dyDescent="0.25">
      <c r="A75" s="161" t="s">
        <v>144</v>
      </c>
      <c r="B75" s="162" t="s">
        <v>131</v>
      </c>
      <c r="C75" s="163">
        <v>12182</v>
      </c>
      <c r="D75" s="163">
        <v>10652</v>
      </c>
      <c r="E75" s="163">
        <v>4879</v>
      </c>
      <c r="F75" s="163">
        <v>4152</v>
      </c>
      <c r="G75" s="163">
        <v>7389</v>
      </c>
      <c r="H75" s="163">
        <v>15821</v>
      </c>
      <c r="I75" s="164">
        <f t="shared" si="27"/>
        <v>1.1411557720936529</v>
      </c>
      <c r="J75" s="165">
        <f t="shared" si="24"/>
        <v>0.4852609838527977</v>
      </c>
      <c r="K75" s="163">
        <f t="shared" si="25"/>
        <v>8432</v>
      </c>
      <c r="L75" s="163">
        <f t="shared" si="26"/>
        <v>5169</v>
      </c>
      <c r="M75" s="164">
        <f t="shared" si="28"/>
        <v>4.7735899934257158E-4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166035</v>
      </c>
      <c r="D76" s="169">
        <f t="shared" si="29"/>
        <v>150685</v>
      </c>
      <c r="E76" s="169">
        <f t="shared" si="29"/>
        <v>37660</v>
      </c>
      <c r="F76" s="169">
        <f t="shared" si="29"/>
        <v>207081</v>
      </c>
      <c r="G76" s="169">
        <f t="shared" si="29"/>
        <v>249772</v>
      </c>
      <c r="H76" s="169">
        <f t="shared" si="29"/>
        <v>298778</v>
      </c>
      <c r="I76" s="170">
        <f t="shared" si="27"/>
        <v>0.1962029370786158</v>
      </c>
      <c r="J76" s="171">
        <f t="shared" si="24"/>
        <v>0.98279855327338494</v>
      </c>
      <c r="K76" s="169">
        <f>H76-G76</f>
        <v>49006</v>
      </c>
      <c r="L76" s="169">
        <f t="shared" si="26"/>
        <v>148093</v>
      </c>
      <c r="M76" s="170">
        <f t="shared" si="28"/>
        <v>9.0148768791843015E-3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5341541</v>
      </c>
      <c r="D78" s="176">
        <v>5031510</v>
      </c>
      <c r="E78" s="176">
        <v>1431589</v>
      </c>
      <c r="F78" s="176">
        <v>3942356</v>
      </c>
      <c r="G78" s="176">
        <v>4682492</v>
      </c>
      <c r="H78" s="176">
        <v>5282925</v>
      </c>
      <c r="I78" s="177">
        <f>IFERROR(H78/G78-1,"-")</f>
        <v>0.1282293701729762</v>
      </c>
      <c r="J78" s="177">
        <f>IFERROR(H78/D78-1,"-")</f>
        <v>4.9968101027325851E-2</v>
      </c>
      <c r="K78" s="176">
        <f>H78-G78</f>
        <v>600433</v>
      </c>
      <c r="L78" s="176">
        <f>H78-D78</f>
        <v>251415</v>
      </c>
      <c r="M78" s="177">
        <f>H78/H$8</f>
        <v>0.15939901343795304</v>
      </c>
      <c r="N78" s="79"/>
    </row>
    <row r="79" spans="1:14" x14ac:dyDescent="0.25">
      <c r="A79" s="161" t="s">
        <v>96</v>
      </c>
      <c r="B79" s="157" t="s">
        <v>97</v>
      </c>
      <c r="C79" s="158">
        <v>1818715</v>
      </c>
      <c r="D79" s="158">
        <v>1758577</v>
      </c>
      <c r="E79" s="158">
        <v>421574</v>
      </c>
      <c r="F79" s="158">
        <v>1546636</v>
      </c>
      <c r="G79" s="158">
        <v>1556157</v>
      </c>
      <c r="H79" s="158">
        <v>1590942</v>
      </c>
      <c r="I79" s="159">
        <f>IFERROR(H79/G79-1,"-")</f>
        <v>2.2353143031198064E-2</v>
      </c>
      <c r="J79" s="160">
        <f t="shared" ref="J79:J90" si="30">IFERROR(H79/D79-1,"-")</f>
        <v>-9.5324230898049978E-2</v>
      </c>
      <c r="K79" s="158">
        <f t="shared" ref="K79:K89" si="31">H79-G79</f>
        <v>34785</v>
      </c>
      <c r="L79" s="158">
        <f t="shared" ref="L79:L90" si="32">H79-D79</f>
        <v>-167635</v>
      </c>
      <c r="M79" s="159">
        <f>H79/H$8</f>
        <v>4.8002685110427247E-2</v>
      </c>
      <c r="N79" s="79"/>
    </row>
    <row r="80" spans="1:14" x14ac:dyDescent="0.25">
      <c r="A80" s="161" t="s">
        <v>103</v>
      </c>
      <c r="B80" s="162" t="s">
        <v>103</v>
      </c>
      <c r="C80" s="163">
        <v>310509</v>
      </c>
      <c r="D80" s="163">
        <v>197371</v>
      </c>
      <c r="E80" s="163">
        <v>56288</v>
      </c>
      <c r="F80" s="163">
        <v>232664</v>
      </c>
      <c r="G80" s="163">
        <v>242597</v>
      </c>
      <c r="H80" s="163">
        <v>271780</v>
      </c>
      <c r="I80" s="164">
        <f>IFERROR(H80/G80-1,"-")</f>
        <v>0.1202941503810846</v>
      </c>
      <c r="J80" s="165">
        <f t="shared" si="30"/>
        <v>0.37700067385786151</v>
      </c>
      <c r="K80" s="163">
        <f t="shared" si="31"/>
        <v>29183</v>
      </c>
      <c r="L80" s="163">
        <f t="shared" si="32"/>
        <v>74409</v>
      </c>
      <c r="M80" s="164">
        <f>H80/H$8</f>
        <v>8.2002799343482771E-3</v>
      </c>
      <c r="N80" s="79"/>
    </row>
    <row r="81" spans="1:14" x14ac:dyDescent="0.25">
      <c r="A81" s="161" t="s">
        <v>100</v>
      </c>
      <c r="B81" s="162" t="s">
        <v>100</v>
      </c>
      <c r="C81" s="163">
        <v>1508206</v>
      </c>
      <c r="D81" s="163">
        <v>1561206</v>
      </c>
      <c r="E81" s="163">
        <v>365286</v>
      </c>
      <c r="F81" s="163">
        <v>1313972</v>
      </c>
      <c r="G81" s="163">
        <v>1313560</v>
      </c>
      <c r="H81" s="163">
        <v>1319162</v>
      </c>
      <c r="I81" s="164">
        <f>IFERROR(H81/G81-1,"-")</f>
        <v>4.2647461859375291E-3</v>
      </c>
      <c r="J81" s="165">
        <f t="shared" si="30"/>
        <v>-0.1550365550734496</v>
      </c>
      <c r="K81" s="163">
        <f t="shared" si="31"/>
        <v>5602</v>
      </c>
      <c r="L81" s="163">
        <f t="shared" si="32"/>
        <v>-242044</v>
      </c>
      <c r="M81" s="164">
        <f>H81/H$8</f>
        <v>3.980240517607897E-2</v>
      </c>
      <c r="N81" s="79"/>
    </row>
    <row r="82" spans="1:14" x14ac:dyDescent="0.25">
      <c r="A82" s="161"/>
      <c r="B82" s="157" t="s">
        <v>107</v>
      </c>
      <c r="C82" s="158">
        <v>3522826</v>
      </c>
      <c r="D82" s="158">
        <v>3272933</v>
      </c>
      <c r="E82" s="158">
        <v>1010015</v>
      </c>
      <c r="F82" s="158">
        <v>2395720</v>
      </c>
      <c r="G82" s="158">
        <v>3126335</v>
      </c>
      <c r="H82" s="158">
        <v>3691983</v>
      </c>
      <c r="I82" s="159">
        <f>IFERROR(H82/G82-1,"-")</f>
        <v>0.18093006667551625</v>
      </c>
      <c r="J82" s="160">
        <f t="shared" si="30"/>
        <v>0.12803500713274607</v>
      </c>
      <c r="K82" s="158">
        <f t="shared" si="31"/>
        <v>565648</v>
      </c>
      <c r="L82" s="158">
        <f t="shared" si="32"/>
        <v>419050</v>
      </c>
      <c r="M82" s="159">
        <f>H82/H$8</f>
        <v>0.11139632832752579</v>
      </c>
      <c r="N82" s="79"/>
    </row>
    <row r="83" spans="1:14" s="56" customFormat="1" x14ac:dyDescent="0.25">
      <c r="A83" s="161"/>
      <c r="B83" s="162" t="s">
        <v>110</v>
      </c>
      <c r="C83" s="163">
        <v>474688</v>
      </c>
      <c r="D83" s="163">
        <v>520973</v>
      </c>
      <c r="E83" s="163">
        <v>148137</v>
      </c>
      <c r="F83" s="163">
        <v>456263</v>
      </c>
      <c r="G83" s="163">
        <v>603794</v>
      </c>
      <c r="H83" s="163">
        <v>719188</v>
      </c>
      <c r="I83" s="164">
        <f t="shared" ref="I83:I90" si="33">IFERROR(H83/G83-1,"-")</f>
        <v>0.1911148504291198</v>
      </c>
      <c r="J83" s="165">
        <f t="shared" si="30"/>
        <v>0.38047077295752363</v>
      </c>
      <c r="K83" s="163">
        <f t="shared" si="31"/>
        <v>115394</v>
      </c>
      <c r="L83" s="163">
        <f t="shared" si="32"/>
        <v>198215</v>
      </c>
      <c r="M83" s="164">
        <f t="shared" ref="M83:M90" si="34">H83/H$8</f>
        <v>2.1699694331533112E-2</v>
      </c>
      <c r="N83" s="166"/>
    </row>
    <row r="84" spans="1:14" s="56" customFormat="1" x14ac:dyDescent="0.25">
      <c r="A84" s="161"/>
      <c r="B84" s="162" t="s">
        <v>113</v>
      </c>
      <c r="C84" s="163">
        <v>1699062</v>
      </c>
      <c r="D84" s="163">
        <v>1410965</v>
      </c>
      <c r="E84" s="163">
        <v>420132</v>
      </c>
      <c r="F84" s="163">
        <v>893951</v>
      </c>
      <c r="G84" s="163">
        <v>1074196</v>
      </c>
      <c r="H84" s="163">
        <v>1232697</v>
      </c>
      <c r="I84" s="164">
        <f t="shared" si="33"/>
        <v>0.14755314672555109</v>
      </c>
      <c r="J84" s="165">
        <f t="shared" si="30"/>
        <v>-0.12634473569507398</v>
      </c>
      <c r="K84" s="163">
        <f t="shared" si="31"/>
        <v>158501</v>
      </c>
      <c r="L84" s="163">
        <f t="shared" si="32"/>
        <v>-178268</v>
      </c>
      <c r="M84" s="164">
        <f t="shared" si="34"/>
        <v>3.71935406366595E-2</v>
      </c>
      <c r="N84" s="166"/>
    </row>
    <row r="85" spans="1:14" x14ac:dyDescent="0.25">
      <c r="A85" s="161"/>
      <c r="B85" s="162" t="s">
        <v>116</v>
      </c>
      <c r="C85" s="163">
        <v>146510</v>
      </c>
      <c r="D85" s="163">
        <v>162959</v>
      </c>
      <c r="E85" s="163">
        <v>46150</v>
      </c>
      <c r="F85" s="163">
        <v>164528</v>
      </c>
      <c r="G85" s="163">
        <v>251767</v>
      </c>
      <c r="H85" s="163">
        <v>358727</v>
      </c>
      <c r="I85" s="164">
        <f t="shared" si="33"/>
        <v>0.42483725031477526</v>
      </c>
      <c r="J85" s="165">
        <f t="shared" si="30"/>
        <v>1.2013328505943215</v>
      </c>
      <c r="K85" s="163">
        <f t="shared" si="31"/>
        <v>106960</v>
      </c>
      <c r="L85" s="163">
        <f t="shared" si="32"/>
        <v>195768</v>
      </c>
      <c r="M85" s="164">
        <f t="shared" si="34"/>
        <v>1.0823687615015655E-2</v>
      </c>
      <c r="N85" s="79"/>
    </row>
    <row r="86" spans="1:14" x14ac:dyDescent="0.25">
      <c r="A86" s="161"/>
      <c r="B86" s="162" t="s">
        <v>123</v>
      </c>
      <c r="C86" s="163">
        <v>92652</v>
      </c>
      <c r="D86" s="163">
        <v>70517</v>
      </c>
      <c r="E86" s="163">
        <v>13347</v>
      </c>
      <c r="F86" s="163">
        <v>68640</v>
      </c>
      <c r="G86" s="163">
        <v>82815</v>
      </c>
      <c r="H86" s="163">
        <v>121963</v>
      </c>
      <c r="I86" s="164">
        <f t="shared" si="33"/>
        <v>0.47271629535712134</v>
      </c>
      <c r="J86" s="165">
        <f t="shared" si="30"/>
        <v>0.72955457549243441</v>
      </c>
      <c r="K86" s="163">
        <f t="shared" si="31"/>
        <v>39148</v>
      </c>
      <c r="L86" s="163">
        <f t="shared" si="32"/>
        <v>51446</v>
      </c>
      <c r="M86" s="164">
        <f t="shared" si="34"/>
        <v>3.6799276680878614E-3</v>
      </c>
      <c r="N86" s="79"/>
    </row>
    <row r="87" spans="1:14" x14ac:dyDescent="0.25">
      <c r="A87" s="161"/>
      <c r="B87" s="162" t="s">
        <v>119</v>
      </c>
      <c r="C87" s="163">
        <v>52998</v>
      </c>
      <c r="D87" s="163">
        <v>43867</v>
      </c>
      <c r="E87" s="163">
        <v>14404</v>
      </c>
      <c r="F87" s="163">
        <v>29868</v>
      </c>
      <c r="G87" s="163">
        <v>41952</v>
      </c>
      <c r="H87" s="163">
        <v>53988</v>
      </c>
      <c r="I87" s="164">
        <f t="shared" si="33"/>
        <v>0.28689931350114417</v>
      </c>
      <c r="J87" s="165">
        <f t="shared" si="30"/>
        <v>0.23072013130599323</v>
      </c>
      <c r="K87" s="163">
        <f t="shared" si="31"/>
        <v>12036</v>
      </c>
      <c r="L87" s="163">
        <f t="shared" si="32"/>
        <v>10121</v>
      </c>
      <c r="M87" s="164">
        <f t="shared" si="34"/>
        <v>1.6289525097343248E-3</v>
      </c>
      <c r="N87" s="79"/>
    </row>
    <row r="88" spans="1:14" x14ac:dyDescent="0.25">
      <c r="A88" s="161"/>
      <c r="B88" s="162" t="s">
        <v>128</v>
      </c>
      <c r="C88" s="163">
        <v>59719</v>
      </c>
      <c r="D88" s="163">
        <v>66337</v>
      </c>
      <c r="E88" s="163">
        <v>30334</v>
      </c>
      <c r="F88" s="163">
        <v>53280</v>
      </c>
      <c r="G88" s="163">
        <v>65323</v>
      </c>
      <c r="H88" s="163">
        <v>61758</v>
      </c>
      <c r="I88" s="164">
        <f t="shared" si="33"/>
        <v>-5.4574958284218433E-2</v>
      </c>
      <c r="J88" s="165">
        <f t="shared" si="30"/>
        <v>-6.9026335227700963E-2</v>
      </c>
      <c r="K88" s="163">
        <f t="shared" si="31"/>
        <v>-3565</v>
      </c>
      <c r="L88" s="163">
        <f t="shared" si="32"/>
        <v>-4579</v>
      </c>
      <c r="M88" s="164">
        <f t="shared" si="34"/>
        <v>1.8633927742493228E-3</v>
      </c>
      <c r="N88" s="79"/>
    </row>
    <row r="89" spans="1:14" x14ac:dyDescent="0.25">
      <c r="A89" s="161" t="s">
        <v>144</v>
      </c>
      <c r="B89" s="162" t="s">
        <v>131</v>
      </c>
      <c r="C89" s="163">
        <v>105299</v>
      </c>
      <c r="D89" s="163">
        <v>93474</v>
      </c>
      <c r="E89" s="163">
        <v>49510</v>
      </c>
      <c r="F89" s="163">
        <v>46315</v>
      </c>
      <c r="G89" s="163">
        <v>67587</v>
      </c>
      <c r="H89" s="163">
        <v>67540</v>
      </c>
      <c r="I89" s="164">
        <f t="shared" si="33"/>
        <v>-6.9540000295920112E-4</v>
      </c>
      <c r="J89" s="165">
        <f t="shared" si="30"/>
        <v>-0.27744613475404922</v>
      </c>
      <c r="K89" s="163">
        <f t="shared" si="31"/>
        <v>-47</v>
      </c>
      <c r="L89" s="163">
        <f t="shared" si="32"/>
        <v>-25934</v>
      </c>
      <c r="M89" s="164">
        <f t="shared" si="34"/>
        <v>2.0378501242397625E-3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891898</v>
      </c>
      <c r="D90" s="169">
        <f t="shared" si="35"/>
        <v>903841</v>
      </c>
      <c r="E90" s="169">
        <f t="shared" si="35"/>
        <v>288001</v>
      </c>
      <c r="F90" s="169">
        <f t="shared" si="35"/>
        <v>682875</v>
      </c>
      <c r="G90" s="169">
        <f t="shared" si="35"/>
        <v>938901</v>
      </c>
      <c r="H90" s="169">
        <f t="shared" si="35"/>
        <v>1076122</v>
      </c>
      <c r="I90" s="170">
        <f t="shared" si="33"/>
        <v>0.14615065912167524</v>
      </c>
      <c r="J90" s="171">
        <f t="shared" si="30"/>
        <v>0.19060985283916088</v>
      </c>
      <c r="K90" s="169">
        <f>H90-G90</f>
        <v>137221</v>
      </c>
      <c r="L90" s="169">
        <f t="shared" si="32"/>
        <v>172281</v>
      </c>
      <c r="M90" s="170">
        <f t="shared" si="34"/>
        <v>3.2469282668006243E-2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126063</v>
      </c>
      <c r="D92" s="176">
        <v>123106</v>
      </c>
      <c r="E92" s="176">
        <v>51525</v>
      </c>
      <c r="F92" s="176">
        <v>125643</v>
      </c>
      <c r="G92" s="176">
        <v>136470</v>
      </c>
      <c r="H92" s="176">
        <v>138981</v>
      </c>
      <c r="I92" s="177">
        <f>IFERROR(H92/G92-1,"-")</f>
        <v>1.8399648274346037E-2</v>
      </c>
      <c r="J92" s="177">
        <f>IFERROR(H92/D92-1,"-")</f>
        <v>0.1289539096388479</v>
      </c>
      <c r="K92" s="176">
        <f>H92-G92</f>
        <v>2511</v>
      </c>
      <c r="L92" s="176">
        <f>H92-D92</f>
        <v>15875</v>
      </c>
      <c r="M92" s="177">
        <f>H92/H$8</f>
        <v>4.1934031406124731E-3</v>
      </c>
      <c r="N92" s="79"/>
    </row>
    <row r="93" spans="1:14" x14ac:dyDescent="0.25">
      <c r="A93" s="161" t="s">
        <v>96</v>
      </c>
      <c r="B93" s="157" t="s">
        <v>97</v>
      </c>
      <c r="C93" s="158">
        <v>64827</v>
      </c>
      <c r="D93" s="158">
        <v>66026</v>
      </c>
      <c r="E93" s="158">
        <v>26693</v>
      </c>
      <c r="F93" s="158">
        <v>64831</v>
      </c>
      <c r="G93" s="158">
        <v>67632</v>
      </c>
      <c r="H93" s="158">
        <v>64778</v>
      </c>
      <c r="I93" s="159">
        <f>IFERROR(H93/G93-1,"-")</f>
        <v>-4.2198959072628384E-2</v>
      </c>
      <c r="J93" s="160">
        <f t="shared" ref="J93:J104" si="36">IFERROR(H93/D93-1,"-")</f>
        <v>-1.8901644806591289E-2</v>
      </c>
      <c r="K93" s="158">
        <f t="shared" ref="K93:K103" si="37">H93-G93</f>
        <v>-2854</v>
      </c>
      <c r="L93" s="158">
        <f t="shared" ref="L93:L104" si="38">H93-D93</f>
        <v>-1248</v>
      </c>
      <c r="M93" s="159">
        <f>H93/H$8</f>
        <v>1.9545137007403513E-3</v>
      </c>
      <c r="N93" s="79"/>
    </row>
    <row r="94" spans="1:14" x14ac:dyDescent="0.25">
      <c r="A94" s="161" t="s">
        <v>103</v>
      </c>
      <c r="B94" s="162" t="s">
        <v>103</v>
      </c>
      <c r="C94" s="163">
        <v>27247</v>
      </c>
      <c r="D94" s="163">
        <v>28890</v>
      </c>
      <c r="E94" s="163">
        <v>12284</v>
      </c>
      <c r="F94" s="163">
        <v>27229</v>
      </c>
      <c r="G94" s="163">
        <v>17692</v>
      </c>
      <c r="H94" s="163">
        <v>19072</v>
      </c>
      <c r="I94" s="164">
        <f>IFERROR(H94/G94-1,"-")</f>
        <v>7.8001356545331246E-2</v>
      </c>
      <c r="J94" s="165">
        <f t="shared" si="36"/>
        <v>-0.33984077535479407</v>
      </c>
      <c r="K94" s="163">
        <f t="shared" si="37"/>
        <v>1380</v>
      </c>
      <c r="L94" s="163">
        <f t="shared" si="38"/>
        <v>-9818</v>
      </c>
      <c r="M94" s="164">
        <f>H94/H$8</f>
        <v>5.7544977153539754E-4</v>
      </c>
      <c r="N94" s="79"/>
    </row>
    <row r="95" spans="1:14" x14ac:dyDescent="0.25">
      <c r="A95" s="161" t="s">
        <v>100</v>
      </c>
      <c r="B95" s="162" t="s">
        <v>100</v>
      </c>
      <c r="C95" s="163">
        <v>37580</v>
      </c>
      <c r="D95" s="163">
        <v>37136</v>
      </c>
      <c r="E95" s="163">
        <v>14409</v>
      </c>
      <c r="F95" s="163">
        <v>37602</v>
      </c>
      <c r="G95" s="163">
        <v>49940</v>
      </c>
      <c r="H95" s="163">
        <v>45706</v>
      </c>
      <c r="I95" s="164">
        <f>IFERROR(H95/G95-1,"-")</f>
        <v>-8.4781738085702885E-2</v>
      </c>
      <c r="J95" s="165">
        <f t="shared" si="36"/>
        <v>0.23077337354588545</v>
      </c>
      <c r="K95" s="163">
        <f t="shared" si="37"/>
        <v>-4234</v>
      </c>
      <c r="L95" s="163">
        <f t="shared" si="38"/>
        <v>8570</v>
      </c>
      <c r="M95" s="164">
        <f>H95/H$8</f>
        <v>1.3790639292049539E-3</v>
      </c>
      <c r="N95" s="79"/>
    </row>
    <row r="96" spans="1:14" x14ac:dyDescent="0.25">
      <c r="A96" s="161"/>
      <c r="B96" s="157" t="s">
        <v>107</v>
      </c>
      <c r="C96" s="158">
        <v>61236</v>
      </c>
      <c r="D96" s="158">
        <v>57080</v>
      </c>
      <c r="E96" s="158">
        <v>24832</v>
      </c>
      <c r="F96" s="158">
        <v>60812</v>
      </c>
      <c r="G96" s="158">
        <v>68838</v>
      </c>
      <c r="H96" s="158">
        <v>74203</v>
      </c>
      <c r="I96" s="159">
        <f>IFERROR(H96/G96-1,"-")</f>
        <v>7.7936604782242291E-2</v>
      </c>
      <c r="J96" s="160">
        <f t="shared" si="36"/>
        <v>0.29998248072880163</v>
      </c>
      <c r="K96" s="158">
        <f t="shared" si="37"/>
        <v>5365</v>
      </c>
      <c r="L96" s="158">
        <f t="shared" si="38"/>
        <v>17123</v>
      </c>
      <c r="M96" s="159">
        <f>H96/H$8</f>
        <v>2.2388894398721218E-3</v>
      </c>
      <c r="N96" s="79"/>
    </row>
    <row r="97" spans="1:14" s="56" customFormat="1" x14ac:dyDescent="0.25">
      <c r="A97" s="161"/>
      <c r="B97" s="162" t="s">
        <v>110</v>
      </c>
      <c r="C97" s="163">
        <v>6532</v>
      </c>
      <c r="D97" s="163">
        <v>7315</v>
      </c>
      <c r="E97" s="163">
        <v>4845</v>
      </c>
      <c r="F97" s="163">
        <v>8301</v>
      </c>
      <c r="G97" s="163">
        <v>9944</v>
      </c>
      <c r="H97" s="163">
        <v>11437</v>
      </c>
      <c r="I97" s="164">
        <f t="shared" ref="I97:I104" si="39">IFERROR(H97/G97-1,"-")</f>
        <v>0.15014078841512468</v>
      </c>
      <c r="J97" s="165">
        <f t="shared" si="36"/>
        <v>0.56349965823650039</v>
      </c>
      <c r="K97" s="163">
        <f t="shared" si="37"/>
        <v>1493</v>
      </c>
      <c r="L97" s="163">
        <f t="shared" si="38"/>
        <v>4122</v>
      </c>
      <c r="M97" s="164">
        <f t="shared" ref="M97:M104" si="40">H97/H$8</f>
        <v>3.4508279346950199E-4</v>
      </c>
      <c r="N97" s="166"/>
    </row>
    <row r="98" spans="1:14" s="56" customFormat="1" x14ac:dyDescent="0.25">
      <c r="A98" s="161"/>
      <c r="B98" s="162" t="s">
        <v>113</v>
      </c>
      <c r="C98" s="163">
        <v>23104</v>
      </c>
      <c r="D98" s="163">
        <v>19109</v>
      </c>
      <c r="E98" s="163">
        <v>7178</v>
      </c>
      <c r="F98" s="163">
        <v>19217</v>
      </c>
      <c r="G98" s="163">
        <v>20603</v>
      </c>
      <c r="H98" s="163">
        <v>22579</v>
      </c>
      <c r="I98" s="164">
        <f t="shared" si="39"/>
        <v>9.5908362859777663E-2</v>
      </c>
      <c r="J98" s="165">
        <f t="shared" si="36"/>
        <v>0.18158982678319124</v>
      </c>
      <c r="K98" s="163">
        <f t="shared" si="37"/>
        <v>1976</v>
      </c>
      <c r="L98" s="163">
        <f t="shared" si="38"/>
        <v>3470</v>
      </c>
      <c r="M98" s="164">
        <f t="shared" si="40"/>
        <v>6.8126470173541012E-4</v>
      </c>
      <c r="N98" s="166"/>
    </row>
    <row r="99" spans="1:14" x14ac:dyDescent="0.25">
      <c r="A99" s="161"/>
      <c r="B99" s="162" t="s">
        <v>116</v>
      </c>
      <c r="C99" s="163">
        <v>7747</v>
      </c>
      <c r="D99" s="163">
        <v>7822</v>
      </c>
      <c r="E99" s="163">
        <v>4081</v>
      </c>
      <c r="F99" s="163">
        <v>7164</v>
      </c>
      <c r="G99" s="163">
        <v>8223</v>
      </c>
      <c r="H99" s="163">
        <v>9036</v>
      </c>
      <c r="I99" s="164">
        <f t="shared" si="39"/>
        <v>9.886902590295521E-2</v>
      </c>
      <c r="J99" s="165">
        <f t="shared" si="36"/>
        <v>0.15520327282025059</v>
      </c>
      <c r="K99" s="163">
        <f t="shared" si="37"/>
        <v>813</v>
      </c>
      <c r="L99" s="163">
        <f t="shared" si="38"/>
        <v>1214</v>
      </c>
      <c r="M99" s="164">
        <f t="shared" si="40"/>
        <v>2.7263863965991256E-4</v>
      </c>
      <c r="N99" s="79"/>
    </row>
    <row r="100" spans="1:14" x14ac:dyDescent="0.25">
      <c r="A100" s="161"/>
      <c r="B100" s="162" t="s">
        <v>123</v>
      </c>
      <c r="C100" s="163">
        <v>2012</v>
      </c>
      <c r="D100" s="163">
        <v>2193</v>
      </c>
      <c r="E100" s="163">
        <v>893</v>
      </c>
      <c r="F100" s="163">
        <v>4607</v>
      </c>
      <c r="G100" s="163">
        <v>3258</v>
      </c>
      <c r="H100" s="163">
        <v>3585</v>
      </c>
      <c r="I100" s="164">
        <f t="shared" si="39"/>
        <v>0.10036832412523022</v>
      </c>
      <c r="J100" s="165">
        <f t="shared" si="36"/>
        <v>0.63474692202462379</v>
      </c>
      <c r="K100" s="163">
        <f t="shared" si="37"/>
        <v>327</v>
      </c>
      <c r="L100" s="163">
        <f t="shared" si="38"/>
        <v>1392</v>
      </c>
      <c r="M100" s="164">
        <f t="shared" si="40"/>
        <v>1.081683845928272E-4</v>
      </c>
      <c r="N100" s="79"/>
    </row>
    <row r="101" spans="1:14" x14ac:dyDescent="0.25">
      <c r="A101" s="161"/>
      <c r="B101" s="162" t="s">
        <v>119</v>
      </c>
      <c r="C101" s="163">
        <v>1383</v>
      </c>
      <c r="D101" s="163">
        <v>1184</v>
      </c>
      <c r="E101" s="163">
        <v>699</v>
      </c>
      <c r="F101" s="163">
        <v>1780</v>
      </c>
      <c r="G101" s="163">
        <v>1650</v>
      </c>
      <c r="H101" s="163">
        <v>2010</v>
      </c>
      <c r="I101" s="164">
        <f t="shared" si="39"/>
        <v>0.21818181818181825</v>
      </c>
      <c r="J101" s="165">
        <f t="shared" si="36"/>
        <v>0.69763513513513509</v>
      </c>
      <c r="K101" s="163">
        <f t="shared" si="37"/>
        <v>360</v>
      </c>
      <c r="L101" s="163">
        <f t="shared" si="38"/>
        <v>826</v>
      </c>
      <c r="M101" s="164">
        <f t="shared" si="40"/>
        <v>6.0646709353300601E-5</v>
      </c>
      <c r="N101" s="79"/>
    </row>
    <row r="102" spans="1:14" x14ac:dyDescent="0.25">
      <c r="A102" s="161"/>
      <c r="B102" s="162" t="s">
        <v>128</v>
      </c>
      <c r="C102" s="163">
        <v>324</v>
      </c>
      <c r="D102" s="163">
        <v>370</v>
      </c>
      <c r="E102" s="163">
        <v>586</v>
      </c>
      <c r="F102" s="163">
        <v>716</v>
      </c>
      <c r="G102" s="163">
        <v>386</v>
      </c>
      <c r="H102" s="163">
        <v>772</v>
      </c>
      <c r="I102" s="164">
        <f t="shared" si="39"/>
        <v>1</v>
      </c>
      <c r="J102" s="165">
        <f t="shared" si="36"/>
        <v>1.0864864864864865</v>
      </c>
      <c r="K102" s="163">
        <f t="shared" si="37"/>
        <v>386</v>
      </c>
      <c r="L102" s="163">
        <f t="shared" si="38"/>
        <v>402</v>
      </c>
      <c r="M102" s="164">
        <f t="shared" si="40"/>
        <v>2.3293163990421925E-5</v>
      </c>
      <c r="N102" s="79"/>
    </row>
    <row r="103" spans="1:14" x14ac:dyDescent="0.25">
      <c r="A103" s="161" t="s">
        <v>144</v>
      </c>
      <c r="B103" s="162" t="s">
        <v>131</v>
      </c>
      <c r="C103" s="163">
        <v>1061</v>
      </c>
      <c r="D103" s="163">
        <v>589</v>
      </c>
      <c r="E103" s="163">
        <v>245</v>
      </c>
      <c r="F103" s="163">
        <v>291</v>
      </c>
      <c r="G103" s="163">
        <v>803</v>
      </c>
      <c r="H103" s="163">
        <v>1084</v>
      </c>
      <c r="I103" s="164">
        <f t="shared" si="39"/>
        <v>0.3499377334993774</v>
      </c>
      <c r="J103" s="165">
        <f t="shared" si="36"/>
        <v>0.84040747028862484</v>
      </c>
      <c r="K103" s="163">
        <f t="shared" si="37"/>
        <v>281</v>
      </c>
      <c r="L103" s="163">
        <f t="shared" si="38"/>
        <v>495</v>
      </c>
      <c r="M103" s="164">
        <f t="shared" si="40"/>
        <v>3.2706981561680522E-5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19073</v>
      </c>
      <c r="D104" s="169">
        <f t="shared" si="41"/>
        <v>18498</v>
      </c>
      <c r="E104" s="169">
        <f t="shared" si="41"/>
        <v>6305</v>
      </c>
      <c r="F104" s="169">
        <f t="shared" si="41"/>
        <v>18736</v>
      </c>
      <c r="G104" s="169">
        <f t="shared" si="41"/>
        <v>23971</v>
      </c>
      <c r="H104" s="169">
        <f t="shared" si="41"/>
        <v>23700</v>
      </c>
      <c r="I104" s="170">
        <f t="shared" si="39"/>
        <v>-1.1305327270451748E-2</v>
      </c>
      <c r="J104" s="171">
        <f t="shared" si="36"/>
        <v>0.28121959130716845</v>
      </c>
      <c r="K104" s="169">
        <f>H104-G104</f>
        <v>-271</v>
      </c>
      <c r="L104" s="169">
        <f t="shared" si="38"/>
        <v>5202</v>
      </c>
      <c r="M104" s="170">
        <f t="shared" si="40"/>
        <v>7.1508806550906682E-4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980110</v>
      </c>
      <c r="D106" s="176">
        <v>966565</v>
      </c>
      <c r="E106" s="176">
        <v>392854</v>
      </c>
      <c r="F106" s="176">
        <v>1207077</v>
      </c>
      <c r="G106" s="176">
        <v>1327472</v>
      </c>
      <c r="H106" s="176">
        <v>1355457</v>
      </c>
      <c r="I106" s="177">
        <f>IFERROR(H106/G106-1,"-")</f>
        <v>2.1081423939638633E-2</v>
      </c>
      <c r="J106" s="177">
        <f>IFERROR(H106/D106-1,"-")</f>
        <v>0.40234438449561072</v>
      </c>
      <c r="K106" s="176">
        <f>H106-G106</f>
        <v>27985</v>
      </c>
      <c r="L106" s="176">
        <f>H106-D106</f>
        <v>388892</v>
      </c>
      <c r="M106" s="177">
        <f>H106/H$8</f>
        <v>4.089751578104317E-2</v>
      </c>
      <c r="N106" s="79"/>
    </row>
    <row r="107" spans="1:14" x14ac:dyDescent="0.25">
      <c r="A107" s="161" t="s">
        <v>96</v>
      </c>
      <c r="B107" s="157" t="s">
        <v>97</v>
      </c>
      <c r="C107" s="158">
        <v>144712</v>
      </c>
      <c r="D107" s="158">
        <v>147587</v>
      </c>
      <c r="E107" s="158">
        <v>116788</v>
      </c>
      <c r="F107" s="158">
        <v>199059</v>
      </c>
      <c r="G107" s="158">
        <v>203699</v>
      </c>
      <c r="H107" s="158">
        <v>194338</v>
      </c>
      <c r="I107" s="159">
        <f>IFERROR(H107/G107-1,"-")</f>
        <v>-4.5955061144139164E-2</v>
      </c>
      <c r="J107" s="160">
        <f t="shared" ref="J107:J118" si="42">IFERROR(H107/D107-1,"-")</f>
        <v>0.31676909212871052</v>
      </c>
      <c r="K107" s="158">
        <f t="shared" ref="K107:K117" si="43">H107-G107</f>
        <v>-9361</v>
      </c>
      <c r="L107" s="158">
        <f t="shared" ref="L107:L118" si="44">H107-D107</f>
        <v>46751</v>
      </c>
      <c r="M107" s="159">
        <f>H107/H$8</f>
        <v>5.863661792189917E-3</v>
      </c>
      <c r="N107" s="79"/>
    </row>
    <row r="108" spans="1:14" x14ac:dyDescent="0.25">
      <c r="A108" s="161" t="s">
        <v>103</v>
      </c>
      <c r="B108" s="162" t="s">
        <v>103</v>
      </c>
      <c r="C108" s="163">
        <v>48197</v>
      </c>
      <c r="D108" s="163">
        <v>39991</v>
      </c>
      <c r="E108" s="163">
        <v>11237</v>
      </c>
      <c r="F108" s="163">
        <v>70139</v>
      </c>
      <c r="G108" s="163">
        <v>55244</v>
      </c>
      <c r="H108" s="163">
        <v>55578</v>
      </c>
      <c r="I108" s="164">
        <f>IFERROR(H108/G108-1,"-")</f>
        <v>6.0459054376946764E-3</v>
      </c>
      <c r="J108" s="165">
        <f t="shared" si="42"/>
        <v>0.38976269660673646</v>
      </c>
      <c r="K108" s="163">
        <f t="shared" si="43"/>
        <v>334</v>
      </c>
      <c r="L108" s="163">
        <f t="shared" si="44"/>
        <v>15587</v>
      </c>
      <c r="M108" s="164">
        <f>H108/H$8</f>
        <v>1.676926772357085E-3</v>
      </c>
      <c r="N108" s="79"/>
    </row>
    <row r="109" spans="1:14" x14ac:dyDescent="0.25">
      <c r="A109" s="161" t="s">
        <v>100</v>
      </c>
      <c r="B109" s="162" t="s">
        <v>100</v>
      </c>
      <c r="C109" s="163">
        <v>96515</v>
      </c>
      <c r="D109" s="163">
        <v>107596</v>
      </c>
      <c r="E109" s="163">
        <v>105551</v>
      </c>
      <c r="F109" s="163">
        <v>128920</v>
      </c>
      <c r="G109" s="163">
        <v>148455</v>
      </c>
      <c r="H109" s="163">
        <v>138760</v>
      </c>
      <c r="I109" s="164">
        <f>IFERROR(H109/G109-1,"-")</f>
        <v>-6.5305984978613063E-2</v>
      </c>
      <c r="J109" s="165">
        <f t="shared" si="42"/>
        <v>0.28963902003791953</v>
      </c>
      <c r="K109" s="163">
        <f t="shared" si="43"/>
        <v>-9695</v>
      </c>
      <c r="L109" s="163">
        <f t="shared" si="44"/>
        <v>31164</v>
      </c>
      <c r="M109" s="164">
        <f>H109/H$8</f>
        <v>4.186735019832832E-3</v>
      </c>
      <c r="N109" s="79"/>
    </row>
    <row r="110" spans="1:14" x14ac:dyDescent="0.25">
      <c r="A110" s="161"/>
      <c r="B110" s="157" t="s">
        <v>107</v>
      </c>
      <c r="C110" s="158">
        <v>835398</v>
      </c>
      <c r="D110" s="158">
        <v>818978</v>
      </c>
      <c r="E110" s="158">
        <v>276066</v>
      </c>
      <c r="F110" s="158">
        <v>1008018</v>
      </c>
      <c r="G110" s="158">
        <v>1123773</v>
      </c>
      <c r="H110" s="158">
        <v>1161119</v>
      </c>
      <c r="I110" s="159">
        <f>IFERROR(H110/G110-1,"-")</f>
        <v>3.3232690231923989E-2</v>
      </c>
      <c r="J110" s="160">
        <f t="shared" si="42"/>
        <v>0.41776580079074166</v>
      </c>
      <c r="K110" s="158">
        <f t="shared" si="43"/>
        <v>37346</v>
      </c>
      <c r="L110" s="158">
        <f t="shared" si="44"/>
        <v>342141</v>
      </c>
      <c r="M110" s="159">
        <f>H110/H$8</f>
        <v>3.5033853988853253E-2</v>
      </c>
      <c r="N110" s="79"/>
    </row>
    <row r="111" spans="1:14" s="56" customFormat="1" x14ac:dyDescent="0.25">
      <c r="A111" s="161"/>
      <c r="B111" s="162" t="s">
        <v>110</v>
      </c>
      <c r="C111" s="163">
        <v>460921</v>
      </c>
      <c r="D111" s="163">
        <v>440006</v>
      </c>
      <c r="E111" s="163">
        <v>147447</v>
      </c>
      <c r="F111" s="163">
        <v>619928</v>
      </c>
      <c r="G111" s="163">
        <v>712793</v>
      </c>
      <c r="H111" s="163">
        <v>717114</v>
      </c>
      <c r="I111" s="164">
        <f t="shared" ref="I111:I118" si="45">IFERROR(H111/G111-1,"-")</f>
        <v>6.0620685107737327E-3</v>
      </c>
      <c r="J111" s="165">
        <f t="shared" si="42"/>
        <v>0.62978232115016608</v>
      </c>
      <c r="K111" s="163">
        <f t="shared" si="43"/>
        <v>4321</v>
      </c>
      <c r="L111" s="163">
        <f t="shared" si="44"/>
        <v>277108</v>
      </c>
      <c r="M111" s="164">
        <f t="shared" ref="M111:M118" si="46">H111/H$8</f>
        <v>2.1637116582678015E-2</v>
      </c>
      <c r="N111" s="166"/>
    </row>
    <row r="112" spans="1:14" s="56" customFormat="1" x14ac:dyDescent="0.25">
      <c r="A112" s="161"/>
      <c r="B112" s="162" t="s">
        <v>113</v>
      </c>
      <c r="C112" s="163">
        <v>104134</v>
      </c>
      <c r="D112" s="163">
        <v>80610</v>
      </c>
      <c r="E112" s="163">
        <v>20736</v>
      </c>
      <c r="F112" s="163">
        <v>41022</v>
      </c>
      <c r="G112" s="163">
        <v>53804</v>
      </c>
      <c r="H112" s="163">
        <v>54374</v>
      </c>
      <c r="I112" s="164">
        <f t="shared" si="45"/>
        <v>1.0594007880454948E-2</v>
      </c>
      <c r="J112" s="165">
        <f t="shared" si="42"/>
        <v>-0.32546830418062278</v>
      </c>
      <c r="K112" s="163">
        <f t="shared" si="43"/>
        <v>570</v>
      </c>
      <c r="L112" s="163">
        <f t="shared" si="44"/>
        <v>-26236</v>
      </c>
      <c r="M112" s="164">
        <f t="shared" si="46"/>
        <v>1.6405990917295358E-3</v>
      </c>
      <c r="N112" s="166"/>
    </row>
    <row r="113" spans="1:14" x14ac:dyDescent="0.25">
      <c r="A113" s="161"/>
      <c r="B113" s="162" t="s">
        <v>116</v>
      </c>
      <c r="C113" s="163">
        <v>95352</v>
      </c>
      <c r="D113" s="163">
        <v>90019</v>
      </c>
      <c r="E113" s="163">
        <v>13023</v>
      </c>
      <c r="F113" s="163">
        <v>60814</v>
      </c>
      <c r="G113" s="163">
        <v>72165</v>
      </c>
      <c r="H113" s="163">
        <v>78719</v>
      </c>
      <c r="I113" s="164">
        <f t="shared" si="45"/>
        <v>9.081964941453613E-2</v>
      </c>
      <c r="J113" s="165">
        <f t="shared" si="42"/>
        <v>-0.12552905497728262</v>
      </c>
      <c r="K113" s="163">
        <f t="shared" si="43"/>
        <v>6554</v>
      </c>
      <c r="L113" s="163">
        <f t="shared" si="44"/>
        <v>-11300</v>
      </c>
      <c r="M113" s="164">
        <f t="shared" si="46"/>
        <v>2.375148414717647E-3</v>
      </c>
      <c r="N113" s="79"/>
    </row>
    <row r="114" spans="1:14" x14ac:dyDescent="0.25">
      <c r="A114" s="161"/>
      <c r="B114" s="162" t="s">
        <v>123</v>
      </c>
      <c r="C114" s="163">
        <v>15024</v>
      </c>
      <c r="D114" s="163">
        <v>17067</v>
      </c>
      <c r="E114" s="163">
        <v>8362</v>
      </c>
      <c r="F114" s="163">
        <v>38570</v>
      </c>
      <c r="G114" s="163">
        <v>38476</v>
      </c>
      <c r="H114" s="163">
        <v>38247</v>
      </c>
      <c r="I114" s="164">
        <f t="shared" si="45"/>
        <v>-5.9517621374363117E-3</v>
      </c>
      <c r="J114" s="165">
        <f t="shared" si="42"/>
        <v>1.2409913868869751</v>
      </c>
      <c r="K114" s="163">
        <f t="shared" si="43"/>
        <v>-229</v>
      </c>
      <c r="L114" s="163">
        <f t="shared" si="44"/>
        <v>21180</v>
      </c>
      <c r="M114" s="164">
        <f t="shared" si="46"/>
        <v>1.1540073097689992E-3</v>
      </c>
      <c r="N114" s="79"/>
    </row>
    <row r="115" spans="1:14" x14ac:dyDescent="0.25">
      <c r="A115" s="161"/>
      <c r="B115" s="162" t="s">
        <v>119</v>
      </c>
      <c r="C115" s="163">
        <v>25559</v>
      </c>
      <c r="D115" s="163">
        <v>28205</v>
      </c>
      <c r="E115" s="163">
        <v>19245</v>
      </c>
      <c r="F115" s="163">
        <v>39216</v>
      </c>
      <c r="G115" s="163">
        <v>38880</v>
      </c>
      <c r="H115" s="163">
        <v>30752</v>
      </c>
      <c r="I115" s="164">
        <f t="shared" si="45"/>
        <v>-0.20905349794238681</v>
      </c>
      <c r="J115" s="165">
        <f t="shared" si="42"/>
        <v>9.0303137741535089E-2</v>
      </c>
      <c r="K115" s="163">
        <f t="shared" si="43"/>
        <v>-8128</v>
      </c>
      <c r="L115" s="163">
        <f t="shared" si="44"/>
        <v>2547</v>
      </c>
      <c r="M115" s="164">
        <f t="shared" si="46"/>
        <v>9.2786448061328369E-4</v>
      </c>
      <c r="N115" s="79"/>
    </row>
    <row r="116" spans="1:14" x14ac:dyDescent="0.25">
      <c r="A116" s="161"/>
      <c r="B116" s="162" t="s">
        <v>128</v>
      </c>
      <c r="C116" s="163">
        <v>3838</v>
      </c>
      <c r="D116" s="163">
        <v>5162</v>
      </c>
      <c r="E116" s="163">
        <v>2329</v>
      </c>
      <c r="F116" s="163">
        <v>11148</v>
      </c>
      <c r="G116" s="163">
        <v>9646</v>
      </c>
      <c r="H116" s="163">
        <v>10750</v>
      </c>
      <c r="I116" s="164">
        <f t="shared" si="45"/>
        <v>0.1144515861496993</v>
      </c>
      <c r="J116" s="165">
        <f t="shared" si="42"/>
        <v>1.08252615265401</v>
      </c>
      <c r="K116" s="163">
        <f t="shared" si="43"/>
        <v>1104</v>
      </c>
      <c r="L116" s="163">
        <f t="shared" si="44"/>
        <v>5588</v>
      </c>
      <c r="M116" s="164">
        <f t="shared" si="46"/>
        <v>3.2435429131740374E-4</v>
      </c>
      <c r="N116" s="79"/>
    </row>
    <row r="117" spans="1:14" x14ac:dyDescent="0.25">
      <c r="A117" s="161" t="s">
        <v>144</v>
      </c>
      <c r="B117" s="162" t="s">
        <v>131</v>
      </c>
      <c r="C117" s="163">
        <v>10324</v>
      </c>
      <c r="D117" s="163">
        <v>10767</v>
      </c>
      <c r="E117" s="163">
        <v>7254</v>
      </c>
      <c r="F117" s="163">
        <v>6599</v>
      </c>
      <c r="G117" s="163">
        <v>6156</v>
      </c>
      <c r="H117" s="163">
        <v>9761</v>
      </c>
      <c r="I117" s="164">
        <f t="shared" si="45"/>
        <v>0.58560753736192339</v>
      </c>
      <c r="J117" s="165">
        <f t="shared" si="42"/>
        <v>-9.3433639825392434E-2</v>
      </c>
      <c r="K117" s="163">
        <f t="shared" si="43"/>
        <v>3605</v>
      </c>
      <c r="L117" s="163">
        <f t="shared" si="44"/>
        <v>-1006</v>
      </c>
      <c r="M117" s="164">
        <f t="shared" si="46"/>
        <v>2.9451369651620256E-4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120246</v>
      </c>
      <c r="D118" s="169">
        <f t="shared" si="47"/>
        <v>147142</v>
      </c>
      <c r="E118" s="169">
        <f t="shared" si="47"/>
        <v>57670</v>
      </c>
      <c r="F118" s="169">
        <f t="shared" si="47"/>
        <v>190721</v>
      </c>
      <c r="G118" s="169">
        <f t="shared" si="47"/>
        <v>191853</v>
      </c>
      <c r="H118" s="169">
        <f t="shared" si="47"/>
        <v>221402</v>
      </c>
      <c r="I118" s="170">
        <f t="shared" si="45"/>
        <v>0.15401896243478075</v>
      </c>
      <c r="J118" s="171">
        <f t="shared" si="42"/>
        <v>0.50468255154884401</v>
      </c>
      <c r="K118" s="169">
        <f>H118-G118</f>
        <v>29549</v>
      </c>
      <c r="L118" s="169">
        <f t="shared" si="44"/>
        <v>74260</v>
      </c>
      <c r="M118" s="170">
        <f t="shared" si="46"/>
        <v>6.6802501215121697E-3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486402</v>
      </c>
      <c r="D120" s="176">
        <v>454490</v>
      </c>
      <c r="E120" s="176">
        <v>180102</v>
      </c>
      <c r="F120" s="176">
        <v>489441</v>
      </c>
      <c r="G120" s="176">
        <v>523336</v>
      </c>
      <c r="H120" s="176">
        <v>529058</v>
      </c>
      <c r="I120" s="177">
        <f>IFERROR(H120/G120-1,"-")</f>
        <v>1.0933702248650867E-2</v>
      </c>
      <c r="J120" s="177">
        <f>IFERROR(H120/D120-1,"-")</f>
        <v>0.16406961649321228</v>
      </c>
      <c r="K120" s="176">
        <f>H120-G120</f>
        <v>5722</v>
      </c>
      <c r="L120" s="176">
        <f>H120-D120</f>
        <v>74568</v>
      </c>
      <c r="M120" s="177">
        <f>H120/H$8</f>
        <v>1.5962998386586325E-2</v>
      </c>
      <c r="N120" s="79"/>
    </row>
    <row r="121" spans="1:14" x14ac:dyDescent="0.25">
      <c r="A121" s="161" t="s">
        <v>96</v>
      </c>
      <c r="B121" s="157" t="s">
        <v>97</v>
      </c>
      <c r="C121" s="158">
        <v>247494</v>
      </c>
      <c r="D121" s="158">
        <v>214873</v>
      </c>
      <c r="E121" s="158">
        <v>92166</v>
      </c>
      <c r="F121" s="158">
        <v>251082</v>
      </c>
      <c r="G121" s="158">
        <v>280170</v>
      </c>
      <c r="H121" s="158">
        <v>283352</v>
      </c>
      <c r="I121" s="159">
        <f>IFERROR(H121/G121-1,"-")</f>
        <v>1.1357390155976699E-2</v>
      </c>
      <c r="J121" s="160">
        <f t="shared" ref="J121:J132" si="48">IFERROR(H121/D121-1,"-")</f>
        <v>0.31869522927496718</v>
      </c>
      <c r="K121" s="158">
        <f t="shared" ref="K121:K131" si="49">H121-G121</f>
        <v>3182</v>
      </c>
      <c r="L121" s="158">
        <f t="shared" ref="L121:L132" si="50">H121-D121</f>
        <v>68479</v>
      </c>
      <c r="M121" s="159">
        <f>H121/H$8</f>
        <v>8.5494360142668816E-3</v>
      </c>
      <c r="N121" s="79"/>
    </row>
    <row r="122" spans="1:14" x14ac:dyDescent="0.25">
      <c r="A122" s="161" t="s">
        <v>103</v>
      </c>
      <c r="B122" s="162" t="s">
        <v>103</v>
      </c>
      <c r="C122" s="163">
        <v>126888</v>
      </c>
      <c r="D122" s="163">
        <v>99964</v>
      </c>
      <c r="E122" s="163">
        <v>36356</v>
      </c>
      <c r="F122" s="163">
        <v>118332</v>
      </c>
      <c r="G122" s="163">
        <v>110477</v>
      </c>
      <c r="H122" s="163">
        <v>122087</v>
      </c>
      <c r="I122" s="164">
        <f>IFERROR(H122/G122-1,"-")</f>
        <v>0.10508974718719744</v>
      </c>
      <c r="J122" s="165">
        <f t="shared" si="48"/>
        <v>0.22130967148173353</v>
      </c>
      <c r="K122" s="163">
        <f t="shared" si="49"/>
        <v>11610</v>
      </c>
      <c r="L122" s="163">
        <f t="shared" si="50"/>
        <v>22123</v>
      </c>
      <c r="M122" s="164">
        <f>H122/H$8</f>
        <v>3.6836690571225923E-3</v>
      </c>
      <c r="N122" s="79"/>
    </row>
    <row r="123" spans="1:14" x14ac:dyDescent="0.25">
      <c r="A123" s="161" t="s">
        <v>100</v>
      </c>
      <c r="B123" s="162" t="s">
        <v>100</v>
      </c>
      <c r="C123" s="163">
        <v>120606</v>
      </c>
      <c r="D123" s="163">
        <v>114909</v>
      </c>
      <c r="E123" s="163">
        <v>55810</v>
      </c>
      <c r="F123" s="163">
        <v>132750</v>
      </c>
      <c r="G123" s="163">
        <v>169693</v>
      </c>
      <c r="H123" s="163">
        <v>161265</v>
      </c>
      <c r="I123" s="164">
        <f>IFERROR(H123/G123-1,"-")</f>
        <v>-4.9666161833428646E-2</v>
      </c>
      <c r="J123" s="165">
        <f t="shared" si="48"/>
        <v>0.40341487611936411</v>
      </c>
      <c r="K123" s="163">
        <f t="shared" si="49"/>
        <v>-8428</v>
      </c>
      <c r="L123" s="163">
        <f t="shared" si="50"/>
        <v>46356</v>
      </c>
      <c r="M123" s="164">
        <f>H123/H$8</f>
        <v>4.8657669571442897E-3</v>
      </c>
      <c r="N123" s="79"/>
    </row>
    <row r="124" spans="1:14" x14ac:dyDescent="0.25">
      <c r="A124" s="161"/>
      <c r="B124" s="157" t="s">
        <v>107</v>
      </c>
      <c r="C124" s="158">
        <v>238908</v>
      </c>
      <c r="D124" s="158">
        <v>239617</v>
      </c>
      <c r="E124" s="158">
        <v>87936</v>
      </c>
      <c r="F124" s="158">
        <v>238359</v>
      </c>
      <c r="G124" s="158">
        <v>243166</v>
      </c>
      <c r="H124" s="158">
        <v>245706</v>
      </c>
      <c r="I124" s="159">
        <f>IFERROR(H124/G124-1,"-")</f>
        <v>1.0445539261245473E-2</v>
      </c>
      <c r="J124" s="160">
        <f t="shared" si="48"/>
        <v>2.5411385669631192E-2</v>
      </c>
      <c r="K124" s="158">
        <f t="shared" si="49"/>
        <v>2540</v>
      </c>
      <c r="L124" s="158">
        <f t="shared" si="50"/>
        <v>6089</v>
      </c>
      <c r="M124" s="159">
        <f>H124/H$8</f>
        <v>7.413562372319442E-3</v>
      </c>
      <c r="N124" s="79"/>
    </row>
    <row r="125" spans="1:14" s="56" customFormat="1" x14ac:dyDescent="0.25">
      <c r="A125" s="161"/>
      <c r="B125" s="162" t="s">
        <v>110</v>
      </c>
      <c r="C125" s="163">
        <v>32556</v>
      </c>
      <c r="D125" s="163">
        <v>29399</v>
      </c>
      <c r="E125" s="163">
        <v>10277</v>
      </c>
      <c r="F125" s="163">
        <v>29734</v>
      </c>
      <c r="G125" s="163">
        <v>36580</v>
      </c>
      <c r="H125" s="163">
        <v>32836</v>
      </c>
      <c r="I125" s="164">
        <f t="shared" ref="I125:I132" si="51">IFERROR(H125/G125-1,"-")</f>
        <v>-0.10235101148168402</v>
      </c>
      <c r="J125" s="165">
        <f t="shared" si="48"/>
        <v>0.1169087383924623</v>
      </c>
      <c r="K125" s="163">
        <f t="shared" si="49"/>
        <v>-3744</v>
      </c>
      <c r="L125" s="163">
        <f t="shared" si="50"/>
        <v>3437</v>
      </c>
      <c r="M125" s="164">
        <f t="shared" ref="M125:M132" si="52">H125/H$8</f>
        <v>9.9074395439053653E-4</v>
      </c>
      <c r="N125" s="166"/>
    </row>
    <row r="126" spans="1:14" s="56" customFormat="1" x14ac:dyDescent="0.25">
      <c r="A126" s="161"/>
      <c r="B126" s="162" t="s">
        <v>113</v>
      </c>
      <c r="C126" s="163">
        <v>30834</v>
      </c>
      <c r="D126" s="163">
        <v>27082</v>
      </c>
      <c r="E126" s="163">
        <v>10562</v>
      </c>
      <c r="F126" s="163">
        <v>29500</v>
      </c>
      <c r="G126" s="163">
        <v>37398</v>
      </c>
      <c r="H126" s="163">
        <v>36612</v>
      </c>
      <c r="I126" s="164">
        <f t="shared" si="51"/>
        <v>-2.1017166693406031E-2</v>
      </c>
      <c r="J126" s="165">
        <f t="shared" si="48"/>
        <v>0.35189424710139572</v>
      </c>
      <c r="K126" s="163">
        <f t="shared" si="49"/>
        <v>-786</v>
      </c>
      <c r="L126" s="163">
        <f t="shared" si="50"/>
        <v>9530</v>
      </c>
      <c r="M126" s="164">
        <f t="shared" si="52"/>
        <v>1.1046752849965381E-3</v>
      </c>
      <c r="N126" s="166"/>
    </row>
    <row r="127" spans="1:14" x14ac:dyDescent="0.25">
      <c r="A127" s="161"/>
      <c r="B127" s="162" t="s">
        <v>116</v>
      </c>
      <c r="C127" s="163">
        <v>17087</v>
      </c>
      <c r="D127" s="163">
        <v>18393</v>
      </c>
      <c r="E127" s="163">
        <v>6115</v>
      </c>
      <c r="F127" s="163">
        <v>21279</v>
      </c>
      <c r="G127" s="163">
        <v>24467</v>
      </c>
      <c r="H127" s="163">
        <v>24007</v>
      </c>
      <c r="I127" s="164">
        <f t="shared" si="51"/>
        <v>-1.880083377610664E-2</v>
      </c>
      <c r="J127" s="165">
        <f t="shared" si="48"/>
        <v>0.30522481378785415</v>
      </c>
      <c r="K127" s="163">
        <f t="shared" si="49"/>
        <v>-460</v>
      </c>
      <c r="L127" s="163">
        <f t="shared" si="50"/>
        <v>5614</v>
      </c>
      <c r="M127" s="164">
        <f t="shared" si="52"/>
        <v>7.2435102061924755E-4</v>
      </c>
      <c r="N127" s="79"/>
    </row>
    <row r="128" spans="1:14" x14ac:dyDescent="0.25">
      <c r="A128" s="161"/>
      <c r="B128" s="162" t="s">
        <v>123</v>
      </c>
      <c r="C128" s="163">
        <v>4254</v>
      </c>
      <c r="D128" s="163">
        <v>4162</v>
      </c>
      <c r="E128" s="163">
        <v>1593</v>
      </c>
      <c r="F128" s="163">
        <v>5628</v>
      </c>
      <c r="G128" s="163">
        <v>6402</v>
      </c>
      <c r="H128" s="163">
        <v>6684</v>
      </c>
      <c r="I128" s="164">
        <f t="shared" si="51"/>
        <v>4.4048734770384179E-2</v>
      </c>
      <c r="J128" s="165">
        <f t="shared" si="48"/>
        <v>0.60595867371456036</v>
      </c>
      <c r="K128" s="163">
        <f t="shared" si="49"/>
        <v>282</v>
      </c>
      <c r="L128" s="163">
        <f t="shared" si="50"/>
        <v>2522</v>
      </c>
      <c r="M128" s="164">
        <f t="shared" si="52"/>
        <v>2.016729379688862E-4</v>
      </c>
      <c r="N128" s="79"/>
    </row>
    <row r="129" spans="1:14" x14ac:dyDescent="0.25">
      <c r="A129" s="161"/>
      <c r="B129" s="162" t="s">
        <v>119</v>
      </c>
      <c r="C129" s="163">
        <v>4534</v>
      </c>
      <c r="D129" s="163">
        <v>3557</v>
      </c>
      <c r="E129" s="163">
        <v>1615</v>
      </c>
      <c r="F129" s="163">
        <v>4189</v>
      </c>
      <c r="G129" s="163">
        <v>5284</v>
      </c>
      <c r="H129" s="163">
        <v>5104</v>
      </c>
      <c r="I129" s="164">
        <f t="shared" si="51"/>
        <v>-3.4065102195306562E-2</v>
      </c>
      <c r="J129" s="165">
        <f t="shared" si="48"/>
        <v>0.43491706494236726</v>
      </c>
      <c r="K129" s="163">
        <f t="shared" si="49"/>
        <v>-180</v>
      </c>
      <c r="L129" s="163">
        <f t="shared" si="50"/>
        <v>1547</v>
      </c>
      <c r="M129" s="164">
        <f t="shared" si="52"/>
        <v>1.5400040026828174E-4</v>
      </c>
      <c r="N129" s="79"/>
    </row>
    <row r="130" spans="1:14" x14ac:dyDescent="0.25">
      <c r="A130" s="161"/>
      <c r="B130" s="162" t="s">
        <v>128</v>
      </c>
      <c r="C130" s="163">
        <v>3842</v>
      </c>
      <c r="D130" s="163">
        <v>3855</v>
      </c>
      <c r="E130" s="163">
        <v>1654</v>
      </c>
      <c r="F130" s="163">
        <v>2347</v>
      </c>
      <c r="G130" s="163">
        <v>3063</v>
      </c>
      <c r="H130" s="163">
        <v>3493</v>
      </c>
      <c r="I130" s="164">
        <f t="shared" si="51"/>
        <v>0.14038524322559587</v>
      </c>
      <c r="J130" s="165">
        <f t="shared" si="48"/>
        <v>-9.3904020752269779E-2</v>
      </c>
      <c r="K130" s="163">
        <f t="shared" si="49"/>
        <v>430</v>
      </c>
      <c r="L130" s="163">
        <f t="shared" si="50"/>
        <v>-362</v>
      </c>
      <c r="M130" s="164">
        <f t="shared" si="52"/>
        <v>1.0539251530899453E-4</v>
      </c>
      <c r="N130" s="79"/>
    </row>
    <row r="131" spans="1:14" x14ac:dyDescent="0.25">
      <c r="A131" s="161" t="s">
        <v>144</v>
      </c>
      <c r="B131" s="162" t="s">
        <v>131</v>
      </c>
      <c r="C131" s="163">
        <v>6767</v>
      </c>
      <c r="D131" s="163">
        <v>5042</v>
      </c>
      <c r="E131" s="163">
        <v>2067</v>
      </c>
      <c r="F131" s="163">
        <v>3360</v>
      </c>
      <c r="G131" s="163">
        <v>4256</v>
      </c>
      <c r="H131" s="163">
        <v>4528</v>
      </c>
      <c r="I131" s="164">
        <f t="shared" si="51"/>
        <v>6.3909774436090139E-2</v>
      </c>
      <c r="J131" s="165">
        <f t="shared" si="48"/>
        <v>-0.10194367314557717</v>
      </c>
      <c r="K131" s="163">
        <f t="shared" si="49"/>
        <v>272</v>
      </c>
      <c r="L131" s="163">
        <f t="shared" si="50"/>
        <v>-514</v>
      </c>
      <c r="M131" s="164">
        <f t="shared" si="52"/>
        <v>1.36621044752112E-4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139034</v>
      </c>
      <c r="D132" s="169">
        <f t="shared" si="53"/>
        <v>148127</v>
      </c>
      <c r="E132" s="169">
        <f t="shared" si="53"/>
        <v>54053</v>
      </c>
      <c r="F132" s="169">
        <f t="shared" si="53"/>
        <v>142322</v>
      </c>
      <c r="G132" s="169">
        <f t="shared" si="53"/>
        <v>125716</v>
      </c>
      <c r="H132" s="169">
        <f t="shared" si="53"/>
        <v>132442</v>
      </c>
      <c r="I132" s="170">
        <f t="shared" si="51"/>
        <v>5.3501543160775045E-2</v>
      </c>
      <c r="J132" s="171">
        <f t="shared" si="48"/>
        <v>-0.10588886563556943</v>
      </c>
      <c r="K132" s="169">
        <f>H132-G132</f>
        <v>6726</v>
      </c>
      <c r="L132" s="169">
        <f t="shared" si="50"/>
        <v>-15685</v>
      </c>
      <c r="M132" s="170">
        <f t="shared" si="52"/>
        <v>3.9961052140148447E-3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1915530</v>
      </c>
      <c r="D134" s="176">
        <v>1707294</v>
      </c>
      <c r="E134" s="176">
        <v>551112</v>
      </c>
      <c r="F134" s="176">
        <v>1596976</v>
      </c>
      <c r="G134" s="176">
        <v>1728214</v>
      </c>
      <c r="H134" s="176">
        <v>1828241</v>
      </c>
      <c r="I134" s="177">
        <f>IFERROR(H134/G134-1,"-")</f>
        <v>5.7878827506315789E-2</v>
      </c>
      <c r="J134" s="177">
        <f>IFERROR(H134/D134-1,"-")</f>
        <v>7.084134308443657E-2</v>
      </c>
      <c r="K134" s="176">
        <f>H134-G134</f>
        <v>100027</v>
      </c>
      <c r="L134" s="176">
        <f>H134-D134</f>
        <v>120947</v>
      </c>
      <c r="M134" s="177">
        <f>H134/H$8</f>
        <v>5.5162587340690371E-2</v>
      </c>
      <c r="N134" s="79"/>
    </row>
    <row r="135" spans="1:14" x14ac:dyDescent="0.25">
      <c r="A135" s="161" t="s">
        <v>96</v>
      </c>
      <c r="B135" s="157" t="s">
        <v>97</v>
      </c>
      <c r="C135" s="158">
        <v>200945</v>
      </c>
      <c r="D135" s="158">
        <v>184876</v>
      </c>
      <c r="E135" s="158">
        <v>59911</v>
      </c>
      <c r="F135" s="158">
        <v>97634</v>
      </c>
      <c r="G135" s="158">
        <v>107672</v>
      </c>
      <c r="H135" s="158">
        <v>98196</v>
      </c>
      <c r="I135" s="159">
        <f>IFERROR(H135/G135-1,"-")</f>
        <v>-8.8008024370309856E-2</v>
      </c>
      <c r="J135" s="160">
        <f t="shared" ref="J135:J146" si="54">IFERROR(H135/D135-1,"-")</f>
        <v>-0.46885479997403667</v>
      </c>
      <c r="K135" s="158">
        <f t="shared" ref="K135:K145" si="55">H135-G135</f>
        <v>-9476</v>
      </c>
      <c r="L135" s="158">
        <f t="shared" ref="L135:L146" si="56">H135-D135</f>
        <v>-86680</v>
      </c>
      <c r="M135" s="159">
        <f>H135/H$8</f>
        <v>2.9628180456003515E-3</v>
      </c>
      <c r="N135" s="79"/>
    </row>
    <row r="136" spans="1:14" x14ac:dyDescent="0.25">
      <c r="A136" s="161" t="s">
        <v>103</v>
      </c>
      <c r="B136" s="162" t="s">
        <v>103</v>
      </c>
      <c r="C136" s="163">
        <v>141429</v>
      </c>
      <c r="D136" s="163">
        <v>92544</v>
      </c>
      <c r="E136" s="163">
        <v>39383</v>
      </c>
      <c r="F136" s="163">
        <v>53764</v>
      </c>
      <c r="G136" s="163">
        <v>57796</v>
      </c>
      <c r="H136" s="163">
        <v>46931</v>
      </c>
      <c r="I136" s="164">
        <f>IFERROR(H136/G136-1,"-")</f>
        <v>-0.18798878815142916</v>
      </c>
      <c r="J136" s="165">
        <f t="shared" si="54"/>
        <v>-0.49287906293222683</v>
      </c>
      <c r="K136" s="163">
        <f t="shared" si="55"/>
        <v>-10865</v>
      </c>
      <c r="L136" s="163">
        <f t="shared" si="56"/>
        <v>-45613</v>
      </c>
      <c r="M136" s="164">
        <f>H136/H$8</f>
        <v>1.4160252321690301E-3</v>
      </c>
      <c r="N136" s="79"/>
    </row>
    <row r="137" spans="1:14" x14ac:dyDescent="0.25">
      <c r="A137" s="161" t="s">
        <v>100</v>
      </c>
      <c r="B137" s="162" t="s">
        <v>100</v>
      </c>
      <c r="C137" s="163">
        <v>59516</v>
      </c>
      <c r="D137" s="163">
        <v>92332</v>
      </c>
      <c r="E137" s="163">
        <v>20528</v>
      </c>
      <c r="F137" s="163">
        <v>43870</v>
      </c>
      <c r="G137" s="163">
        <v>49876</v>
      </c>
      <c r="H137" s="163">
        <v>51265</v>
      </c>
      <c r="I137" s="164">
        <f>IFERROR(H137/G137-1,"-")</f>
        <v>2.7849065682893581E-2</v>
      </c>
      <c r="J137" s="165">
        <f t="shared" si="54"/>
        <v>-0.44477537581770132</v>
      </c>
      <c r="K137" s="163">
        <f t="shared" si="55"/>
        <v>1389</v>
      </c>
      <c r="L137" s="163">
        <f t="shared" si="56"/>
        <v>-41067</v>
      </c>
      <c r="M137" s="164">
        <f>H137/H$8</f>
        <v>1.5467928134313212E-3</v>
      </c>
      <c r="N137" s="79"/>
    </row>
    <row r="138" spans="1:14" x14ac:dyDescent="0.25">
      <c r="A138" s="161"/>
      <c r="B138" s="157" t="s">
        <v>107</v>
      </c>
      <c r="C138" s="158">
        <v>1714585</v>
      </c>
      <c r="D138" s="158">
        <v>1522418</v>
      </c>
      <c r="E138" s="158">
        <v>491201</v>
      </c>
      <c r="F138" s="158">
        <v>1499342</v>
      </c>
      <c r="G138" s="158">
        <v>1620542</v>
      </c>
      <c r="H138" s="158">
        <v>1730045</v>
      </c>
      <c r="I138" s="159">
        <f>IFERROR(H138/G138-1,"-")</f>
        <v>6.7571837076731089E-2</v>
      </c>
      <c r="J138" s="160">
        <f t="shared" si="54"/>
        <v>0.13637975904120947</v>
      </c>
      <c r="K138" s="158">
        <f t="shared" si="55"/>
        <v>109503</v>
      </c>
      <c r="L138" s="158">
        <f t="shared" si="56"/>
        <v>207627</v>
      </c>
      <c r="M138" s="159">
        <f>H138/H$8</f>
        <v>5.2199769295090022E-2</v>
      </c>
      <c r="N138" s="79"/>
    </row>
    <row r="139" spans="1:14" s="56" customFormat="1" x14ac:dyDescent="0.25">
      <c r="A139" s="161"/>
      <c r="B139" s="162" t="s">
        <v>110</v>
      </c>
      <c r="C139" s="163">
        <v>944294</v>
      </c>
      <c r="D139" s="163">
        <v>780735</v>
      </c>
      <c r="E139" s="163">
        <v>214809</v>
      </c>
      <c r="F139" s="163">
        <v>678639</v>
      </c>
      <c r="G139" s="163">
        <v>687333</v>
      </c>
      <c r="H139" s="163">
        <v>793973</v>
      </c>
      <c r="I139" s="164">
        <f t="shared" ref="I139:I146" si="57">IFERROR(H139/G139-1,"-")</f>
        <v>0.15515041471892088</v>
      </c>
      <c r="J139" s="165">
        <f t="shared" si="54"/>
        <v>1.6955817274747487E-2</v>
      </c>
      <c r="K139" s="163">
        <f t="shared" si="55"/>
        <v>106640</v>
      </c>
      <c r="L139" s="163">
        <f t="shared" si="56"/>
        <v>13238</v>
      </c>
      <c r="M139" s="164">
        <f t="shared" ref="M139:M146" si="58">H139/H$8</f>
        <v>2.3956144161874696E-2</v>
      </c>
      <c r="N139" s="166"/>
    </row>
    <row r="140" spans="1:14" s="56" customFormat="1" x14ac:dyDescent="0.25">
      <c r="A140" s="161"/>
      <c r="B140" s="162" t="s">
        <v>113</v>
      </c>
      <c r="C140" s="163">
        <v>117676</v>
      </c>
      <c r="D140" s="163">
        <v>103196</v>
      </c>
      <c r="E140" s="163">
        <v>39143</v>
      </c>
      <c r="F140" s="163">
        <v>119039</v>
      </c>
      <c r="G140" s="163">
        <v>164937</v>
      </c>
      <c r="H140" s="163">
        <v>175258</v>
      </c>
      <c r="I140" s="164">
        <f t="shared" si="57"/>
        <v>6.2575407579863906E-2</v>
      </c>
      <c r="J140" s="165">
        <f t="shared" si="54"/>
        <v>0.69830225977751081</v>
      </c>
      <c r="K140" s="163">
        <f t="shared" si="55"/>
        <v>10321</v>
      </c>
      <c r="L140" s="163">
        <f t="shared" si="56"/>
        <v>72062</v>
      </c>
      <c r="M140" s="164">
        <f t="shared" si="58"/>
        <v>5.2879706407167942E-3</v>
      </c>
      <c r="N140" s="166"/>
    </row>
    <row r="141" spans="1:14" x14ac:dyDescent="0.25">
      <c r="A141" s="161"/>
      <c r="B141" s="162" t="s">
        <v>116</v>
      </c>
      <c r="C141" s="163">
        <v>151337</v>
      </c>
      <c r="D141" s="163">
        <v>125725</v>
      </c>
      <c r="E141" s="163">
        <v>37372</v>
      </c>
      <c r="F141" s="163">
        <v>159303</v>
      </c>
      <c r="G141" s="163">
        <v>151870</v>
      </c>
      <c r="H141" s="163">
        <v>157248</v>
      </c>
      <c r="I141" s="164">
        <f t="shared" si="57"/>
        <v>3.5411865411207E-2</v>
      </c>
      <c r="J141" s="165">
        <f t="shared" si="54"/>
        <v>0.25072976734937358</v>
      </c>
      <c r="K141" s="163">
        <f t="shared" si="55"/>
        <v>5378</v>
      </c>
      <c r="L141" s="163">
        <f t="shared" si="56"/>
        <v>31523</v>
      </c>
      <c r="M141" s="164">
        <f t="shared" si="58"/>
        <v>4.7445640559143354E-3</v>
      </c>
      <c r="N141" s="79"/>
    </row>
    <row r="142" spans="1:14" x14ac:dyDescent="0.25">
      <c r="A142" s="161"/>
      <c r="B142" s="162" t="s">
        <v>123</v>
      </c>
      <c r="C142" s="163">
        <v>34970</v>
      </c>
      <c r="D142" s="163">
        <v>35626</v>
      </c>
      <c r="E142" s="163">
        <v>7560</v>
      </c>
      <c r="F142" s="163">
        <v>57002</v>
      </c>
      <c r="G142" s="163">
        <v>72744</v>
      </c>
      <c r="H142" s="163">
        <v>55074</v>
      </c>
      <c r="I142" s="164">
        <f t="shared" si="57"/>
        <v>-0.24290663147476077</v>
      </c>
      <c r="J142" s="165">
        <f t="shared" si="54"/>
        <v>0.54589344860495137</v>
      </c>
      <c r="K142" s="163">
        <f t="shared" si="55"/>
        <v>-17670</v>
      </c>
      <c r="L142" s="163">
        <f t="shared" si="56"/>
        <v>19448</v>
      </c>
      <c r="M142" s="164">
        <f t="shared" si="58"/>
        <v>1.6617198362804365E-3</v>
      </c>
      <c r="N142" s="79"/>
    </row>
    <row r="143" spans="1:14" x14ac:dyDescent="0.25">
      <c r="A143" s="161"/>
      <c r="B143" s="162" t="s">
        <v>119</v>
      </c>
      <c r="C143" s="163">
        <v>35457</v>
      </c>
      <c r="D143" s="163">
        <v>35418</v>
      </c>
      <c r="E143" s="163">
        <v>11318</v>
      </c>
      <c r="F143" s="163">
        <v>29084</v>
      </c>
      <c r="G143" s="163">
        <v>37319</v>
      </c>
      <c r="H143" s="163">
        <v>38592</v>
      </c>
      <c r="I143" s="164">
        <f t="shared" si="57"/>
        <v>3.4111310592459532E-2</v>
      </c>
      <c r="J143" s="165">
        <f t="shared" si="54"/>
        <v>8.9615449771302647E-2</v>
      </c>
      <c r="K143" s="163">
        <f t="shared" si="55"/>
        <v>1273</v>
      </c>
      <c r="L143" s="163">
        <f t="shared" si="56"/>
        <v>3174</v>
      </c>
      <c r="M143" s="164">
        <f t="shared" si="58"/>
        <v>1.1644168195833716E-3</v>
      </c>
      <c r="N143" s="79"/>
    </row>
    <row r="144" spans="1:14" x14ac:dyDescent="0.25">
      <c r="A144" s="161"/>
      <c r="B144" s="162" t="s">
        <v>128</v>
      </c>
      <c r="C144" s="163">
        <v>15052</v>
      </c>
      <c r="D144" s="163">
        <v>16194</v>
      </c>
      <c r="E144" s="163">
        <v>15309</v>
      </c>
      <c r="F144" s="163">
        <v>20597</v>
      </c>
      <c r="G144" s="163">
        <v>24080</v>
      </c>
      <c r="H144" s="163">
        <v>21679</v>
      </c>
      <c r="I144" s="164">
        <f t="shared" si="57"/>
        <v>-9.9709302325581395E-2</v>
      </c>
      <c r="J144" s="165">
        <f t="shared" si="54"/>
        <v>0.33870569346671608</v>
      </c>
      <c r="K144" s="163">
        <f t="shared" si="55"/>
        <v>-2401</v>
      </c>
      <c r="L144" s="163">
        <f t="shared" si="56"/>
        <v>5485</v>
      </c>
      <c r="M144" s="164">
        <f t="shared" si="58"/>
        <v>6.5410945874139496E-4</v>
      </c>
      <c r="N144" s="79"/>
    </row>
    <row r="145" spans="1:14" x14ac:dyDescent="0.25">
      <c r="A145" s="161" t="s">
        <v>144</v>
      </c>
      <c r="B145" s="162" t="s">
        <v>131</v>
      </c>
      <c r="C145" s="163">
        <v>65352</v>
      </c>
      <c r="D145" s="163">
        <v>41802</v>
      </c>
      <c r="E145" s="163">
        <v>29428</v>
      </c>
      <c r="F145" s="163">
        <v>10178</v>
      </c>
      <c r="G145" s="163">
        <v>17464</v>
      </c>
      <c r="H145" s="163">
        <v>15416</v>
      </c>
      <c r="I145" s="164">
        <f t="shared" si="57"/>
        <v>-0.11726981218506638</v>
      </c>
      <c r="J145" s="165">
        <f t="shared" si="54"/>
        <v>-0.63121381752069272</v>
      </c>
      <c r="K145" s="163">
        <f t="shared" si="55"/>
        <v>-2048</v>
      </c>
      <c r="L145" s="163">
        <f t="shared" si="56"/>
        <v>-26386</v>
      </c>
      <c r="M145" s="164">
        <f t="shared" si="58"/>
        <v>4.6513913999526472E-4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350447</v>
      </c>
      <c r="D146" s="169">
        <f t="shared" si="59"/>
        <v>383722</v>
      </c>
      <c r="E146" s="169">
        <f t="shared" si="59"/>
        <v>136262</v>
      </c>
      <c r="F146" s="169">
        <f t="shared" si="59"/>
        <v>425500</v>
      </c>
      <c r="G146" s="169">
        <f t="shared" si="59"/>
        <v>464795</v>
      </c>
      <c r="H146" s="169">
        <f t="shared" si="59"/>
        <v>472805</v>
      </c>
      <c r="I146" s="170">
        <f t="shared" si="57"/>
        <v>1.7233403973794914E-2</v>
      </c>
      <c r="J146" s="171">
        <f t="shared" si="54"/>
        <v>0.23215504974955836</v>
      </c>
      <c r="K146" s="169">
        <f>H146-G146</f>
        <v>8010</v>
      </c>
      <c r="L146" s="169">
        <f t="shared" si="56"/>
        <v>89083</v>
      </c>
      <c r="M146" s="170">
        <f t="shared" si="58"/>
        <v>1.4265705181983727E-2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726024</v>
      </c>
      <c r="D148" s="176">
        <v>653794</v>
      </c>
      <c r="E148" s="176">
        <v>212598</v>
      </c>
      <c r="F148" s="176">
        <v>555387</v>
      </c>
      <c r="G148" s="176">
        <v>711808</v>
      </c>
      <c r="H148" s="176">
        <v>677739</v>
      </c>
      <c r="I148" s="177">
        <f>IFERROR(H148/G148-1,"-")</f>
        <v>-4.7862625876640918E-2</v>
      </c>
      <c r="J148" s="177">
        <f>IFERROR(H148/D148-1,"-")</f>
        <v>3.6624686063194245E-2</v>
      </c>
      <c r="K148" s="176">
        <f>H148-G148</f>
        <v>-34069</v>
      </c>
      <c r="L148" s="176">
        <f>H148-D148</f>
        <v>23945</v>
      </c>
      <c r="M148" s="177">
        <f>H148/H$8</f>
        <v>2.044907470168985E-2</v>
      </c>
      <c r="N148" s="79"/>
    </row>
    <row r="149" spans="1:14" x14ac:dyDescent="0.25">
      <c r="A149" s="161" t="s">
        <v>96</v>
      </c>
      <c r="B149" s="157" t="s">
        <v>97</v>
      </c>
      <c r="C149" s="158">
        <v>245783</v>
      </c>
      <c r="D149" s="158">
        <v>236364</v>
      </c>
      <c r="E149" s="158">
        <v>80145</v>
      </c>
      <c r="F149" s="158">
        <v>229046</v>
      </c>
      <c r="G149" s="158">
        <v>278785</v>
      </c>
      <c r="H149" s="158">
        <v>259856</v>
      </c>
      <c r="I149" s="159">
        <f>IFERROR(H149/G149-1,"-")</f>
        <v>-6.7898201122728929E-2</v>
      </c>
      <c r="J149" s="160">
        <f t="shared" ref="J149:J160" si="60">IFERROR(H149/D149-1,"-")</f>
        <v>9.9389077862957143E-2</v>
      </c>
      <c r="K149" s="158">
        <f t="shared" ref="K149:K159" si="61">H149-G149</f>
        <v>-18929</v>
      </c>
      <c r="L149" s="158">
        <f t="shared" ref="L149:L160" si="62">H149-D149</f>
        <v>23492</v>
      </c>
      <c r="M149" s="159">
        <f>H149/H$8</f>
        <v>7.8405031371697916E-3</v>
      </c>
      <c r="N149" s="79"/>
    </row>
    <row r="150" spans="1:14" x14ac:dyDescent="0.25">
      <c r="A150" s="161" t="s">
        <v>103</v>
      </c>
      <c r="B150" s="162" t="s">
        <v>103</v>
      </c>
      <c r="C150" s="163">
        <v>105228</v>
      </c>
      <c r="D150" s="163">
        <v>98739</v>
      </c>
      <c r="E150" s="163">
        <v>37223</v>
      </c>
      <c r="F150" s="163">
        <v>138712</v>
      </c>
      <c r="G150" s="163">
        <v>196505</v>
      </c>
      <c r="H150" s="163">
        <v>170117</v>
      </c>
      <c r="I150" s="164">
        <f>IFERROR(H150/G150-1,"-")</f>
        <v>-0.13428665937253503</v>
      </c>
      <c r="J150" s="165">
        <f t="shared" si="60"/>
        <v>0.72289571496571781</v>
      </c>
      <c r="K150" s="163">
        <f t="shared" si="61"/>
        <v>-26388</v>
      </c>
      <c r="L150" s="163">
        <f t="shared" si="62"/>
        <v>71378</v>
      </c>
      <c r="M150" s="164">
        <f>H150/H$8</f>
        <v>5.1328538582365371E-3</v>
      </c>
      <c r="N150" s="79"/>
    </row>
    <row r="151" spans="1:14" x14ac:dyDescent="0.25">
      <c r="A151" s="161" t="s">
        <v>100</v>
      </c>
      <c r="B151" s="162" t="s">
        <v>100</v>
      </c>
      <c r="C151" s="163">
        <v>140555</v>
      </c>
      <c r="D151" s="163">
        <v>137625</v>
      </c>
      <c r="E151" s="163">
        <v>42922</v>
      </c>
      <c r="F151" s="163">
        <v>90334</v>
      </c>
      <c r="G151" s="163">
        <v>82280</v>
      </c>
      <c r="H151" s="163">
        <v>89739</v>
      </c>
      <c r="I151" s="164">
        <f>IFERROR(H151/G151-1,"-")</f>
        <v>9.0653864851725885E-2</v>
      </c>
      <c r="J151" s="165">
        <f t="shared" si="60"/>
        <v>-0.34794550408719349</v>
      </c>
      <c r="K151" s="163">
        <f t="shared" si="61"/>
        <v>7459</v>
      </c>
      <c r="L151" s="163">
        <f t="shared" si="62"/>
        <v>-47886</v>
      </c>
      <c r="M151" s="164">
        <f>H151/H$8</f>
        <v>2.7076492789332553E-3</v>
      </c>
      <c r="N151" s="79"/>
    </row>
    <row r="152" spans="1:14" x14ac:dyDescent="0.25">
      <c r="A152" s="161"/>
      <c r="B152" s="157" t="s">
        <v>107</v>
      </c>
      <c r="C152" s="158">
        <v>480241</v>
      </c>
      <c r="D152" s="158">
        <v>417430</v>
      </c>
      <c r="E152" s="158">
        <v>132453</v>
      </c>
      <c r="F152" s="158">
        <v>326341</v>
      </c>
      <c r="G152" s="158">
        <v>433023</v>
      </c>
      <c r="H152" s="158">
        <v>417883</v>
      </c>
      <c r="I152" s="159">
        <f>IFERROR(H152/G152-1,"-")</f>
        <v>-3.4963500784022994E-2</v>
      </c>
      <c r="J152" s="160">
        <f t="shared" si="60"/>
        <v>1.0852118918140974E-3</v>
      </c>
      <c r="K152" s="158">
        <f t="shared" si="61"/>
        <v>-15140</v>
      </c>
      <c r="L152" s="158">
        <f t="shared" si="62"/>
        <v>453</v>
      </c>
      <c r="M152" s="159">
        <f>H152/H$8</f>
        <v>1.2608571564520058E-2</v>
      </c>
      <c r="N152" s="79"/>
    </row>
    <row r="153" spans="1:14" s="56" customFormat="1" x14ac:dyDescent="0.25">
      <c r="A153" s="161"/>
      <c r="B153" s="162" t="s">
        <v>110</v>
      </c>
      <c r="C153" s="163">
        <v>142607</v>
      </c>
      <c r="D153" s="163">
        <v>109530</v>
      </c>
      <c r="E153" s="163">
        <v>29071</v>
      </c>
      <c r="F153" s="163">
        <v>119965</v>
      </c>
      <c r="G153" s="163">
        <v>162462</v>
      </c>
      <c r="H153" s="163">
        <v>137321</v>
      </c>
      <c r="I153" s="164">
        <f t="shared" ref="I153:I160" si="63">IFERROR(H153/G153-1,"-")</f>
        <v>-0.15475003385407049</v>
      </c>
      <c r="J153" s="165">
        <f t="shared" si="60"/>
        <v>0.25372957180681088</v>
      </c>
      <c r="K153" s="163">
        <f t="shared" si="61"/>
        <v>-25141</v>
      </c>
      <c r="L153" s="163">
        <f t="shared" si="62"/>
        <v>27791</v>
      </c>
      <c r="M153" s="164">
        <f t="shared" ref="M153:M160" si="64">H153/H$8</f>
        <v>4.1433168035346227E-3</v>
      </c>
      <c r="N153" s="166"/>
    </row>
    <row r="154" spans="1:14" s="56" customFormat="1" x14ac:dyDescent="0.25">
      <c r="A154" s="161"/>
      <c r="B154" s="162" t="s">
        <v>113</v>
      </c>
      <c r="C154" s="163">
        <v>170747</v>
      </c>
      <c r="D154" s="163">
        <v>138665</v>
      </c>
      <c r="E154" s="163">
        <v>47199</v>
      </c>
      <c r="F154" s="163">
        <v>86392</v>
      </c>
      <c r="G154" s="163">
        <v>93150</v>
      </c>
      <c r="H154" s="163">
        <v>92983</v>
      </c>
      <c r="I154" s="164">
        <f t="shared" si="63"/>
        <v>-1.7928073000537115E-3</v>
      </c>
      <c r="J154" s="165">
        <f t="shared" si="60"/>
        <v>-0.32944145963292826</v>
      </c>
      <c r="K154" s="163">
        <f t="shared" si="61"/>
        <v>-167</v>
      </c>
      <c r="L154" s="163">
        <f t="shared" si="62"/>
        <v>-45682</v>
      </c>
      <c r="M154" s="164">
        <f t="shared" si="64"/>
        <v>2.8055288436805723E-3</v>
      </c>
      <c r="N154" s="166"/>
    </row>
    <row r="155" spans="1:14" x14ac:dyDescent="0.25">
      <c r="A155" s="161"/>
      <c r="B155" s="162" t="s">
        <v>116</v>
      </c>
      <c r="C155" s="163">
        <v>65833</v>
      </c>
      <c r="D155" s="163">
        <v>60609</v>
      </c>
      <c r="E155" s="163">
        <v>13177</v>
      </c>
      <c r="F155" s="163">
        <v>35494</v>
      </c>
      <c r="G155" s="163">
        <v>65880</v>
      </c>
      <c r="H155" s="163">
        <v>61633</v>
      </c>
      <c r="I155" s="164">
        <f t="shared" si="63"/>
        <v>-6.4465695203400175E-2</v>
      </c>
      <c r="J155" s="165">
        <f t="shared" si="60"/>
        <v>1.689518058374162E-2</v>
      </c>
      <c r="K155" s="163">
        <f t="shared" si="61"/>
        <v>-4247</v>
      </c>
      <c r="L155" s="163">
        <f t="shared" si="62"/>
        <v>1024</v>
      </c>
      <c r="M155" s="164">
        <f t="shared" si="64"/>
        <v>1.8596212127223763E-3</v>
      </c>
      <c r="N155" s="79"/>
    </row>
    <row r="156" spans="1:14" x14ac:dyDescent="0.25">
      <c r="A156" s="161"/>
      <c r="B156" s="162" t="s">
        <v>123</v>
      </c>
      <c r="C156" s="163">
        <v>6739</v>
      </c>
      <c r="D156" s="163">
        <v>6984</v>
      </c>
      <c r="E156" s="163">
        <v>2519</v>
      </c>
      <c r="F156" s="163">
        <v>7932</v>
      </c>
      <c r="G156" s="163">
        <v>11287</v>
      </c>
      <c r="H156" s="163">
        <v>14090</v>
      </c>
      <c r="I156" s="164">
        <f t="shared" si="63"/>
        <v>0.24833879684592897</v>
      </c>
      <c r="J156" s="165">
        <f t="shared" si="60"/>
        <v>1.0174684994272623</v>
      </c>
      <c r="K156" s="163">
        <f t="shared" si="61"/>
        <v>2803</v>
      </c>
      <c r="L156" s="163">
        <f t="shared" si="62"/>
        <v>7106</v>
      </c>
      <c r="M156" s="164">
        <f t="shared" si="64"/>
        <v>4.2513041531741568E-4</v>
      </c>
      <c r="N156" s="79"/>
    </row>
    <row r="157" spans="1:14" x14ac:dyDescent="0.25">
      <c r="A157" s="161"/>
      <c r="B157" s="162" t="s">
        <v>119</v>
      </c>
      <c r="C157" s="163">
        <v>15612</v>
      </c>
      <c r="D157" s="163">
        <v>19112</v>
      </c>
      <c r="E157" s="163">
        <v>9225</v>
      </c>
      <c r="F157" s="163">
        <v>25474</v>
      </c>
      <c r="G157" s="163">
        <v>20067</v>
      </c>
      <c r="H157" s="163">
        <v>23057</v>
      </c>
      <c r="I157" s="164">
        <f t="shared" si="63"/>
        <v>0.14900084716200723</v>
      </c>
      <c r="J157" s="165">
        <f t="shared" si="60"/>
        <v>0.20641481791544569</v>
      </c>
      <c r="K157" s="163">
        <f t="shared" si="61"/>
        <v>2990</v>
      </c>
      <c r="L157" s="163">
        <f t="shared" si="62"/>
        <v>3945</v>
      </c>
      <c r="M157" s="164">
        <f t="shared" si="64"/>
        <v>6.9568715301445371E-4</v>
      </c>
      <c r="N157" s="79"/>
    </row>
    <row r="158" spans="1:14" x14ac:dyDescent="0.25">
      <c r="A158" s="161"/>
      <c r="B158" s="162" t="s">
        <v>128</v>
      </c>
      <c r="C158" s="163">
        <v>1894</v>
      </c>
      <c r="D158" s="163">
        <v>2676</v>
      </c>
      <c r="E158" s="163">
        <v>2815</v>
      </c>
      <c r="F158" s="163">
        <v>2209</v>
      </c>
      <c r="G158" s="163">
        <v>3739</v>
      </c>
      <c r="H158" s="163">
        <v>2649</v>
      </c>
      <c r="I158" s="164">
        <f t="shared" si="63"/>
        <v>-0.2915217972719979</v>
      </c>
      <c r="J158" s="165">
        <f t="shared" si="60"/>
        <v>-1.0089686098654682E-2</v>
      </c>
      <c r="K158" s="163">
        <f t="shared" si="61"/>
        <v>-1090</v>
      </c>
      <c r="L158" s="163">
        <f t="shared" si="62"/>
        <v>-27</v>
      </c>
      <c r="M158" s="164">
        <f t="shared" si="64"/>
        <v>7.9926931879051389E-5</v>
      </c>
      <c r="N158" s="79"/>
    </row>
    <row r="159" spans="1:14" x14ac:dyDescent="0.25">
      <c r="A159" s="161" t="s">
        <v>144</v>
      </c>
      <c r="B159" s="162" t="s">
        <v>131</v>
      </c>
      <c r="C159" s="163">
        <v>6897</v>
      </c>
      <c r="D159" s="163">
        <v>6385</v>
      </c>
      <c r="E159" s="163">
        <v>3775</v>
      </c>
      <c r="F159" s="163">
        <v>3597</v>
      </c>
      <c r="G159" s="163">
        <v>5086</v>
      </c>
      <c r="H159" s="163">
        <v>4461</v>
      </c>
      <c r="I159" s="164">
        <f t="shared" si="63"/>
        <v>-0.12288635469917419</v>
      </c>
      <c r="J159" s="165">
        <f t="shared" si="60"/>
        <v>-0.30133124510571652</v>
      </c>
      <c r="K159" s="163">
        <f t="shared" si="61"/>
        <v>-625</v>
      </c>
      <c r="L159" s="163">
        <f t="shared" si="62"/>
        <v>-1924</v>
      </c>
      <c r="M159" s="164">
        <f t="shared" si="64"/>
        <v>1.3459948777366865E-4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69912</v>
      </c>
      <c r="D160" s="169">
        <f t="shared" si="65"/>
        <v>73469</v>
      </c>
      <c r="E160" s="169">
        <f t="shared" si="65"/>
        <v>24672</v>
      </c>
      <c r="F160" s="169">
        <f t="shared" si="65"/>
        <v>45278</v>
      </c>
      <c r="G160" s="169">
        <f t="shared" si="65"/>
        <v>71352</v>
      </c>
      <c r="H160" s="169">
        <f t="shared" si="65"/>
        <v>81689</v>
      </c>
      <c r="I160" s="170">
        <f t="shared" si="63"/>
        <v>0.14487330418208311</v>
      </c>
      <c r="J160" s="171">
        <f t="shared" si="60"/>
        <v>0.11188392383182033</v>
      </c>
      <c r="K160" s="169">
        <f>H160-G160</f>
        <v>10337</v>
      </c>
      <c r="L160" s="169">
        <f t="shared" si="62"/>
        <v>8220</v>
      </c>
      <c r="M160" s="170">
        <f t="shared" si="64"/>
        <v>2.4647607165978972E-3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08D80-8D10-44A0-8B61-08E6FCF7D193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3AFF7-E0FF-4D84-A16C-579E4DC54B12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04164-E612-4AC7-A411-730F2ABA3382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noviembre 2024</v>
      </c>
    </row>
    <row r="7" spans="2:18" ht="15" customHeight="1" x14ac:dyDescent="0.25">
      <c r="B7" s="268" t="s">
        <v>42</v>
      </c>
      <c r="C7" s="271" t="s">
        <v>8</v>
      </c>
      <c r="D7" s="63" t="s">
        <v>43</v>
      </c>
      <c r="E7" s="64">
        <v>393250</v>
      </c>
      <c r="F7" s="64">
        <v>342567</v>
      </c>
      <c r="G7" s="64">
        <v>409402</v>
      </c>
      <c r="H7" s="64">
        <v>433576</v>
      </c>
      <c r="I7" s="64">
        <v>447422</v>
      </c>
      <c r="J7" s="65">
        <f>I7/H7-1</f>
        <v>3.1934424414635565E-2</v>
      </c>
      <c r="K7" s="64">
        <f>I7-H7</f>
        <v>13846</v>
      </c>
      <c r="L7" s="65">
        <f>I7/E7-1</f>
        <v>0.13775460902733627</v>
      </c>
      <c r="M7" s="64">
        <f>I7-E7</f>
        <v>54172</v>
      </c>
      <c r="N7" s="65">
        <f>I7/$I$7</f>
        <v>1</v>
      </c>
      <c r="R7" s="66"/>
    </row>
    <row r="8" spans="2:18" ht="15" customHeight="1" x14ac:dyDescent="0.25">
      <c r="B8" s="269"/>
      <c r="C8" s="272"/>
      <c r="D8" s="15" t="s">
        <v>44</v>
      </c>
      <c r="E8" s="16">
        <v>136028</v>
      </c>
      <c r="F8" s="16">
        <v>122250</v>
      </c>
      <c r="G8" s="16">
        <v>145679</v>
      </c>
      <c r="H8" s="16">
        <v>154254</v>
      </c>
      <c r="I8" s="16">
        <v>156906</v>
      </c>
      <c r="J8" s="17">
        <f t="shared" ref="J8:J63" si="0">I8/H8-1</f>
        <v>1.7192422886926684E-2</v>
      </c>
      <c r="K8" s="16">
        <f t="shared" ref="K8:K50" si="1">I8-H8</f>
        <v>2652</v>
      </c>
      <c r="L8" s="17">
        <f t="shared" ref="L8:L63" si="2">I8/E8-1</f>
        <v>0.15348310641926655</v>
      </c>
      <c r="M8" s="16">
        <f t="shared" ref="M8:M50" si="3">I8-E8</f>
        <v>20878</v>
      </c>
      <c r="N8" s="18">
        <f t="shared" ref="N8:N17" si="4">I8/$I$7</f>
        <v>0.35068905865156386</v>
      </c>
      <c r="R8" s="66"/>
    </row>
    <row r="9" spans="2:18" x14ac:dyDescent="0.25">
      <c r="B9" s="269"/>
      <c r="C9" s="272"/>
      <c r="D9" s="19" t="s">
        <v>45</v>
      </c>
      <c r="E9" s="20">
        <v>107365</v>
      </c>
      <c r="F9" s="20">
        <v>88426</v>
      </c>
      <c r="G9" s="20">
        <v>107366</v>
      </c>
      <c r="H9" s="20">
        <v>113999</v>
      </c>
      <c r="I9" s="20">
        <v>113916</v>
      </c>
      <c r="J9" s="67">
        <f t="shared" si="0"/>
        <v>-7.280765620750751E-4</v>
      </c>
      <c r="K9" s="20">
        <f t="shared" si="1"/>
        <v>-83</v>
      </c>
      <c r="L9" s="67">
        <f t="shared" si="2"/>
        <v>6.1016159828622074E-2</v>
      </c>
      <c r="M9" s="20">
        <f t="shared" si="3"/>
        <v>6551</v>
      </c>
      <c r="N9" s="68">
        <f t="shared" si="4"/>
        <v>0.25460527198036753</v>
      </c>
      <c r="R9" s="66"/>
    </row>
    <row r="10" spans="2:18" x14ac:dyDescent="0.25">
      <c r="B10" s="269"/>
      <c r="C10" s="272"/>
      <c r="D10" s="19" t="s">
        <v>46</v>
      </c>
      <c r="E10" s="20">
        <v>4580</v>
      </c>
      <c r="F10" s="20">
        <v>2997</v>
      </c>
      <c r="G10" s="20">
        <v>4018</v>
      </c>
      <c r="H10" s="20">
        <v>4366</v>
      </c>
      <c r="I10" s="20">
        <v>3262</v>
      </c>
      <c r="J10" s="67">
        <f t="shared" si="0"/>
        <v>-0.25286303252404951</v>
      </c>
      <c r="K10" s="20">
        <f t="shared" si="1"/>
        <v>-1104</v>
      </c>
      <c r="L10" s="67">
        <f t="shared" si="2"/>
        <v>-0.28777292576419211</v>
      </c>
      <c r="M10" s="20">
        <f t="shared" si="3"/>
        <v>-1318</v>
      </c>
      <c r="N10" s="68">
        <f t="shared" si="4"/>
        <v>7.2906562484634195E-3</v>
      </c>
      <c r="R10" s="66"/>
    </row>
    <row r="11" spans="2:18" x14ac:dyDescent="0.25">
      <c r="B11" s="269"/>
      <c r="C11" s="272"/>
      <c r="D11" s="19" t="s">
        <v>47</v>
      </c>
      <c r="E11" s="20">
        <v>9620</v>
      </c>
      <c r="F11" s="20">
        <v>12968</v>
      </c>
      <c r="G11" s="20">
        <v>14622</v>
      </c>
      <c r="H11" s="20">
        <v>12399</v>
      </c>
      <c r="I11" s="20">
        <v>15829</v>
      </c>
      <c r="J11" s="67">
        <f t="shared" si="0"/>
        <v>0.27663521251713852</v>
      </c>
      <c r="K11" s="20">
        <f t="shared" si="1"/>
        <v>3430</v>
      </c>
      <c r="L11" s="67">
        <f t="shared" si="2"/>
        <v>0.6454261954261955</v>
      </c>
      <c r="M11" s="20">
        <f t="shared" si="3"/>
        <v>6209</v>
      </c>
      <c r="N11" s="68">
        <f t="shared" si="4"/>
        <v>3.5378233524502596E-2</v>
      </c>
      <c r="R11" s="66"/>
    </row>
    <row r="12" spans="2:18" x14ac:dyDescent="0.25">
      <c r="B12" s="269"/>
      <c r="C12" s="272"/>
      <c r="D12" s="19" t="s">
        <v>48</v>
      </c>
      <c r="E12" s="20">
        <v>66714</v>
      </c>
      <c r="F12" s="20">
        <v>47468</v>
      </c>
      <c r="G12" s="20">
        <v>61752</v>
      </c>
      <c r="H12" s="20">
        <v>66055</v>
      </c>
      <c r="I12" s="20">
        <v>73285</v>
      </c>
      <c r="J12" s="67">
        <f t="shared" si="0"/>
        <v>0.10945424267655746</v>
      </c>
      <c r="K12" s="20">
        <f t="shared" si="1"/>
        <v>7230</v>
      </c>
      <c r="L12" s="67">
        <f t="shared" si="2"/>
        <v>9.8495068501364136E-2</v>
      </c>
      <c r="M12" s="20">
        <f t="shared" si="3"/>
        <v>6571</v>
      </c>
      <c r="N12" s="68">
        <f t="shared" si="4"/>
        <v>0.16379391268198704</v>
      </c>
      <c r="R12" s="66"/>
    </row>
    <row r="13" spans="2:18" x14ac:dyDescent="0.25">
      <c r="B13" s="269"/>
      <c r="C13" s="272"/>
      <c r="D13" s="19" t="s">
        <v>49</v>
      </c>
      <c r="E13" s="20">
        <v>6020</v>
      </c>
      <c r="F13" s="20">
        <v>4448</v>
      </c>
      <c r="G13" s="20">
        <v>4838</v>
      </c>
      <c r="H13" s="20">
        <v>4964</v>
      </c>
      <c r="I13" s="20">
        <v>5464</v>
      </c>
      <c r="J13" s="67">
        <f t="shared" si="0"/>
        <v>0.10072522159548747</v>
      </c>
      <c r="K13" s="20">
        <f t="shared" si="1"/>
        <v>500</v>
      </c>
      <c r="L13" s="67">
        <f t="shared" si="2"/>
        <v>-9.2358803986710925E-2</v>
      </c>
      <c r="M13" s="20">
        <f t="shared" si="3"/>
        <v>-556</v>
      </c>
      <c r="N13" s="68">
        <f t="shared" si="4"/>
        <v>1.2212184470142282E-2</v>
      </c>
      <c r="R13" s="66"/>
    </row>
    <row r="14" spans="2:18" x14ac:dyDescent="0.25">
      <c r="B14" s="269"/>
      <c r="C14" s="272"/>
      <c r="D14" s="19" t="s">
        <v>50</v>
      </c>
      <c r="E14" s="20">
        <v>12009</v>
      </c>
      <c r="F14" s="20">
        <v>10944</v>
      </c>
      <c r="G14" s="20">
        <v>14824</v>
      </c>
      <c r="H14" s="20">
        <v>18426</v>
      </c>
      <c r="I14" s="20">
        <v>18264</v>
      </c>
      <c r="J14" s="67">
        <f t="shared" si="0"/>
        <v>-8.7919244545751063E-3</v>
      </c>
      <c r="K14" s="20">
        <f t="shared" si="1"/>
        <v>-162</v>
      </c>
      <c r="L14" s="67">
        <f t="shared" si="2"/>
        <v>0.52085935548338735</v>
      </c>
      <c r="M14" s="20">
        <f t="shared" si="3"/>
        <v>6255</v>
      </c>
      <c r="N14" s="68">
        <f t="shared" si="4"/>
        <v>4.0820522906785985E-2</v>
      </c>
      <c r="R14" s="66"/>
    </row>
    <row r="15" spans="2:18" x14ac:dyDescent="0.25">
      <c r="B15" s="269"/>
      <c r="C15" s="272"/>
      <c r="D15" s="19" t="s">
        <v>51</v>
      </c>
      <c r="E15" s="20">
        <v>21685</v>
      </c>
      <c r="F15" s="20">
        <v>22740</v>
      </c>
      <c r="G15" s="20">
        <v>25251</v>
      </c>
      <c r="H15" s="20">
        <v>23667</v>
      </c>
      <c r="I15" s="20">
        <v>25085</v>
      </c>
      <c r="J15" s="67">
        <f t="shared" si="0"/>
        <v>5.9914649089449545E-2</v>
      </c>
      <c r="K15" s="20">
        <f t="shared" si="1"/>
        <v>1418</v>
      </c>
      <c r="L15" s="67">
        <f t="shared" si="2"/>
        <v>0.15679040811620926</v>
      </c>
      <c r="M15" s="20">
        <f t="shared" si="3"/>
        <v>3400</v>
      </c>
      <c r="N15" s="68">
        <f t="shared" si="4"/>
        <v>5.6065638256500572E-2</v>
      </c>
      <c r="R15" s="66"/>
    </row>
    <row r="16" spans="2:18" x14ac:dyDescent="0.25">
      <c r="B16" s="269"/>
      <c r="C16" s="272"/>
      <c r="D16" s="19" t="s">
        <v>52</v>
      </c>
      <c r="E16" s="20">
        <v>19561</v>
      </c>
      <c r="F16" s="20">
        <v>19838</v>
      </c>
      <c r="G16" s="20">
        <v>21079</v>
      </c>
      <c r="H16" s="20">
        <v>24207</v>
      </c>
      <c r="I16" s="20">
        <v>23363</v>
      </c>
      <c r="J16" s="67">
        <f t="shared" si="0"/>
        <v>-3.4865947866319691E-2</v>
      </c>
      <c r="K16" s="20">
        <f t="shared" si="1"/>
        <v>-844</v>
      </c>
      <c r="L16" s="67">
        <f t="shared" si="2"/>
        <v>0.19436634118910079</v>
      </c>
      <c r="M16" s="20">
        <f t="shared" si="3"/>
        <v>3802</v>
      </c>
      <c r="N16" s="68">
        <f t="shared" si="4"/>
        <v>5.2216922726195852E-2</v>
      </c>
      <c r="R16" s="66"/>
    </row>
    <row r="17" spans="2:18" x14ac:dyDescent="0.25">
      <c r="B17" s="269"/>
      <c r="C17" s="273"/>
      <c r="D17" s="23" t="s">
        <v>53</v>
      </c>
      <c r="E17" s="69">
        <v>9668</v>
      </c>
      <c r="F17" s="69">
        <v>10488</v>
      </c>
      <c r="G17" s="69">
        <v>9973</v>
      </c>
      <c r="H17" s="69">
        <v>11239</v>
      </c>
      <c r="I17" s="69">
        <v>12048</v>
      </c>
      <c r="J17" s="25">
        <f t="shared" si="0"/>
        <v>7.1981493015392806E-2</v>
      </c>
      <c r="K17" s="69">
        <f t="shared" si="1"/>
        <v>809</v>
      </c>
      <c r="L17" s="25">
        <f t="shared" si="2"/>
        <v>0.24617294166321879</v>
      </c>
      <c r="M17" s="69">
        <f t="shared" si="3"/>
        <v>2380</v>
      </c>
      <c r="N17" s="46">
        <f t="shared" si="4"/>
        <v>2.6927598553490889E-2</v>
      </c>
      <c r="R17" s="66"/>
    </row>
    <row r="18" spans="2:18" x14ac:dyDescent="0.25">
      <c r="B18" s="269"/>
      <c r="C18" s="274" t="s">
        <v>18</v>
      </c>
      <c r="D18" s="63" t="s">
        <v>43</v>
      </c>
      <c r="E18" s="64">
        <v>471694</v>
      </c>
      <c r="F18" s="64">
        <v>411047</v>
      </c>
      <c r="G18" s="64">
        <v>487953</v>
      </c>
      <c r="H18" s="64">
        <v>524477</v>
      </c>
      <c r="I18" s="64">
        <v>515668</v>
      </c>
      <c r="J18" s="65">
        <f t="shared" si="0"/>
        <v>-1.6795779414540579E-2</v>
      </c>
      <c r="K18" s="64">
        <f t="shared" si="1"/>
        <v>-8809</v>
      </c>
      <c r="L18" s="65">
        <f t="shared" si="2"/>
        <v>9.3225692928042392E-2</v>
      </c>
      <c r="M18" s="64">
        <f t="shared" si="3"/>
        <v>43974</v>
      </c>
      <c r="N18" s="65">
        <f t="shared" ref="N18:N19" si="5">I18/$I$18</f>
        <v>1</v>
      </c>
    </row>
    <row r="19" spans="2:18" x14ac:dyDescent="0.25">
      <c r="B19" s="269"/>
      <c r="C19" s="275"/>
      <c r="D19" s="26" t="s">
        <v>44</v>
      </c>
      <c r="E19" s="27">
        <v>167336</v>
      </c>
      <c r="F19" s="27">
        <v>150886</v>
      </c>
      <c r="G19" s="27">
        <v>178124</v>
      </c>
      <c r="H19" s="27">
        <v>192493</v>
      </c>
      <c r="I19" s="27">
        <v>185770</v>
      </c>
      <c r="J19" s="28">
        <f t="shared" si="0"/>
        <v>-3.4925945359052024E-2</v>
      </c>
      <c r="K19" s="27">
        <f t="shared" si="1"/>
        <v>-6723</v>
      </c>
      <c r="L19" s="28">
        <f t="shared" si="2"/>
        <v>0.11016159105034173</v>
      </c>
      <c r="M19" s="27">
        <f t="shared" si="3"/>
        <v>18434</v>
      </c>
      <c r="N19" s="18">
        <f t="shared" si="5"/>
        <v>0.36025116935702817</v>
      </c>
    </row>
    <row r="20" spans="2:18" x14ac:dyDescent="0.25">
      <c r="B20" s="269"/>
      <c r="C20" s="275"/>
      <c r="D20" s="4" t="s">
        <v>45</v>
      </c>
      <c r="E20" s="29">
        <v>130913</v>
      </c>
      <c r="F20" s="29">
        <v>108519</v>
      </c>
      <c r="G20" s="29">
        <v>129722</v>
      </c>
      <c r="H20" s="29">
        <v>139970</v>
      </c>
      <c r="I20" s="29">
        <v>129189</v>
      </c>
      <c r="J20" s="70">
        <f t="shared" si="0"/>
        <v>-7.7023647924555294E-2</v>
      </c>
      <c r="K20" s="29">
        <f t="shared" si="1"/>
        <v>-10781</v>
      </c>
      <c r="L20" s="70">
        <f t="shared" si="2"/>
        <v>-1.3169051201943227E-2</v>
      </c>
      <c r="M20" s="29">
        <f t="shared" si="3"/>
        <v>-1724</v>
      </c>
      <c r="N20" s="68">
        <f>I20/$I$18</f>
        <v>0.2505274711636169</v>
      </c>
    </row>
    <row r="21" spans="2:18" x14ac:dyDescent="0.25">
      <c r="B21" s="269"/>
      <c r="C21" s="275"/>
      <c r="D21" s="4" t="s">
        <v>46</v>
      </c>
      <c r="E21" s="29">
        <v>5082</v>
      </c>
      <c r="F21" s="29">
        <v>3386</v>
      </c>
      <c r="G21" s="29">
        <v>4319</v>
      </c>
      <c r="H21" s="29">
        <v>4906</v>
      </c>
      <c r="I21" s="29">
        <v>3729</v>
      </c>
      <c r="J21" s="70">
        <f t="shared" si="0"/>
        <v>-0.23991031390134532</v>
      </c>
      <c r="K21" s="29">
        <f t="shared" si="1"/>
        <v>-1177</v>
      </c>
      <c r="L21" s="70">
        <f t="shared" si="2"/>
        <v>-0.26623376623376627</v>
      </c>
      <c r="M21" s="29">
        <f t="shared" si="3"/>
        <v>-1353</v>
      </c>
      <c r="N21" s="68">
        <f t="shared" ref="N21:N28" si="6">I21/$I$18</f>
        <v>7.2313969453214081E-3</v>
      </c>
    </row>
    <row r="22" spans="2:18" x14ac:dyDescent="0.25">
      <c r="B22" s="269"/>
      <c r="C22" s="275"/>
      <c r="D22" s="4" t="s">
        <v>47</v>
      </c>
      <c r="E22" s="29">
        <v>11855</v>
      </c>
      <c r="F22" s="29">
        <v>15413</v>
      </c>
      <c r="G22" s="29">
        <v>17598</v>
      </c>
      <c r="H22" s="29">
        <v>14323</v>
      </c>
      <c r="I22" s="29">
        <v>18273</v>
      </c>
      <c r="J22" s="70">
        <f t="shared" si="0"/>
        <v>0.27578021364239325</v>
      </c>
      <c r="K22" s="29">
        <f t="shared" si="1"/>
        <v>3950</v>
      </c>
      <c r="L22" s="70">
        <f t="shared" si="2"/>
        <v>0.54137494727962876</v>
      </c>
      <c r="M22" s="29">
        <f t="shared" si="3"/>
        <v>6418</v>
      </c>
      <c r="N22" s="68">
        <f t="shared" si="6"/>
        <v>3.543559034107216E-2</v>
      </c>
    </row>
    <row r="23" spans="2:18" x14ac:dyDescent="0.25">
      <c r="B23" s="269"/>
      <c r="C23" s="275"/>
      <c r="D23" s="4" t="s">
        <v>48</v>
      </c>
      <c r="E23" s="29">
        <v>78749</v>
      </c>
      <c r="F23" s="29">
        <v>55065</v>
      </c>
      <c r="G23" s="29">
        <v>71377</v>
      </c>
      <c r="H23" s="29">
        <v>78632</v>
      </c>
      <c r="I23" s="29">
        <v>85365</v>
      </c>
      <c r="J23" s="70">
        <f t="shared" si="0"/>
        <v>8.5626716858276497E-2</v>
      </c>
      <c r="K23" s="29">
        <f t="shared" si="1"/>
        <v>6733</v>
      </c>
      <c r="L23" s="70">
        <f t="shared" si="2"/>
        <v>8.4013765254161932E-2</v>
      </c>
      <c r="M23" s="29">
        <f t="shared" si="3"/>
        <v>6616</v>
      </c>
      <c r="N23" s="68">
        <f t="shared" si="6"/>
        <v>0.16554255839028212</v>
      </c>
    </row>
    <row r="24" spans="2:18" x14ac:dyDescent="0.25">
      <c r="B24" s="269"/>
      <c r="C24" s="275"/>
      <c r="D24" s="4" t="s">
        <v>49</v>
      </c>
      <c r="E24" s="29">
        <v>6317</v>
      </c>
      <c r="F24" s="29">
        <v>4617</v>
      </c>
      <c r="G24" s="29">
        <v>5090</v>
      </c>
      <c r="H24" s="29">
        <v>5218</v>
      </c>
      <c r="I24" s="29">
        <v>5721</v>
      </c>
      <c r="J24" s="70">
        <f t="shared" si="0"/>
        <v>9.6397087006515836E-2</v>
      </c>
      <c r="K24" s="29">
        <f t="shared" si="1"/>
        <v>503</v>
      </c>
      <c r="L24" s="70">
        <f t="shared" si="2"/>
        <v>-9.4348583188222257E-2</v>
      </c>
      <c r="M24" s="29">
        <f t="shared" si="3"/>
        <v>-596</v>
      </c>
      <c r="N24" s="68">
        <f t="shared" si="6"/>
        <v>1.1094347525927535E-2</v>
      </c>
    </row>
    <row r="25" spans="2:18" x14ac:dyDescent="0.25">
      <c r="B25" s="269"/>
      <c r="C25" s="275"/>
      <c r="D25" s="4" t="s">
        <v>50</v>
      </c>
      <c r="E25" s="29">
        <v>14208</v>
      </c>
      <c r="F25" s="29">
        <v>13942</v>
      </c>
      <c r="G25" s="29">
        <v>18713</v>
      </c>
      <c r="H25" s="29">
        <v>22087</v>
      </c>
      <c r="I25" s="29">
        <v>20986</v>
      </c>
      <c r="J25" s="70">
        <f t="shared" si="0"/>
        <v>-4.9848327070222354E-2</v>
      </c>
      <c r="K25" s="29">
        <f t="shared" si="1"/>
        <v>-1101</v>
      </c>
      <c r="L25" s="70">
        <f t="shared" si="2"/>
        <v>0.47705518018018012</v>
      </c>
      <c r="M25" s="29">
        <f t="shared" si="3"/>
        <v>6778</v>
      </c>
      <c r="N25" s="68">
        <f t="shared" si="6"/>
        <v>4.0696727351706916E-2</v>
      </c>
    </row>
    <row r="26" spans="2:18" x14ac:dyDescent="0.25">
      <c r="B26" s="269"/>
      <c r="C26" s="275"/>
      <c r="D26" s="4" t="s">
        <v>51</v>
      </c>
      <c r="E26" s="29">
        <v>22370</v>
      </c>
      <c r="F26" s="29">
        <v>23574</v>
      </c>
      <c r="G26" s="29">
        <v>26213</v>
      </c>
      <c r="H26" s="29">
        <v>24550</v>
      </c>
      <c r="I26" s="29">
        <v>26113</v>
      </c>
      <c r="J26" s="70">
        <f t="shared" si="0"/>
        <v>6.3665987780040734E-2</v>
      </c>
      <c r="K26" s="29">
        <f t="shared" si="1"/>
        <v>1563</v>
      </c>
      <c r="L26" s="70">
        <f t="shared" si="2"/>
        <v>0.16732230666070635</v>
      </c>
      <c r="M26" s="29">
        <f t="shared" si="3"/>
        <v>3743</v>
      </c>
      <c r="N26" s="68">
        <f t="shared" si="6"/>
        <v>5.0639170939441654E-2</v>
      </c>
    </row>
    <row r="27" spans="2:18" x14ac:dyDescent="0.25">
      <c r="B27" s="269"/>
      <c r="C27" s="275"/>
      <c r="D27" s="4" t="s">
        <v>52</v>
      </c>
      <c r="E27" s="29">
        <v>24013</v>
      </c>
      <c r="F27" s="29">
        <v>23913</v>
      </c>
      <c r="G27" s="29">
        <v>25634</v>
      </c>
      <c r="H27" s="29">
        <v>29365</v>
      </c>
      <c r="I27" s="29">
        <v>27084</v>
      </c>
      <c r="J27" s="30">
        <f t="shared" si="0"/>
        <v>-7.7677507236506016E-2</v>
      </c>
      <c r="K27" s="29">
        <f t="shared" si="1"/>
        <v>-2281</v>
      </c>
      <c r="L27" s="30">
        <f t="shared" si="2"/>
        <v>0.12788906009244982</v>
      </c>
      <c r="M27" s="29">
        <f t="shared" si="3"/>
        <v>3071</v>
      </c>
      <c r="N27" s="31">
        <f t="shared" si="6"/>
        <v>5.2522165424265223E-2</v>
      </c>
    </row>
    <row r="28" spans="2:18" x14ac:dyDescent="0.25">
      <c r="B28" s="269"/>
      <c r="C28" s="276"/>
      <c r="D28" s="32" t="s">
        <v>53</v>
      </c>
      <c r="E28" s="71">
        <v>10851</v>
      </c>
      <c r="F28" s="71">
        <v>11732</v>
      </c>
      <c r="G28" s="71">
        <v>11163</v>
      </c>
      <c r="H28" s="71">
        <v>12933</v>
      </c>
      <c r="I28" s="71">
        <v>13438</v>
      </c>
      <c r="J28" s="34">
        <f t="shared" si="0"/>
        <v>3.9047398128817745E-2</v>
      </c>
      <c r="K28" s="71">
        <f t="shared" si="1"/>
        <v>505</v>
      </c>
      <c r="L28" s="34">
        <f t="shared" si="2"/>
        <v>0.23841120634042956</v>
      </c>
      <c r="M28" s="71">
        <f t="shared" si="3"/>
        <v>2587</v>
      </c>
      <c r="N28" s="72">
        <f t="shared" si="6"/>
        <v>2.6059402561337916E-2</v>
      </c>
    </row>
    <row r="29" spans="2:18" x14ac:dyDescent="0.25">
      <c r="B29" s="269"/>
      <c r="C29" s="271" t="s">
        <v>21</v>
      </c>
      <c r="D29" s="63" t="s">
        <v>43</v>
      </c>
      <c r="E29" s="64">
        <v>2752487</v>
      </c>
      <c r="F29" s="64">
        <v>2336992</v>
      </c>
      <c r="G29" s="64">
        <v>2761571</v>
      </c>
      <c r="H29" s="64">
        <v>2964758</v>
      </c>
      <c r="I29" s="64">
        <v>2932229</v>
      </c>
      <c r="J29" s="65">
        <f t="shared" si="0"/>
        <v>-1.0971890454465449E-2</v>
      </c>
      <c r="K29" s="64">
        <f t="shared" si="1"/>
        <v>-32529</v>
      </c>
      <c r="L29" s="65">
        <f t="shared" si="2"/>
        <v>6.530167081624727E-2</v>
      </c>
      <c r="M29" s="64">
        <f t="shared" si="3"/>
        <v>179742</v>
      </c>
      <c r="N29" s="65">
        <f t="shared" ref="N29:N30" si="7">I29/$I$29</f>
        <v>1</v>
      </c>
    </row>
    <row r="30" spans="2:18" x14ac:dyDescent="0.25">
      <c r="B30" s="269"/>
      <c r="C30" s="272"/>
      <c r="D30" s="15" t="s">
        <v>44</v>
      </c>
      <c r="E30" s="16">
        <v>1024497</v>
      </c>
      <c r="F30" s="16">
        <v>927095</v>
      </c>
      <c r="G30" s="16">
        <v>1064158</v>
      </c>
      <c r="H30" s="16">
        <v>1149433</v>
      </c>
      <c r="I30" s="16">
        <v>1124270</v>
      </c>
      <c r="J30" s="17">
        <f t="shared" si="0"/>
        <v>-2.1891663106940573E-2</v>
      </c>
      <c r="K30" s="16">
        <f t="shared" si="1"/>
        <v>-25163</v>
      </c>
      <c r="L30" s="17">
        <f t="shared" si="2"/>
        <v>9.7387303232708389E-2</v>
      </c>
      <c r="M30" s="16">
        <f t="shared" si="3"/>
        <v>99773</v>
      </c>
      <c r="N30" s="18">
        <f t="shared" si="7"/>
        <v>0.38341821187908587</v>
      </c>
    </row>
    <row r="31" spans="2:18" x14ac:dyDescent="0.25">
      <c r="B31" s="269"/>
      <c r="C31" s="272"/>
      <c r="D31" s="19" t="s">
        <v>45</v>
      </c>
      <c r="E31" s="20">
        <v>828275</v>
      </c>
      <c r="F31" s="20">
        <v>660916</v>
      </c>
      <c r="G31" s="20">
        <v>785918</v>
      </c>
      <c r="H31" s="20">
        <v>847777</v>
      </c>
      <c r="I31" s="20">
        <v>817457</v>
      </c>
      <c r="J31" s="67">
        <f>I31/H31-1</f>
        <v>-3.5764121933008375E-2</v>
      </c>
      <c r="K31" s="20">
        <f t="shared" si="1"/>
        <v>-30320</v>
      </c>
      <c r="L31" s="67">
        <f t="shared" si="2"/>
        <v>-1.3060879538800529E-2</v>
      </c>
      <c r="M31" s="20">
        <f t="shared" si="3"/>
        <v>-10818</v>
      </c>
      <c r="N31" s="68">
        <f>I31/$I$29</f>
        <v>0.27878347837089124</v>
      </c>
    </row>
    <row r="32" spans="2:18" x14ac:dyDescent="0.25">
      <c r="B32" s="269"/>
      <c r="C32" s="272"/>
      <c r="D32" s="19" t="s">
        <v>46</v>
      </c>
      <c r="E32" s="20">
        <v>22771</v>
      </c>
      <c r="F32" s="20">
        <v>16459</v>
      </c>
      <c r="G32" s="20">
        <v>16513</v>
      </c>
      <c r="H32" s="20">
        <v>20095</v>
      </c>
      <c r="I32" s="20">
        <v>15945</v>
      </c>
      <c r="J32" s="67">
        <f t="shared" ref="J32:J41" si="8">I32/H32-1</f>
        <v>-0.20651903458571785</v>
      </c>
      <c r="K32" s="20">
        <f t="shared" si="1"/>
        <v>-4150</v>
      </c>
      <c r="L32" s="67">
        <f t="shared" si="2"/>
        <v>-0.29976724781520359</v>
      </c>
      <c r="M32" s="20">
        <f t="shared" si="3"/>
        <v>-6826</v>
      </c>
      <c r="N32" s="68">
        <f t="shared" ref="N32:N39" si="9">I32/$I$29</f>
        <v>5.4378426787266617E-3</v>
      </c>
    </row>
    <row r="33" spans="2:14" x14ac:dyDescent="0.25">
      <c r="B33" s="269"/>
      <c r="C33" s="272"/>
      <c r="D33" s="19" t="s">
        <v>47</v>
      </c>
      <c r="E33" s="20">
        <v>64233</v>
      </c>
      <c r="F33" s="20">
        <v>80598</v>
      </c>
      <c r="G33" s="20">
        <v>96956</v>
      </c>
      <c r="H33" s="20">
        <v>70490</v>
      </c>
      <c r="I33" s="20">
        <v>89613</v>
      </c>
      <c r="J33" s="67">
        <f t="shared" si="8"/>
        <v>0.27128670733437366</v>
      </c>
      <c r="K33" s="20">
        <f t="shared" si="1"/>
        <v>19123</v>
      </c>
      <c r="L33" s="67">
        <f t="shared" si="2"/>
        <v>0.39512400168137862</v>
      </c>
      <c r="M33" s="20">
        <f t="shared" si="3"/>
        <v>25380</v>
      </c>
      <c r="N33" s="68">
        <f t="shared" si="9"/>
        <v>3.0561392033159756E-2</v>
      </c>
    </row>
    <row r="34" spans="2:14" x14ac:dyDescent="0.25">
      <c r="B34" s="269"/>
      <c r="C34" s="272"/>
      <c r="D34" s="19" t="s">
        <v>48</v>
      </c>
      <c r="E34" s="20">
        <v>463764</v>
      </c>
      <c r="F34" s="20">
        <v>303117</v>
      </c>
      <c r="G34" s="20">
        <v>401911</v>
      </c>
      <c r="H34" s="20">
        <v>456108</v>
      </c>
      <c r="I34" s="20">
        <v>482914</v>
      </c>
      <c r="J34" s="67">
        <f t="shared" si="8"/>
        <v>5.877116823208528E-2</v>
      </c>
      <c r="K34" s="20">
        <f t="shared" si="1"/>
        <v>26806</v>
      </c>
      <c r="L34" s="67">
        <f t="shared" si="2"/>
        <v>4.1292553971416401E-2</v>
      </c>
      <c r="M34" s="20">
        <f t="shared" si="3"/>
        <v>19150</v>
      </c>
      <c r="N34" s="68">
        <f t="shared" si="9"/>
        <v>0.16469177543773014</v>
      </c>
    </row>
    <row r="35" spans="2:14" x14ac:dyDescent="0.25">
      <c r="B35" s="269"/>
      <c r="C35" s="272"/>
      <c r="D35" s="19" t="s">
        <v>49</v>
      </c>
      <c r="E35" s="20">
        <v>14162</v>
      </c>
      <c r="F35" s="20">
        <v>12186</v>
      </c>
      <c r="G35" s="20">
        <v>13053</v>
      </c>
      <c r="H35" s="20">
        <v>13216</v>
      </c>
      <c r="I35" s="20">
        <v>14972</v>
      </c>
      <c r="J35" s="67">
        <f t="shared" si="8"/>
        <v>0.13286924939467304</v>
      </c>
      <c r="K35" s="20">
        <f t="shared" si="1"/>
        <v>1756</v>
      </c>
      <c r="L35" s="67">
        <f t="shared" si="2"/>
        <v>5.7195311396695425E-2</v>
      </c>
      <c r="M35" s="20">
        <f t="shared" si="3"/>
        <v>810</v>
      </c>
      <c r="N35" s="68">
        <f t="shared" si="9"/>
        <v>5.1060132070175962E-3</v>
      </c>
    </row>
    <row r="36" spans="2:14" x14ac:dyDescent="0.25">
      <c r="B36" s="269"/>
      <c r="C36" s="272"/>
      <c r="D36" s="19" t="s">
        <v>50</v>
      </c>
      <c r="E36" s="20">
        <v>86307</v>
      </c>
      <c r="F36" s="20">
        <v>91621</v>
      </c>
      <c r="G36" s="20">
        <v>113773</v>
      </c>
      <c r="H36" s="20">
        <v>116842</v>
      </c>
      <c r="I36" s="20">
        <v>109675</v>
      </c>
      <c r="J36" s="67">
        <f t="shared" si="8"/>
        <v>-6.1339244449769792E-2</v>
      </c>
      <c r="K36" s="20">
        <f t="shared" si="1"/>
        <v>-7167</v>
      </c>
      <c r="L36" s="67">
        <f t="shared" si="2"/>
        <v>0.2707543999907307</v>
      </c>
      <c r="M36" s="20">
        <f t="shared" si="3"/>
        <v>23368</v>
      </c>
      <c r="N36" s="68">
        <f t="shared" si="9"/>
        <v>3.7403286032571127E-2</v>
      </c>
    </row>
    <row r="37" spans="2:14" x14ac:dyDescent="0.25">
      <c r="B37" s="269"/>
      <c r="C37" s="272"/>
      <c r="D37" s="19" t="s">
        <v>51</v>
      </c>
      <c r="E37" s="20">
        <v>47646</v>
      </c>
      <c r="F37" s="20">
        <v>49146</v>
      </c>
      <c r="G37" s="20">
        <v>56046</v>
      </c>
      <c r="H37" s="20">
        <v>55991</v>
      </c>
      <c r="I37" s="20">
        <v>53169</v>
      </c>
      <c r="J37" s="67">
        <f t="shared" si="8"/>
        <v>-5.0400957296708349E-2</v>
      </c>
      <c r="K37" s="20">
        <f t="shared" si="1"/>
        <v>-2822</v>
      </c>
      <c r="L37" s="67">
        <f t="shared" si="2"/>
        <v>0.11591739075683161</v>
      </c>
      <c r="M37" s="20">
        <f t="shared" si="3"/>
        <v>5523</v>
      </c>
      <c r="N37" s="68">
        <f t="shared" si="9"/>
        <v>1.8132621974613853E-2</v>
      </c>
    </row>
    <row r="38" spans="2:14" x14ac:dyDescent="0.25">
      <c r="B38" s="269"/>
      <c r="C38" s="272"/>
      <c r="D38" s="19" t="s">
        <v>52</v>
      </c>
      <c r="E38" s="20">
        <v>145313</v>
      </c>
      <c r="F38" s="20">
        <v>137494</v>
      </c>
      <c r="G38" s="20">
        <v>153023</v>
      </c>
      <c r="H38" s="20">
        <v>164389</v>
      </c>
      <c r="I38" s="20">
        <v>162641</v>
      </c>
      <c r="J38" s="21">
        <f t="shared" si="8"/>
        <v>-1.0633314881166034E-2</v>
      </c>
      <c r="K38" s="20">
        <f t="shared" si="1"/>
        <v>-1748</v>
      </c>
      <c r="L38" s="21">
        <f t="shared" si="2"/>
        <v>0.11924604130394401</v>
      </c>
      <c r="M38" s="20">
        <f t="shared" si="3"/>
        <v>17328</v>
      </c>
      <c r="N38" s="22">
        <f t="shared" si="9"/>
        <v>5.5466677397979489E-2</v>
      </c>
    </row>
    <row r="39" spans="2:14" x14ac:dyDescent="0.25">
      <c r="B39" s="269"/>
      <c r="C39" s="273"/>
      <c r="D39" s="23" t="s">
        <v>53</v>
      </c>
      <c r="E39" s="69">
        <v>55519</v>
      </c>
      <c r="F39" s="69">
        <v>58360</v>
      </c>
      <c r="G39" s="69">
        <v>60220</v>
      </c>
      <c r="H39" s="69">
        <v>70417</v>
      </c>
      <c r="I39" s="69">
        <v>61573</v>
      </c>
      <c r="J39" s="25">
        <f t="shared" si="8"/>
        <v>-0.12559467174119887</v>
      </c>
      <c r="K39" s="69">
        <f t="shared" si="1"/>
        <v>-8844</v>
      </c>
      <c r="L39" s="25">
        <f t="shared" si="2"/>
        <v>0.10904375078801842</v>
      </c>
      <c r="M39" s="69">
        <f t="shared" si="3"/>
        <v>6054</v>
      </c>
      <c r="N39" s="46">
        <f t="shared" si="9"/>
        <v>2.0998700988224317E-2</v>
      </c>
    </row>
    <row r="40" spans="2:14" x14ac:dyDescent="0.25">
      <c r="B40" s="269"/>
      <c r="C40" s="287" t="s">
        <v>22</v>
      </c>
      <c r="D40" s="63" t="s">
        <v>43</v>
      </c>
      <c r="E40" s="73">
        <v>6.9993312142403052</v>
      </c>
      <c r="F40" s="73">
        <v>6.8219997839838626</v>
      </c>
      <c r="G40" s="73">
        <v>6.7453774041162475</v>
      </c>
      <c r="H40" s="73">
        <v>6.8379199955717107</v>
      </c>
      <c r="I40" s="73">
        <v>6.5536093441985415</v>
      </c>
      <c r="J40" s="65">
        <f t="shared" si="8"/>
        <v>-4.1578528493648848E-2</v>
      </c>
      <c r="K40" s="73">
        <f t="shared" si="1"/>
        <v>-0.28431065137316924</v>
      </c>
      <c r="L40" s="65">
        <f t="shared" si="2"/>
        <v>-6.3680636963561854E-2</v>
      </c>
      <c r="M40" s="73">
        <f t="shared" si="3"/>
        <v>-0.44572187004176378</v>
      </c>
      <c r="N40" s="65"/>
    </row>
    <row r="41" spans="2:14" x14ac:dyDescent="0.25">
      <c r="B41" s="269"/>
      <c r="C41" s="288"/>
      <c r="D41" s="26" t="s">
        <v>44</v>
      </c>
      <c r="E41" s="35">
        <v>7.5315155703237568</v>
      </c>
      <c r="F41" s="35">
        <v>7.5835991820040896</v>
      </c>
      <c r="G41" s="35">
        <v>7.3048140088825431</v>
      </c>
      <c r="H41" s="35">
        <v>7.4515604133442244</v>
      </c>
      <c r="I41" s="35">
        <v>7.1652454335716929</v>
      </c>
      <c r="J41" s="36">
        <f t="shared" si="8"/>
        <v>-3.8423493052515578E-2</v>
      </c>
      <c r="K41" s="37">
        <f t="shared" si="1"/>
        <v>-0.28631497977253151</v>
      </c>
      <c r="L41" s="36">
        <f t="shared" si="2"/>
        <v>-4.8631664282189013E-2</v>
      </c>
      <c r="M41" s="37">
        <f t="shared" si="3"/>
        <v>-0.36627013675206399</v>
      </c>
      <c r="N41" s="38"/>
    </row>
    <row r="42" spans="2:14" x14ac:dyDescent="0.25">
      <c r="B42" s="269"/>
      <c r="C42" s="288"/>
      <c r="D42" s="4" t="s">
        <v>45</v>
      </c>
      <c r="E42" s="39">
        <v>7.7145717878265732</v>
      </c>
      <c r="F42" s="39">
        <v>7.474227037296723</v>
      </c>
      <c r="G42" s="39">
        <v>7.319989568392228</v>
      </c>
      <c r="H42" s="39">
        <v>7.4367055851367114</v>
      </c>
      <c r="I42" s="39">
        <v>7.1759629902735345</v>
      </c>
      <c r="J42" s="74">
        <f t="shared" si="0"/>
        <v>-3.5061572880376923E-2</v>
      </c>
      <c r="K42" s="41">
        <f t="shared" si="1"/>
        <v>-0.26074259486317697</v>
      </c>
      <c r="L42" s="74">
        <f t="shared" si="2"/>
        <v>-6.9817069873269189E-2</v>
      </c>
      <c r="M42" s="41">
        <f t="shared" si="3"/>
        <v>-0.5386087975530387</v>
      </c>
      <c r="N42" s="75"/>
    </row>
    <row r="43" spans="2:14" x14ac:dyDescent="0.25">
      <c r="B43" s="269"/>
      <c r="C43" s="288"/>
      <c r="D43" s="4" t="s">
        <v>46</v>
      </c>
      <c r="E43" s="39">
        <v>4.9718340611353709</v>
      </c>
      <c r="F43" s="39">
        <v>5.4918251584918254</v>
      </c>
      <c r="G43" s="39">
        <v>4.1097560975609753</v>
      </c>
      <c r="H43" s="39">
        <v>4.6026110856619331</v>
      </c>
      <c r="I43" s="39">
        <v>4.8881054567749844</v>
      </c>
      <c r="J43" s="74">
        <f t="shared" si="0"/>
        <v>6.2028784487662803E-2</v>
      </c>
      <c r="K43" s="41">
        <f t="shared" si="1"/>
        <v>0.28549437111305132</v>
      </c>
      <c r="L43" s="74">
        <f t="shared" si="2"/>
        <v>-1.6840587061199286E-2</v>
      </c>
      <c r="M43" s="41">
        <f t="shared" si="3"/>
        <v>-8.3728604360386427E-2</v>
      </c>
      <c r="N43" s="75"/>
    </row>
    <row r="44" spans="2:14" x14ac:dyDescent="0.25">
      <c r="B44" s="269"/>
      <c r="C44" s="288"/>
      <c r="D44" s="4" t="s">
        <v>47</v>
      </c>
      <c r="E44" s="39">
        <v>6.6770270270270267</v>
      </c>
      <c r="F44" s="39">
        <v>6.2151449722393588</v>
      </c>
      <c r="G44" s="39">
        <v>6.6308302557789629</v>
      </c>
      <c r="H44" s="39">
        <v>5.6851358980562949</v>
      </c>
      <c r="I44" s="39">
        <v>5.6613178343546657</v>
      </c>
      <c r="J44" s="74">
        <f t="shared" si="0"/>
        <v>-4.1895328675911614E-3</v>
      </c>
      <c r="K44" s="41">
        <f t="shared" si="1"/>
        <v>-2.38180637016292E-2</v>
      </c>
      <c r="L44" s="74">
        <f t="shared" si="2"/>
        <v>-0.15211997623508344</v>
      </c>
      <c r="M44" s="41">
        <f t="shared" si="3"/>
        <v>-1.0157091926723609</v>
      </c>
      <c r="N44" s="75"/>
    </row>
    <row r="45" spans="2:14" x14ac:dyDescent="0.25">
      <c r="B45" s="269"/>
      <c r="C45" s="288"/>
      <c r="D45" s="4" t="s">
        <v>48</v>
      </c>
      <c r="E45" s="39">
        <v>6.9515244176634585</v>
      </c>
      <c r="F45" s="39">
        <v>6.385712479986517</v>
      </c>
      <c r="G45" s="39">
        <v>6.5084693613162328</v>
      </c>
      <c r="H45" s="39">
        <v>6.9049731284535616</v>
      </c>
      <c r="I45" s="39">
        <v>6.5895340110527396</v>
      </c>
      <c r="J45" s="74">
        <f t="shared" si="0"/>
        <v>-4.5682888482357908E-2</v>
      </c>
      <c r="K45" s="41">
        <f t="shared" si="1"/>
        <v>-0.31543911740082198</v>
      </c>
      <c r="L45" s="74">
        <f t="shared" si="2"/>
        <v>-5.2073528748733167E-2</v>
      </c>
      <c r="M45" s="41">
        <f t="shared" si="3"/>
        <v>-0.36199040661071891</v>
      </c>
      <c r="N45" s="75"/>
    </row>
    <row r="46" spans="2:14" x14ac:dyDescent="0.25">
      <c r="B46" s="269"/>
      <c r="C46" s="288"/>
      <c r="D46" s="4" t="s">
        <v>49</v>
      </c>
      <c r="E46" s="39">
        <v>2.3524916943521594</v>
      </c>
      <c r="F46" s="39">
        <v>2.7396582733812949</v>
      </c>
      <c r="G46" s="39">
        <v>2.6980157089706491</v>
      </c>
      <c r="H46" s="39">
        <v>2.6623690572119258</v>
      </c>
      <c r="I46" s="39">
        <v>2.7401171303074672</v>
      </c>
      <c r="J46" s="74">
        <f t="shared" si="0"/>
        <v>2.9202590409069806E-2</v>
      </c>
      <c r="K46" s="41">
        <f t="shared" si="1"/>
        <v>7.7748073095541326E-2</v>
      </c>
      <c r="L46" s="74">
        <f t="shared" si="2"/>
        <v>0.16477228671451427</v>
      </c>
      <c r="M46" s="41">
        <f t="shared" si="3"/>
        <v>0.38762543595530774</v>
      </c>
      <c r="N46" s="75"/>
    </row>
    <row r="47" spans="2:14" x14ac:dyDescent="0.25">
      <c r="B47" s="269"/>
      <c r="C47" s="288"/>
      <c r="D47" s="4" t="s">
        <v>50</v>
      </c>
      <c r="E47" s="39">
        <v>7.1868598551086684</v>
      </c>
      <c r="F47" s="39">
        <v>8.3718019005847957</v>
      </c>
      <c r="G47" s="39">
        <v>7.6749190501888833</v>
      </c>
      <c r="H47" s="39">
        <v>6.3411483772929556</v>
      </c>
      <c r="I47" s="39">
        <v>6.0049824791940427</v>
      </c>
      <c r="J47" s="74">
        <f t="shared" si="0"/>
        <v>-5.301340989002723E-2</v>
      </c>
      <c r="K47" s="41">
        <f t="shared" si="1"/>
        <v>-0.33616589809891284</v>
      </c>
      <c r="L47" s="74">
        <f t="shared" si="2"/>
        <v>-0.16444975966443909</v>
      </c>
      <c r="M47" s="41">
        <f t="shared" si="3"/>
        <v>-1.1818773759146257</v>
      </c>
      <c r="N47" s="75"/>
    </row>
    <row r="48" spans="2:14" x14ac:dyDescent="0.25">
      <c r="B48" s="269"/>
      <c r="C48" s="288"/>
      <c r="D48" s="4" t="s">
        <v>51</v>
      </c>
      <c r="E48" s="39">
        <v>2.1971869956190915</v>
      </c>
      <c r="F48" s="39">
        <v>2.1612137203166228</v>
      </c>
      <c r="G48" s="39">
        <v>2.2195556611619343</v>
      </c>
      <c r="H48" s="39">
        <v>2.3657835805129506</v>
      </c>
      <c r="I48" s="39">
        <v>2.1195535180386686</v>
      </c>
      <c r="J48" s="74">
        <f t="shared" si="0"/>
        <v>-0.10407970724900129</v>
      </c>
      <c r="K48" s="41">
        <f t="shared" si="1"/>
        <v>-0.24623006247428192</v>
      </c>
      <c r="L48" s="74">
        <f t="shared" si="2"/>
        <v>-3.5333122640546333E-2</v>
      </c>
      <c r="M48" s="41">
        <f t="shared" si="3"/>
        <v>-7.7633477580422827E-2</v>
      </c>
      <c r="N48" s="75"/>
    </row>
    <row r="49" spans="2:14" x14ac:dyDescent="0.25">
      <c r="B49" s="269"/>
      <c r="C49" s="288"/>
      <c r="D49" s="4" t="s">
        <v>52</v>
      </c>
      <c r="E49" s="39">
        <v>7.4287101886406628</v>
      </c>
      <c r="F49" s="39">
        <v>6.9308398023994355</v>
      </c>
      <c r="G49" s="39">
        <v>7.2594999762797094</v>
      </c>
      <c r="H49" s="39">
        <v>6.7909695542611646</v>
      </c>
      <c r="I49" s="39">
        <v>6.9614775499721784</v>
      </c>
      <c r="J49" s="40">
        <f t="shared" si="0"/>
        <v>2.5108048909455727E-2</v>
      </c>
      <c r="K49" s="41">
        <f t="shared" si="1"/>
        <v>0.17050799571101383</v>
      </c>
      <c r="L49" s="40">
        <f t="shared" si="2"/>
        <v>-6.2895526518578659E-2</v>
      </c>
      <c r="M49" s="41">
        <f t="shared" si="3"/>
        <v>-0.46723263866848441</v>
      </c>
      <c r="N49" s="42"/>
    </row>
    <row r="50" spans="2:14" x14ac:dyDescent="0.25">
      <c r="B50" s="269"/>
      <c r="C50" s="289"/>
      <c r="D50" s="32" t="s">
        <v>53</v>
      </c>
      <c r="E50" s="76">
        <v>5.7425527513446424</v>
      </c>
      <c r="F50" s="76">
        <v>5.5644546147978646</v>
      </c>
      <c r="G50" s="76">
        <v>6.0383034192319265</v>
      </c>
      <c r="H50" s="76">
        <v>6.2654150725153483</v>
      </c>
      <c r="I50" s="76">
        <v>5.1106407702523242</v>
      </c>
      <c r="J50" s="61">
        <f t="shared" si="0"/>
        <v>-0.18430930575193671</v>
      </c>
      <c r="K50" s="77">
        <f t="shared" si="1"/>
        <v>-1.1547743022630241</v>
      </c>
      <c r="L50" s="61">
        <f t="shared" si="2"/>
        <v>-0.11004025708677267</v>
      </c>
      <c r="M50" s="77">
        <f t="shared" si="3"/>
        <v>-0.63191198109231816</v>
      </c>
      <c r="N50" s="55"/>
    </row>
    <row r="51" spans="2:14" x14ac:dyDescent="0.25">
      <c r="B51" s="269"/>
      <c r="C51" s="277" t="s">
        <v>34</v>
      </c>
      <c r="D51" s="63" t="s">
        <v>43</v>
      </c>
      <c r="E51" s="65">
        <v>0.68889999999999996</v>
      </c>
      <c r="F51" s="65">
        <v>0.66709999999999992</v>
      </c>
      <c r="G51" s="65">
        <v>0.73599999999999999</v>
      </c>
      <c r="H51" s="65">
        <v>19.775099999999998</v>
      </c>
      <c r="I51" s="65">
        <v>18.9392</v>
      </c>
      <c r="J51" s="65">
        <f t="shared" si="0"/>
        <v>-4.2270329859267375E-2</v>
      </c>
      <c r="K51" s="73">
        <f t="shared" ref="K51" si="10">(I51-H51)*100</f>
        <v>-83.589999999999876</v>
      </c>
      <c r="L51" s="65">
        <f t="shared" si="2"/>
        <v>26.491943678327772</v>
      </c>
      <c r="M51" s="73">
        <f t="shared" ref="M51" si="11">(I51-E51)*100</f>
        <v>1825.03</v>
      </c>
      <c r="N51" s="65"/>
    </row>
    <row r="52" spans="2:14" x14ac:dyDescent="0.25">
      <c r="B52" s="269"/>
      <c r="C52" s="278"/>
      <c r="D52" s="15" t="s">
        <v>44</v>
      </c>
      <c r="E52" s="18">
        <v>0.7229000000000001</v>
      </c>
      <c r="F52" s="18">
        <v>0.74400000000000011</v>
      </c>
      <c r="G52" s="18">
        <v>0.79489999999999994</v>
      </c>
      <c r="H52" s="18">
        <v>0.82430000000000003</v>
      </c>
      <c r="I52" s="18">
        <v>0.79709999999999992</v>
      </c>
      <c r="J52" s="17">
        <f t="shared" si="0"/>
        <v>-3.2997695013951334E-2</v>
      </c>
      <c r="K52" s="44">
        <f>(I52-H52)*100</f>
        <v>-2.7200000000000113</v>
      </c>
      <c r="L52" s="17">
        <f t="shared" si="2"/>
        <v>0.10264213584174819</v>
      </c>
      <c r="M52" s="44">
        <f>(I52-E52)*100</f>
        <v>7.4199999999999822</v>
      </c>
      <c r="N52" s="18"/>
    </row>
    <row r="53" spans="2:14" x14ac:dyDescent="0.25">
      <c r="B53" s="269"/>
      <c r="C53" s="278"/>
      <c r="D53" s="19" t="s">
        <v>45</v>
      </c>
      <c r="E53" s="68">
        <v>0.66639999999999999</v>
      </c>
      <c r="F53" s="68">
        <v>0.61499999999999999</v>
      </c>
      <c r="G53" s="68">
        <v>0.66959999999999997</v>
      </c>
      <c r="H53" s="68">
        <v>0.73970000000000002</v>
      </c>
      <c r="I53" s="68">
        <v>0.71489999999999998</v>
      </c>
      <c r="J53" s="67">
        <f t="shared" si="0"/>
        <v>-3.3527105583344707E-2</v>
      </c>
      <c r="K53" s="45">
        <f t="shared" ref="K53:K61" si="12">(I53-H53)*100</f>
        <v>-2.4800000000000044</v>
      </c>
      <c r="L53" s="67">
        <f t="shared" si="2"/>
        <v>7.277911164465789E-2</v>
      </c>
      <c r="M53" s="45">
        <f t="shared" ref="M53:M61" si="13">(I53-E53)*100</f>
        <v>4.8499999999999988</v>
      </c>
      <c r="N53" s="68"/>
    </row>
    <row r="54" spans="2:14" x14ac:dyDescent="0.25">
      <c r="B54" s="269"/>
      <c r="C54" s="278"/>
      <c r="D54" s="19" t="s">
        <v>46</v>
      </c>
      <c r="E54" s="68">
        <v>0.67349999999999999</v>
      </c>
      <c r="F54" s="68">
        <v>0.68409999999999993</v>
      </c>
      <c r="G54" s="68">
        <v>0.60350000000000004</v>
      </c>
      <c r="H54" s="68">
        <v>0.73450000000000004</v>
      </c>
      <c r="I54" s="68">
        <v>0.58279999999999998</v>
      </c>
      <c r="J54" s="67">
        <f t="shared" si="0"/>
        <v>-0.2065350578624916</v>
      </c>
      <c r="K54" s="45">
        <f t="shared" si="12"/>
        <v>-15.170000000000005</v>
      </c>
      <c r="L54" s="67">
        <f t="shared" si="2"/>
        <v>-0.13466963622865624</v>
      </c>
      <c r="M54" s="45">
        <f t="shared" si="13"/>
        <v>-9.07</v>
      </c>
      <c r="N54" s="68"/>
    </row>
    <row r="55" spans="2:14" x14ac:dyDescent="0.25">
      <c r="B55" s="269"/>
      <c r="C55" s="278"/>
      <c r="D55" s="19" t="s">
        <v>47</v>
      </c>
      <c r="E55" s="68">
        <v>0.52610000000000001</v>
      </c>
      <c r="F55" s="68">
        <v>0.58889999999999998</v>
      </c>
      <c r="G55" s="68">
        <v>0.70840000000000003</v>
      </c>
      <c r="H55" s="68">
        <v>0.54949999999999999</v>
      </c>
      <c r="I55" s="68">
        <v>0.6470999999999999</v>
      </c>
      <c r="J55" s="67">
        <f t="shared" si="0"/>
        <v>0.17761601455868958</v>
      </c>
      <c r="K55" s="45">
        <f t="shared" si="12"/>
        <v>9.7599999999999909</v>
      </c>
      <c r="L55" s="67">
        <f t="shared" si="2"/>
        <v>0.22999429766204127</v>
      </c>
      <c r="M55" s="45">
        <f t="shared" si="13"/>
        <v>12.099999999999989</v>
      </c>
      <c r="N55" s="68"/>
    </row>
    <row r="56" spans="2:14" x14ac:dyDescent="0.25">
      <c r="B56" s="269"/>
      <c r="C56" s="278"/>
      <c r="D56" s="19" t="s">
        <v>48</v>
      </c>
      <c r="E56" s="68">
        <v>0.72180000000000011</v>
      </c>
      <c r="F56" s="68">
        <v>0.59840000000000004</v>
      </c>
      <c r="G56" s="68">
        <v>0.74129999999999996</v>
      </c>
      <c r="H56" s="68">
        <v>0.7823</v>
      </c>
      <c r="I56" s="68">
        <v>0.81129999999999991</v>
      </c>
      <c r="J56" s="67">
        <f t="shared" si="0"/>
        <v>3.7070177681196359E-2</v>
      </c>
      <c r="K56" s="45">
        <f t="shared" si="12"/>
        <v>2.8999999999999915</v>
      </c>
      <c r="L56" s="67">
        <f t="shared" si="2"/>
        <v>0.12399556663895783</v>
      </c>
      <c r="M56" s="45">
        <f t="shared" si="13"/>
        <v>8.9499999999999797</v>
      </c>
      <c r="N56" s="68"/>
    </row>
    <row r="57" spans="2:14" x14ac:dyDescent="0.25">
      <c r="B57" s="269"/>
      <c r="C57" s="278"/>
      <c r="D57" s="19" t="s">
        <v>49</v>
      </c>
      <c r="E57" s="68">
        <v>0.60680000000000001</v>
      </c>
      <c r="F57" s="68">
        <v>0.64989999999999992</v>
      </c>
      <c r="G57" s="68">
        <v>0.65629999999999999</v>
      </c>
      <c r="H57" s="68">
        <v>0.65459999999999996</v>
      </c>
      <c r="I57" s="68">
        <v>0.74159999999999993</v>
      </c>
      <c r="J57" s="67">
        <f t="shared" si="0"/>
        <v>0.13290559120073331</v>
      </c>
      <c r="K57" s="45">
        <f t="shared" si="12"/>
        <v>8.6999999999999957</v>
      </c>
      <c r="L57" s="67">
        <f t="shared" si="2"/>
        <v>0.22214897824653912</v>
      </c>
      <c r="M57" s="45">
        <f t="shared" si="13"/>
        <v>13.479999999999992</v>
      </c>
      <c r="N57" s="68"/>
    </row>
    <row r="58" spans="2:14" x14ac:dyDescent="0.25">
      <c r="B58" s="269"/>
      <c r="C58" s="278"/>
      <c r="D58" s="19" t="s">
        <v>50</v>
      </c>
      <c r="E58" s="68">
        <v>0.69469999999999998</v>
      </c>
      <c r="F58" s="68">
        <v>0.73260000000000003</v>
      </c>
      <c r="G58" s="68">
        <v>0.79159999999999997</v>
      </c>
      <c r="H58" s="68">
        <v>0.81189999999999996</v>
      </c>
      <c r="I58" s="68">
        <v>0.76209999999999989</v>
      </c>
      <c r="J58" s="67">
        <f t="shared" si="0"/>
        <v>-6.1337603153097775E-2</v>
      </c>
      <c r="K58" s="45">
        <f t="shared" si="12"/>
        <v>-4.9800000000000066</v>
      </c>
      <c r="L58" s="67">
        <f t="shared" si="2"/>
        <v>9.7020296530876404E-2</v>
      </c>
      <c r="M58" s="45">
        <f t="shared" si="13"/>
        <v>6.7399999999999904</v>
      </c>
      <c r="N58" s="68"/>
    </row>
    <row r="59" spans="2:14" x14ac:dyDescent="0.25">
      <c r="B59" s="269"/>
      <c r="C59" s="278"/>
      <c r="D59" s="19" t="s">
        <v>51</v>
      </c>
      <c r="E59" s="68">
        <v>0.58650000000000002</v>
      </c>
      <c r="F59" s="68">
        <v>0.65709999999999991</v>
      </c>
      <c r="G59" s="68">
        <v>0.65969999999999995</v>
      </c>
      <c r="H59" s="68">
        <v>0.67669999999999997</v>
      </c>
      <c r="I59" s="68">
        <v>0.66159999999999997</v>
      </c>
      <c r="J59" s="67">
        <f t="shared" si="0"/>
        <v>-2.2314171715679065E-2</v>
      </c>
      <c r="K59" s="45">
        <f t="shared" si="12"/>
        <v>-1.5100000000000002</v>
      </c>
      <c r="L59" s="67">
        <f t="shared" si="2"/>
        <v>0.12804774083546455</v>
      </c>
      <c r="M59" s="45">
        <f t="shared" si="13"/>
        <v>7.5099999999999945</v>
      </c>
      <c r="N59" s="68"/>
    </row>
    <row r="60" spans="2:14" x14ac:dyDescent="0.25">
      <c r="B60" s="269"/>
      <c r="C60" s="278"/>
      <c r="D60" s="19" t="s">
        <v>52</v>
      </c>
      <c r="E60" s="22">
        <v>0.70299999999999996</v>
      </c>
      <c r="F60" s="22">
        <v>0.71479999999999999</v>
      </c>
      <c r="G60" s="22">
        <v>0.79510000000000003</v>
      </c>
      <c r="H60" s="22">
        <v>0.85420000000000007</v>
      </c>
      <c r="I60" s="22">
        <v>0.83440000000000003</v>
      </c>
      <c r="J60" s="21">
        <f t="shared" si="0"/>
        <v>-2.317958323577618E-2</v>
      </c>
      <c r="K60" s="45">
        <f t="shared" si="12"/>
        <v>-1.980000000000004</v>
      </c>
      <c r="L60" s="21">
        <f t="shared" si="2"/>
        <v>0.18691322901849228</v>
      </c>
      <c r="M60" s="45">
        <f t="shared" si="13"/>
        <v>13.140000000000008</v>
      </c>
      <c r="N60" s="22"/>
    </row>
    <row r="61" spans="2:14" x14ac:dyDescent="0.25">
      <c r="B61" s="269"/>
      <c r="C61" s="279"/>
      <c r="D61" s="23" t="s">
        <v>53</v>
      </c>
      <c r="E61" s="46">
        <v>0.54720000000000002</v>
      </c>
      <c r="F61" s="46">
        <v>0.56140000000000001</v>
      </c>
      <c r="G61" s="46">
        <v>0.65150000000000008</v>
      </c>
      <c r="H61" s="46">
        <v>0.75569999999999993</v>
      </c>
      <c r="I61" s="46">
        <v>0.65930000000000011</v>
      </c>
      <c r="J61" s="25">
        <f t="shared" si="0"/>
        <v>-0.12756384808786536</v>
      </c>
      <c r="K61" s="78">
        <f t="shared" si="12"/>
        <v>-9.6399999999999828</v>
      </c>
      <c r="L61" s="25">
        <f t="shared" si="2"/>
        <v>0.20486111111111116</v>
      </c>
      <c r="M61" s="78">
        <f t="shared" si="13"/>
        <v>11.210000000000008</v>
      </c>
      <c r="N61" s="46"/>
    </row>
    <row r="62" spans="2:14" x14ac:dyDescent="0.25">
      <c r="B62" s="269"/>
      <c r="C62" s="280" t="s">
        <v>54</v>
      </c>
      <c r="D62" s="63" t="s">
        <v>43</v>
      </c>
      <c r="E62" s="64">
        <v>133189</v>
      </c>
      <c r="F62" s="64">
        <v>116770</v>
      </c>
      <c r="G62" s="64">
        <v>125073</v>
      </c>
      <c r="H62" s="64">
        <v>381177</v>
      </c>
      <c r="I62" s="64">
        <v>384777</v>
      </c>
      <c r="J62" s="65">
        <f t="shared" si="0"/>
        <v>9.4444313271786484E-3</v>
      </c>
      <c r="K62" s="64">
        <f t="shared" ref="K62:K63" si="14">I62-H62</f>
        <v>3600</v>
      </c>
      <c r="L62" s="65">
        <f t="shared" si="2"/>
        <v>1.8889547935640332</v>
      </c>
      <c r="M62" s="64">
        <f t="shared" ref="M62:M63" si="15">I62-E62</f>
        <v>251588</v>
      </c>
      <c r="N62" s="65">
        <f t="shared" ref="N62:N63" si="16">I62/$I$62</f>
        <v>1</v>
      </c>
    </row>
    <row r="63" spans="2:14" x14ac:dyDescent="0.25">
      <c r="B63" s="269"/>
      <c r="C63" s="281"/>
      <c r="D63" s="26" t="s">
        <v>44</v>
      </c>
      <c r="E63" s="27">
        <v>47242</v>
      </c>
      <c r="F63" s="27">
        <v>41536</v>
      </c>
      <c r="G63" s="27">
        <v>44623</v>
      </c>
      <c r="H63" s="27">
        <v>46483</v>
      </c>
      <c r="I63" s="27">
        <v>47015</v>
      </c>
      <c r="J63" s="36">
        <f t="shared" si="0"/>
        <v>1.1445044424843509E-2</v>
      </c>
      <c r="K63" s="27">
        <f t="shared" si="14"/>
        <v>532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0.12218765674663506</v>
      </c>
    </row>
    <row r="64" spans="2:14" x14ac:dyDescent="0.25">
      <c r="B64" s="269"/>
      <c r="C64" s="281"/>
      <c r="D64" s="4" t="s">
        <v>45</v>
      </c>
      <c r="E64" s="29">
        <v>41433</v>
      </c>
      <c r="F64" s="29">
        <v>35821</v>
      </c>
      <c r="G64" s="29">
        <v>39121</v>
      </c>
      <c r="H64" s="29">
        <v>38205</v>
      </c>
      <c r="I64" s="29">
        <v>38115</v>
      </c>
      <c r="J64" s="74">
        <f>I64/H64-1</f>
        <v>-2.3557126030624431E-3</v>
      </c>
      <c r="K64" s="29">
        <f>I64-H64</f>
        <v>-90</v>
      </c>
      <c r="L64" s="74">
        <f>I64/E64-1</f>
        <v>-8.0081094779523521E-2</v>
      </c>
      <c r="M64" s="29">
        <f>I64-E64</f>
        <v>-3318</v>
      </c>
      <c r="N64" s="75">
        <f>I64/$I$62</f>
        <v>9.9057376090566737E-2</v>
      </c>
    </row>
    <row r="65" spans="2:14" x14ac:dyDescent="0.25">
      <c r="B65" s="269"/>
      <c r="C65" s="281"/>
      <c r="D65" s="4" t="s">
        <v>46</v>
      </c>
      <c r="E65" s="29">
        <v>1127</v>
      </c>
      <c r="F65" s="29">
        <v>802</v>
      </c>
      <c r="G65" s="29">
        <v>912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2.3702040402622817E-3</v>
      </c>
    </row>
    <row r="66" spans="2:14" x14ac:dyDescent="0.25">
      <c r="B66" s="269"/>
      <c r="C66" s="281"/>
      <c r="D66" s="4" t="s">
        <v>47</v>
      </c>
      <c r="E66" s="29">
        <v>4070</v>
      </c>
      <c r="F66" s="29">
        <v>4562</v>
      </c>
      <c r="G66" s="29">
        <v>4562</v>
      </c>
      <c r="H66" s="29">
        <v>4276</v>
      </c>
      <c r="I66" s="29">
        <v>4616</v>
      </c>
      <c r="J66" s="74">
        <f t="shared" si="17"/>
        <v>7.9513564078578014E-2</v>
      </c>
      <c r="K66" s="29">
        <f t="shared" si="18"/>
        <v>340</v>
      </c>
      <c r="L66" s="74">
        <f t="shared" si="19"/>
        <v>0.13415233415233407</v>
      </c>
      <c r="M66" s="29">
        <f t="shared" si="20"/>
        <v>546</v>
      </c>
      <c r="N66" s="75">
        <f t="shared" si="21"/>
        <v>1.1996559045888918E-2</v>
      </c>
    </row>
    <row r="67" spans="2:14" x14ac:dyDescent="0.25">
      <c r="B67" s="269"/>
      <c r="C67" s="281"/>
      <c r="D67" s="4" t="s">
        <v>48</v>
      </c>
      <c r="E67" s="29">
        <v>21418</v>
      </c>
      <c r="F67" s="29">
        <v>16885</v>
      </c>
      <c r="G67" s="29">
        <v>18073</v>
      </c>
      <c r="H67" s="29">
        <v>19434</v>
      </c>
      <c r="I67" s="29">
        <v>19842</v>
      </c>
      <c r="J67" s="74">
        <f t="shared" si="17"/>
        <v>2.0994133991972808E-2</v>
      </c>
      <c r="K67" s="29">
        <f t="shared" si="18"/>
        <v>408</v>
      </c>
      <c r="L67" s="74">
        <f t="shared" si="19"/>
        <v>-7.3582967597348059E-2</v>
      </c>
      <c r="M67" s="29">
        <f t="shared" si="20"/>
        <v>-1576</v>
      </c>
      <c r="N67" s="75">
        <f t="shared" si="21"/>
        <v>5.1567531323337933E-2</v>
      </c>
    </row>
    <row r="68" spans="2:14" x14ac:dyDescent="0.25">
      <c r="B68" s="269"/>
      <c r="C68" s="281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1.7490650428689865E-3</v>
      </c>
    </row>
    <row r="69" spans="2:14" x14ac:dyDescent="0.25">
      <c r="B69" s="269"/>
      <c r="C69" s="281"/>
      <c r="D69" s="4" t="s">
        <v>50</v>
      </c>
      <c r="E69" s="29">
        <v>4141</v>
      </c>
      <c r="F69" s="29">
        <v>4169</v>
      </c>
      <c r="G69" s="29">
        <v>4791</v>
      </c>
      <c r="H69" s="29">
        <v>4797</v>
      </c>
      <c r="I69" s="29">
        <v>4797</v>
      </c>
      <c r="J69" s="74">
        <f t="shared" si="17"/>
        <v>0</v>
      </c>
      <c r="K69" s="29">
        <f t="shared" si="18"/>
        <v>0</v>
      </c>
      <c r="L69" s="74">
        <f t="shared" si="19"/>
        <v>0.15841584158415833</v>
      </c>
      <c r="M69" s="29">
        <f t="shared" si="20"/>
        <v>656</v>
      </c>
      <c r="N69" s="75">
        <f t="shared" si="21"/>
        <v>1.2466961382826935E-2</v>
      </c>
    </row>
    <row r="70" spans="2:14" x14ac:dyDescent="0.25">
      <c r="B70" s="269"/>
      <c r="C70" s="281"/>
      <c r="D70" s="4" t="s">
        <v>51</v>
      </c>
      <c r="E70" s="29">
        <v>2708</v>
      </c>
      <c r="F70" s="29">
        <v>2493</v>
      </c>
      <c r="G70" s="29">
        <v>2832</v>
      </c>
      <c r="H70" s="29">
        <v>2758</v>
      </c>
      <c r="I70" s="29">
        <v>2679</v>
      </c>
      <c r="J70" s="74">
        <f t="shared" si="17"/>
        <v>-2.8643944887599693E-2</v>
      </c>
      <c r="K70" s="29">
        <f t="shared" si="18"/>
        <v>-79</v>
      </c>
      <c r="L70" s="74">
        <f t="shared" si="19"/>
        <v>-1.0709010339734149E-2</v>
      </c>
      <c r="M70" s="29">
        <f t="shared" si="20"/>
        <v>-29</v>
      </c>
      <c r="N70" s="75">
        <f t="shared" si="21"/>
        <v>6.9624743682704529E-3</v>
      </c>
    </row>
    <row r="71" spans="2:14" x14ac:dyDescent="0.25">
      <c r="B71" s="269"/>
      <c r="C71" s="281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7"/>
        <v>1.278254091971931E-2</v>
      </c>
      <c r="K71" s="29">
        <f t="shared" si="18"/>
        <v>82</v>
      </c>
      <c r="L71" s="40">
        <f t="shared" si="19"/>
        <v>-5.7039187227866495E-2</v>
      </c>
      <c r="M71" s="29">
        <f t="shared" si="20"/>
        <v>-393</v>
      </c>
      <c r="N71" s="42">
        <f t="shared" si="21"/>
        <v>1.6885104878929875E-2</v>
      </c>
    </row>
    <row r="72" spans="2:14" x14ac:dyDescent="0.25">
      <c r="B72" s="270"/>
      <c r="C72" s="282"/>
      <c r="D72" s="32" t="s">
        <v>53</v>
      </c>
      <c r="E72" s="71">
        <v>3382</v>
      </c>
      <c r="F72" s="71">
        <v>3465</v>
      </c>
      <c r="G72" s="71">
        <v>3081</v>
      </c>
      <c r="H72" s="71">
        <v>3106</v>
      </c>
      <c r="I72" s="71">
        <v>3113</v>
      </c>
      <c r="J72" s="61">
        <f t="shared" si="17"/>
        <v>2.2537025112685516E-3</v>
      </c>
      <c r="K72" s="71">
        <f t="shared" si="18"/>
        <v>7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8.0904004137461443E-3</v>
      </c>
    </row>
    <row r="73" spans="2:14" ht="7.5" customHeight="1" x14ac:dyDescent="0.25">
      <c r="B73" s="283"/>
      <c r="C73" s="283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47"/>
    </row>
    <row r="74" spans="2:14" x14ac:dyDescent="0.25">
      <c r="B74" s="285" t="s">
        <v>55</v>
      </c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</row>
    <row r="76" spans="2:14" x14ac:dyDescent="0.25">
      <c r="B76" s="56"/>
    </row>
    <row r="77" spans="2:14" ht="21.75" customHeight="1" thickBot="1" x14ac:dyDescent="0.3">
      <c r="B77" s="267" t="s">
        <v>56</v>
      </c>
      <c r="C77" s="267"/>
      <c r="D77" s="267"/>
      <c r="E77" s="267"/>
      <c r="F77" s="267"/>
      <c r="G77" s="267"/>
      <c r="H77" s="267"/>
      <c r="I77" s="267"/>
      <c r="J77" s="267"/>
      <c r="K77" s="267"/>
      <c r="L77" s="267"/>
      <c r="M77" s="267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noviembre 2024</v>
      </c>
    </row>
    <row r="80" spans="2:14" ht="15" customHeight="1" x14ac:dyDescent="0.25">
      <c r="B80" s="268" t="s">
        <v>42</v>
      </c>
      <c r="C80" s="271" t="s">
        <v>8</v>
      </c>
      <c r="D80" s="63" t="s">
        <v>43</v>
      </c>
      <c r="E80" s="64">
        <v>4434320</v>
      </c>
      <c r="F80" s="64">
        <v>2021524</v>
      </c>
      <c r="G80" s="64">
        <v>4334225</v>
      </c>
      <c r="H80" s="64">
        <v>4754408</v>
      </c>
      <c r="I80" s="64">
        <v>5035619</v>
      </c>
      <c r="J80" s="65">
        <f t="shared" ref="J80:J81" si="22">I80/H80-1</f>
        <v>5.9147426977238737E-2</v>
      </c>
      <c r="K80" s="64">
        <f t="shared" ref="K80:K81" si="23">I80-H80</f>
        <v>281211</v>
      </c>
      <c r="L80" s="65">
        <f t="shared" ref="L80:L81" si="24">I80/E80-1</f>
        <v>0.13560117447545506</v>
      </c>
      <c r="M80" s="64">
        <f t="shared" ref="M80:M81" si="25">I80-E80</f>
        <v>601299</v>
      </c>
      <c r="N80" s="65">
        <f t="shared" ref="N80:N81" si="26">I80/$I$80</f>
        <v>1</v>
      </c>
    </row>
    <row r="81" spans="2:15" ht="15" customHeight="1" x14ac:dyDescent="0.25">
      <c r="B81" s="269"/>
      <c r="C81" s="272"/>
      <c r="D81" s="15" t="s">
        <v>44</v>
      </c>
      <c r="E81" s="16">
        <v>1621520</v>
      </c>
      <c r="F81" s="16">
        <v>766923</v>
      </c>
      <c r="G81" s="16">
        <v>1603074</v>
      </c>
      <c r="H81" s="16">
        <v>1726562</v>
      </c>
      <c r="I81" s="16">
        <v>1779444</v>
      </c>
      <c r="J81" s="18">
        <f t="shared" si="22"/>
        <v>3.0628497557573908E-2</v>
      </c>
      <c r="K81" s="16">
        <f t="shared" si="23"/>
        <v>52882</v>
      </c>
      <c r="L81" s="18">
        <f t="shared" si="24"/>
        <v>9.73925699343825E-2</v>
      </c>
      <c r="M81" s="16">
        <f t="shared" si="25"/>
        <v>157924</v>
      </c>
      <c r="N81" s="18">
        <f t="shared" si="26"/>
        <v>0.35337145244705764</v>
      </c>
      <c r="O81" s="79"/>
    </row>
    <row r="82" spans="2:15" x14ac:dyDescent="0.25">
      <c r="B82" s="269"/>
      <c r="C82" s="272"/>
      <c r="D82" s="19" t="s">
        <v>45</v>
      </c>
      <c r="E82" s="20">
        <v>1190067</v>
      </c>
      <c r="F82" s="20">
        <v>413403</v>
      </c>
      <c r="G82" s="20">
        <v>1134618</v>
      </c>
      <c r="H82" s="20">
        <v>1208359</v>
      </c>
      <c r="I82" s="20">
        <v>1272373</v>
      </c>
      <c r="J82" s="68">
        <f>I82/H82-1</f>
        <v>5.2975978165429316E-2</v>
      </c>
      <c r="K82" s="20">
        <f>I82-H82</f>
        <v>64014</v>
      </c>
      <c r="L82" s="68">
        <f>I82/E82-1</f>
        <v>6.9160811954285029E-2</v>
      </c>
      <c r="M82" s="20">
        <f>I82-E82</f>
        <v>82306</v>
      </c>
      <c r="N82" s="68">
        <f>I82/$I$80</f>
        <v>0.25267459670797177</v>
      </c>
      <c r="O82" s="79"/>
    </row>
    <row r="83" spans="2:15" x14ac:dyDescent="0.25">
      <c r="B83" s="269"/>
      <c r="C83" s="272"/>
      <c r="D83" s="19" t="s">
        <v>46</v>
      </c>
      <c r="E83" s="20">
        <v>41449</v>
      </c>
      <c r="F83" s="20">
        <v>17682</v>
      </c>
      <c r="G83" s="20">
        <v>33076</v>
      </c>
      <c r="H83" s="20">
        <v>45674</v>
      </c>
      <c r="I83" s="20">
        <v>39257</v>
      </c>
      <c r="J83" s="68">
        <f t="shared" ref="J83:J136" si="27">I83/H83-1</f>
        <v>-0.1404956868240137</v>
      </c>
      <c r="K83" s="20">
        <f t="shared" ref="K83:K112" si="28">I83-H83</f>
        <v>-6417</v>
      </c>
      <c r="L83" s="68">
        <f t="shared" ref="L83:L136" si="29">I83/E83-1</f>
        <v>-5.2884267412965369E-2</v>
      </c>
      <c r="M83" s="20">
        <f t="shared" ref="M83:M112" si="30">I83-E83</f>
        <v>-2192</v>
      </c>
      <c r="N83" s="68">
        <f t="shared" ref="N83:N90" si="31">I83/$I$80</f>
        <v>7.7958638252814596E-3</v>
      </c>
      <c r="O83" s="79"/>
    </row>
    <row r="84" spans="2:15" x14ac:dyDescent="0.25">
      <c r="B84" s="269"/>
      <c r="C84" s="272"/>
      <c r="D84" s="19" t="s">
        <v>47</v>
      </c>
      <c r="E84" s="20">
        <v>126380</v>
      </c>
      <c r="F84" s="20">
        <v>60811</v>
      </c>
      <c r="G84" s="20">
        <v>146959</v>
      </c>
      <c r="H84" s="20">
        <v>167345</v>
      </c>
      <c r="I84" s="20">
        <v>216281</v>
      </c>
      <c r="J84" s="68">
        <f t="shared" si="27"/>
        <v>0.29242582688457985</v>
      </c>
      <c r="K84" s="20">
        <f t="shared" si="28"/>
        <v>48936</v>
      </c>
      <c r="L84" s="68">
        <f t="shared" si="29"/>
        <v>0.71135464472226628</v>
      </c>
      <c r="M84" s="20">
        <f t="shared" si="30"/>
        <v>89901</v>
      </c>
      <c r="N84" s="68">
        <f t="shared" si="31"/>
        <v>4.2950231143380785E-2</v>
      </c>
      <c r="O84" s="79"/>
    </row>
    <row r="85" spans="2:15" x14ac:dyDescent="0.25">
      <c r="B85" s="269"/>
      <c r="C85" s="272"/>
      <c r="D85" s="19" t="s">
        <v>48</v>
      </c>
      <c r="E85" s="20">
        <v>729706</v>
      </c>
      <c r="F85" s="20">
        <v>310053</v>
      </c>
      <c r="G85" s="20">
        <v>649125</v>
      </c>
      <c r="H85" s="20">
        <v>735309</v>
      </c>
      <c r="I85" s="20">
        <v>846435</v>
      </c>
      <c r="J85" s="68">
        <f t="shared" si="27"/>
        <v>0.15112830116318454</v>
      </c>
      <c r="K85" s="20">
        <f t="shared" si="28"/>
        <v>111126</v>
      </c>
      <c r="L85" s="68">
        <f t="shared" si="29"/>
        <v>0.15996716485817575</v>
      </c>
      <c r="M85" s="20">
        <f t="shared" si="30"/>
        <v>116729</v>
      </c>
      <c r="N85" s="68">
        <f t="shared" si="31"/>
        <v>0.16808956356706098</v>
      </c>
      <c r="O85" s="79"/>
    </row>
    <row r="86" spans="2:15" x14ac:dyDescent="0.25">
      <c r="B86" s="269"/>
      <c r="C86" s="272"/>
      <c r="D86" s="19" t="s">
        <v>49</v>
      </c>
      <c r="E86" s="20">
        <v>50120</v>
      </c>
      <c r="F86" s="20">
        <v>28901</v>
      </c>
      <c r="G86" s="20">
        <v>46319</v>
      </c>
      <c r="H86" s="20">
        <v>53572</v>
      </c>
      <c r="I86" s="20">
        <v>52160</v>
      </c>
      <c r="J86" s="68">
        <f t="shared" si="27"/>
        <v>-2.6357052191443242E-2</v>
      </c>
      <c r="K86" s="20">
        <f t="shared" si="28"/>
        <v>-1412</v>
      </c>
      <c r="L86" s="68">
        <f t="shared" si="29"/>
        <v>4.0702314445331123E-2</v>
      </c>
      <c r="M86" s="20">
        <f t="shared" si="30"/>
        <v>2040</v>
      </c>
      <c r="N86" s="68">
        <f t="shared" si="31"/>
        <v>1.0358210182303308E-2</v>
      </c>
      <c r="O86" s="79"/>
    </row>
    <row r="87" spans="2:15" x14ac:dyDescent="0.25">
      <c r="B87" s="269"/>
      <c r="C87" s="272"/>
      <c r="D87" s="19" t="s">
        <v>50</v>
      </c>
      <c r="E87" s="20">
        <v>131193</v>
      </c>
      <c r="F87" s="20">
        <v>94121</v>
      </c>
      <c r="G87" s="20">
        <v>180968</v>
      </c>
      <c r="H87" s="20">
        <v>232255</v>
      </c>
      <c r="I87" s="20">
        <v>220831</v>
      </c>
      <c r="J87" s="68">
        <f t="shared" si="27"/>
        <v>-4.9187315665970566E-2</v>
      </c>
      <c r="K87" s="20">
        <f t="shared" si="28"/>
        <v>-11424</v>
      </c>
      <c r="L87" s="68">
        <f t="shared" si="29"/>
        <v>0.6832529174574864</v>
      </c>
      <c r="M87" s="20">
        <f t="shared" si="30"/>
        <v>89638</v>
      </c>
      <c r="N87" s="68">
        <f t="shared" si="31"/>
        <v>4.3853794339881555E-2</v>
      </c>
      <c r="O87" s="79"/>
    </row>
    <row r="88" spans="2:15" x14ac:dyDescent="0.25">
      <c r="B88" s="269"/>
      <c r="C88" s="272"/>
      <c r="D88" s="19" t="s">
        <v>51</v>
      </c>
      <c r="E88" s="20">
        <v>199492</v>
      </c>
      <c r="F88" s="20">
        <v>146060</v>
      </c>
      <c r="G88" s="20">
        <v>205166</v>
      </c>
      <c r="H88" s="20">
        <v>218532</v>
      </c>
      <c r="I88" s="20">
        <v>226242</v>
      </c>
      <c r="J88" s="68">
        <f t="shared" si="27"/>
        <v>3.5280874196913947E-2</v>
      </c>
      <c r="K88" s="20">
        <f t="shared" si="28"/>
        <v>7710</v>
      </c>
      <c r="L88" s="68">
        <f t="shared" si="29"/>
        <v>0.13409059009885116</v>
      </c>
      <c r="M88" s="20">
        <f t="shared" si="30"/>
        <v>26750</v>
      </c>
      <c r="N88" s="68">
        <f t="shared" si="31"/>
        <v>4.4928339495104774E-2</v>
      </c>
      <c r="O88" s="79"/>
    </row>
    <row r="89" spans="2:15" ht="18" customHeight="1" x14ac:dyDescent="0.25">
      <c r="B89" s="269"/>
      <c r="C89" s="272"/>
      <c r="D89" s="19" t="s">
        <v>52</v>
      </c>
      <c r="E89" s="20">
        <v>229250</v>
      </c>
      <c r="F89" s="20">
        <v>120562</v>
      </c>
      <c r="G89" s="20">
        <v>233832</v>
      </c>
      <c r="H89" s="20">
        <v>254452</v>
      </c>
      <c r="I89" s="20">
        <v>264520</v>
      </c>
      <c r="J89" s="22">
        <f t="shared" si="27"/>
        <v>3.956738402527793E-2</v>
      </c>
      <c r="K89" s="20">
        <f t="shared" si="28"/>
        <v>10068</v>
      </c>
      <c r="L89" s="22">
        <f t="shared" si="29"/>
        <v>0.15384950926935659</v>
      </c>
      <c r="M89" s="20">
        <f t="shared" si="30"/>
        <v>35270</v>
      </c>
      <c r="N89" s="22">
        <f t="shared" si="31"/>
        <v>5.2529788294150136E-2</v>
      </c>
      <c r="O89" s="79"/>
    </row>
    <row r="90" spans="2:15" x14ac:dyDescent="0.25">
      <c r="B90" s="269"/>
      <c r="C90" s="273"/>
      <c r="D90" s="23" t="s">
        <v>53</v>
      </c>
      <c r="E90" s="69">
        <v>115143</v>
      </c>
      <c r="F90" s="69">
        <v>63008</v>
      </c>
      <c r="G90" s="69">
        <v>101088</v>
      </c>
      <c r="H90" s="69">
        <v>112348</v>
      </c>
      <c r="I90" s="69">
        <v>118076</v>
      </c>
      <c r="J90" s="46">
        <f t="shared" si="27"/>
        <v>5.0984441200555342E-2</v>
      </c>
      <c r="K90" s="69">
        <f t="shared" si="28"/>
        <v>5728</v>
      </c>
      <c r="L90" s="46">
        <f t="shared" si="29"/>
        <v>2.547267311082746E-2</v>
      </c>
      <c r="M90" s="69">
        <f t="shared" si="30"/>
        <v>2933</v>
      </c>
      <c r="N90" s="46">
        <f t="shared" si="31"/>
        <v>2.3448159997807617E-2</v>
      </c>
      <c r="O90" s="79"/>
    </row>
    <row r="91" spans="2:15" x14ac:dyDescent="0.25">
      <c r="B91" s="269"/>
      <c r="C91" s="274" t="s">
        <v>18</v>
      </c>
      <c r="D91" s="63" t="s">
        <v>43</v>
      </c>
      <c r="E91" s="64">
        <v>5290429</v>
      </c>
      <c r="F91" s="64">
        <v>2300369</v>
      </c>
      <c r="G91" s="64">
        <v>5104277</v>
      </c>
      <c r="H91" s="64">
        <v>5627549</v>
      </c>
      <c r="I91" s="64">
        <v>5933119</v>
      </c>
      <c r="J91" s="65">
        <f t="shared" si="27"/>
        <v>5.4298949684844944E-2</v>
      </c>
      <c r="K91" s="64">
        <f t="shared" si="28"/>
        <v>305570</v>
      </c>
      <c r="L91" s="65">
        <f t="shared" si="29"/>
        <v>0.12148164165892794</v>
      </c>
      <c r="M91" s="64">
        <f t="shared" si="30"/>
        <v>642690</v>
      </c>
      <c r="N91" s="65">
        <f t="shared" ref="N91:N92" si="32">I91/$I$91</f>
        <v>1</v>
      </c>
    </row>
    <row r="92" spans="2:15" x14ac:dyDescent="0.25">
      <c r="B92" s="269"/>
      <c r="C92" s="275"/>
      <c r="D92" s="26" t="s">
        <v>44</v>
      </c>
      <c r="E92" s="27">
        <v>1958261</v>
      </c>
      <c r="F92" s="27">
        <v>888435</v>
      </c>
      <c r="G92" s="27">
        <v>1922911</v>
      </c>
      <c r="H92" s="27">
        <v>2081927</v>
      </c>
      <c r="I92" s="27">
        <v>2137213</v>
      </c>
      <c r="J92" s="80">
        <f t="shared" si="27"/>
        <v>2.6555205826140904E-2</v>
      </c>
      <c r="K92" s="27">
        <f t="shared" si="28"/>
        <v>55286</v>
      </c>
      <c r="L92" s="80">
        <f t="shared" si="29"/>
        <v>9.1383120023326825E-2</v>
      </c>
      <c r="M92" s="27">
        <f t="shared" si="30"/>
        <v>178952</v>
      </c>
      <c r="N92" s="38">
        <f t="shared" si="32"/>
        <v>0.36021745055172499</v>
      </c>
    </row>
    <row r="93" spans="2:15" x14ac:dyDescent="0.25">
      <c r="B93" s="269"/>
      <c r="C93" s="275"/>
      <c r="D93" s="4" t="s">
        <v>45</v>
      </c>
      <c r="E93" s="29">
        <v>1449258</v>
      </c>
      <c r="F93" s="29">
        <v>480225</v>
      </c>
      <c r="G93" s="29">
        <v>1355261</v>
      </c>
      <c r="H93" s="29">
        <v>1459828</v>
      </c>
      <c r="I93" s="29">
        <v>1520919</v>
      </c>
      <c r="J93" s="81">
        <f t="shared" si="27"/>
        <v>4.1848080732798554E-2</v>
      </c>
      <c r="K93" s="29">
        <f t="shared" si="28"/>
        <v>61091</v>
      </c>
      <c r="L93" s="81">
        <f t="shared" si="29"/>
        <v>4.9446682371254713E-2</v>
      </c>
      <c r="M93" s="29">
        <f t="shared" si="30"/>
        <v>71661</v>
      </c>
      <c r="N93" s="75">
        <f>I93/$I$91</f>
        <v>0.25634392298553255</v>
      </c>
    </row>
    <row r="94" spans="2:15" x14ac:dyDescent="0.25">
      <c r="B94" s="269"/>
      <c r="C94" s="275"/>
      <c r="D94" s="4" t="s">
        <v>46</v>
      </c>
      <c r="E94" s="29">
        <v>46960</v>
      </c>
      <c r="F94" s="29">
        <v>19627</v>
      </c>
      <c r="G94" s="29">
        <v>36653</v>
      </c>
      <c r="H94" s="29">
        <v>49442</v>
      </c>
      <c r="I94" s="29">
        <v>43544</v>
      </c>
      <c r="J94" s="81">
        <f t="shared" si="27"/>
        <v>-0.11929129080538814</v>
      </c>
      <c r="K94" s="29">
        <f t="shared" si="28"/>
        <v>-5898</v>
      </c>
      <c r="L94" s="81">
        <f t="shared" si="29"/>
        <v>-7.2742759795570655E-2</v>
      </c>
      <c r="M94" s="29">
        <f t="shared" si="30"/>
        <v>-3416</v>
      </c>
      <c r="N94" s="75">
        <f t="shared" ref="N94:N101" si="33">I94/$I$91</f>
        <v>7.3391415206740329E-3</v>
      </c>
    </row>
    <row r="95" spans="2:15" x14ac:dyDescent="0.25">
      <c r="B95" s="269"/>
      <c r="C95" s="275"/>
      <c r="D95" s="4" t="s">
        <v>47</v>
      </c>
      <c r="E95" s="29">
        <v>147095</v>
      </c>
      <c r="F95" s="29">
        <v>70485</v>
      </c>
      <c r="G95" s="29">
        <v>172526</v>
      </c>
      <c r="H95" s="29">
        <v>193081</v>
      </c>
      <c r="I95" s="29">
        <v>249972</v>
      </c>
      <c r="J95" s="81">
        <f t="shared" si="27"/>
        <v>0.29464836001470895</v>
      </c>
      <c r="K95" s="29">
        <f t="shared" si="28"/>
        <v>56891</v>
      </c>
      <c r="L95" s="81">
        <f t="shared" si="29"/>
        <v>0.69939154967877903</v>
      </c>
      <c r="M95" s="29">
        <f t="shared" si="30"/>
        <v>102877</v>
      </c>
      <c r="N95" s="75">
        <f t="shared" si="33"/>
        <v>4.2131634305666209E-2</v>
      </c>
    </row>
    <row r="96" spans="2:15" x14ac:dyDescent="0.25">
      <c r="B96" s="269"/>
      <c r="C96" s="275"/>
      <c r="D96" s="4" t="s">
        <v>48</v>
      </c>
      <c r="E96" s="29">
        <v>864958</v>
      </c>
      <c r="F96" s="29">
        <v>346596</v>
      </c>
      <c r="G96" s="29">
        <v>749257</v>
      </c>
      <c r="H96" s="29">
        <v>859513</v>
      </c>
      <c r="I96" s="29">
        <v>984233</v>
      </c>
      <c r="J96" s="81">
        <f t="shared" si="27"/>
        <v>0.14510542597959541</v>
      </c>
      <c r="K96" s="29">
        <f t="shared" si="28"/>
        <v>124720</v>
      </c>
      <c r="L96" s="81">
        <f t="shared" si="29"/>
        <v>0.13789686898092168</v>
      </c>
      <c r="M96" s="29">
        <f t="shared" si="30"/>
        <v>119275</v>
      </c>
      <c r="N96" s="75">
        <f t="shared" si="33"/>
        <v>0.16588795876165638</v>
      </c>
    </row>
    <row r="97" spans="2:14" x14ac:dyDescent="0.25">
      <c r="B97" s="269"/>
      <c r="C97" s="275"/>
      <c r="D97" s="4" t="s">
        <v>49</v>
      </c>
      <c r="E97" s="29">
        <v>52473</v>
      </c>
      <c r="F97" s="29">
        <v>29986</v>
      </c>
      <c r="G97" s="29">
        <v>48461</v>
      </c>
      <c r="H97" s="29">
        <v>56114</v>
      </c>
      <c r="I97" s="29">
        <v>54742</v>
      </c>
      <c r="J97" s="81">
        <f t="shared" si="27"/>
        <v>-2.4450226324981283E-2</v>
      </c>
      <c r="K97" s="29">
        <f t="shared" si="28"/>
        <v>-1372</v>
      </c>
      <c r="L97" s="81">
        <f t="shared" si="29"/>
        <v>4.3241285994702006E-2</v>
      </c>
      <c r="M97" s="29">
        <f t="shared" si="30"/>
        <v>2269</v>
      </c>
      <c r="N97" s="75">
        <f t="shared" si="33"/>
        <v>9.226513070106971E-3</v>
      </c>
    </row>
    <row r="98" spans="2:14" x14ac:dyDescent="0.25">
      <c r="B98" s="269"/>
      <c r="C98" s="275"/>
      <c r="D98" s="4" t="s">
        <v>50</v>
      </c>
      <c r="E98" s="29">
        <v>157398</v>
      </c>
      <c r="F98" s="29">
        <v>110566</v>
      </c>
      <c r="G98" s="29">
        <v>212915</v>
      </c>
      <c r="H98" s="29">
        <v>265187</v>
      </c>
      <c r="I98" s="29">
        <v>257114</v>
      </c>
      <c r="J98" s="81">
        <f t="shared" si="27"/>
        <v>-3.0442668758272506E-2</v>
      </c>
      <c r="K98" s="29">
        <f t="shared" si="28"/>
        <v>-8073</v>
      </c>
      <c r="L98" s="81">
        <f t="shared" si="29"/>
        <v>0.63352774495228648</v>
      </c>
      <c r="M98" s="29">
        <f t="shared" si="30"/>
        <v>99716</v>
      </c>
      <c r="N98" s="75">
        <f t="shared" si="33"/>
        <v>4.3335385654661572E-2</v>
      </c>
    </row>
    <row r="99" spans="2:14" x14ac:dyDescent="0.25">
      <c r="B99" s="269"/>
      <c r="C99" s="275"/>
      <c r="D99" s="4" t="s">
        <v>51</v>
      </c>
      <c r="E99" s="29">
        <v>207689</v>
      </c>
      <c r="F99" s="29">
        <v>150608</v>
      </c>
      <c r="G99" s="29">
        <v>214003</v>
      </c>
      <c r="H99" s="29">
        <v>227894</v>
      </c>
      <c r="I99" s="29">
        <v>235885</v>
      </c>
      <c r="J99" s="81">
        <f t="shared" si="27"/>
        <v>3.5064547552809744E-2</v>
      </c>
      <c r="K99" s="29">
        <f t="shared" si="28"/>
        <v>7991</v>
      </c>
      <c r="L99" s="81">
        <f t="shared" si="29"/>
        <v>0.13576068063306201</v>
      </c>
      <c r="M99" s="29">
        <f t="shared" si="30"/>
        <v>28196</v>
      </c>
      <c r="N99" s="75">
        <f t="shared" si="33"/>
        <v>3.9757335054294379E-2</v>
      </c>
    </row>
    <row r="100" spans="2:14" x14ac:dyDescent="0.25">
      <c r="B100" s="269"/>
      <c r="C100" s="275"/>
      <c r="D100" s="4" t="s">
        <v>52</v>
      </c>
      <c r="E100" s="29">
        <v>275002</v>
      </c>
      <c r="F100" s="29">
        <v>135547</v>
      </c>
      <c r="G100" s="29">
        <v>277654</v>
      </c>
      <c r="H100" s="29">
        <v>303371</v>
      </c>
      <c r="I100" s="29">
        <v>314826</v>
      </c>
      <c r="J100" s="31">
        <f t="shared" si="27"/>
        <v>3.7759047502892606E-2</v>
      </c>
      <c r="K100" s="29">
        <f t="shared" si="28"/>
        <v>11455</v>
      </c>
      <c r="L100" s="31">
        <f t="shared" si="29"/>
        <v>0.14481349226551088</v>
      </c>
      <c r="M100" s="29">
        <f t="shared" si="30"/>
        <v>39824</v>
      </c>
      <c r="N100" s="42">
        <f t="shared" si="33"/>
        <v>5.3062478605266472E-2</v>
      </c>
    </row>
    <row r="101" spans="2:14" x14ac:dyDescent="0.25">
      <c r="B101" s="269"/>
      <c r="C101" s="276"/>
      <c r="D101" s="32" t="s">
        <v>53</v>
      </c>
      <c r="E101" s="71">
        <v>131335</v>
      </c>
      <c r="F101" s="71">
        <v>68294</v>
      </c>
      <c r="G101" s="71">
        <v>114636</v>
      </c>
      <c r="H101" s="71">
        <v>131192</v>
      </c>
      <c r="I101" s="71">
        <v>134671</v>
      </c>
      <c r="J101" s="72">
        <f t="shared" si="27"/>
        <v>2.6518385267394251E-2</v>
      </c>
      <c r="K101" s="71">
        <f t="shared" si="28"/>
        <v>3479</v>
      </c>
      <c r="L101" s="72">
        <f t="shared" si="29"/>
        <v>2.5400692884608E-2</v>
      </c>
      <c r="M101" s="71">
        <f t="shared" si="30"/>
        <v>3336</v>
      </c>
      <c r="N101" s="55">
        <f t="shared" si="33"/>
        <v>2.2698179490416425E-2</v>
      </c>
    </row>
    <row r="102" spans="2:14" x14ac:dyDescent="0.25">
      <c r="B102" s="269"/>
      <c r="C102" s="271" t="s">
        <v>21</v>
      </c>
      <c r="D102" s="63" t="s">
        <v>43</v>
      </c>
      <c r="E102" s="64">
        <v>31179964</v>
      </c>
      <c r="F102" s="64">
        <v>11810042</v>
      </c>
      <c r="G102" s="64">
        <v>28587017</v>
      </c>
      <c r="H102" s="64">
        <v>31577415</v>
      </c>
      <c r="I102" s="64">
        <v>33142771</v>
      </c>
      <c r="J102" s="65">
        <f t="shared" si="27"/>
        <v>4.957201214855611E-2</v>
      </c>
      <c r="K102" s="64">
        <f t="shared" si="28"/>
        <v>1565356</v>
      </c>
      <c r="L102" s="65">
        <f t="shared" si="29"/>
        <v>6.2950906550116592E-2</v>
      </c>
      <c r="M102" s="64">
        <f t="shared" si="30"/>
        <v>1962807</v>
      </c>
      <c r="N102" s="65">
        <f t="shared" ref="N102:N103" si="34">I102/$I$102</f>
        <v>1</v>
      </c>
    </row>
    <row r="103" spans="2:14" x14ac:dyDescent="0.25">
      <c r="B103" s="269"/>
      <c r="C103" s="272"/>
      <c r="D103" s="15" t="s">
        <v>44</v>
      </c>
      <c r="E103" s="16">
        <v>12031379</v>
      </c>
      <c r="F103" s="16">
        <v>4933821</v>
      </c>
      <c r="G103" s="16">
        <v>11523065</v>
      </c>
      <c r="H103" s="16">
        <v>12434677</v>
      </c>
      <c r="I103" s="16">
        <v>12699001</v>
      </c>
      <c r="J103" s="18">
        <f t="shared" si="27"/>
        <v>2.1257005710723309E-2</v>
      </c>
      <c r="K103" s="16">
        <f t="shared" si="28"/>
        <v>264324</v>
      </c>
      <c r="L103" s="18">
        <f t="shared" si="29"/>
        <v>5.5490064771461345E-2</v>
      </c>
      <c r="M103" s="16">
        <f t="shared" si="30"/>
        <v>667622</v>
      </c>
      <c r="N103" s="18">
        <f t="shared" si="34"/>
        <v>0.38316050881804664</v>
      </c>
    </row>
    <row r="104" spans="2:14" x14ac:dyDescent="0.25">
      <c r="B104" s="269"/>
      <c r="C104" s="272"/>
      <c r="D104" s="19" t="s">
        <v>45</v>
      </c>
      <c r="E104" s="20">
        <v>9230169</v>
      </c>
      <c r="F104" s="20">
        <v>2787605</v>
      </c>
      <c r="G104" s="20">
        <v>8074932</v>
      </c>
      <c r="H104" s="20">
        <v>8907531</v>
      </c>
      <c r="I104" s="20">
        <v>9180026</v>
      </c>
      <c r="J104" s="68">
        <f t="shared" si="27"/>
        <v>3.059152979652846E-2</v>
      </c>
      <c r="K104" s="20">
        <f t="shared" si="28"/>
        <v>272495</v>
      </c>
      <c r="L104" s="68">
        <f t="shared" si="29"/>
        <v>-5.4325115823989911E-3</v>
      </c>
      <c r="M104" s="20">
        <f t="shared" si="30"/>
        <v>-50143</v>
      </c>
      <c r="N104" s="68">
        <f>I104/$I$102</f>
        <v>0.27698426302375262</v>
      </c>
    </row>
    <row r="105" spans="2:14" x14ac:dyDescent="0.25">
      <c r="B105" s="269"/>
      <c r="C105" s="272"/>
      <c r="D105" s="19" t="s">
        <v>46</v>
      </c>
      <c r="E105" s="20">
        <v>212798</v>
      </c>
      <c r="F105" s="20">
        <v>83931</v>
      </c>
      <c r="G105" s="20">
        <v>150269</v>
      </c>
      <c r="H105" s="20">
        <v>162108</v>
      </c>
      <c r="I105" s="20">
        <v>176128</v>
      </c>
      <c r="J105" s="68">
        <f t="shared" si="27"/>
        <v>8.648555284131576E-2</v>
      </c>
      <c r="K105" s="20">
        <f t="shared" si="28"/>
        <v>14020</v>
      </c>
      <c r="L105" s="68">
        <f t="shared" si="29"/>
        <v>-0.17232304814894872</v>
      </c>
      <c r="M105" s="20">
        <f t="shared" si="30"/>
        <v>-36670</v>
      </c>
      <c r="N105" s="68">
        <f t="shared" ref="N105:N112" si="35">I105/$I$102</f>
        <v>5.314220708944343E-3</v>
      </c>
    </row>
    <row r="106" spans="2:14" x14ac:dyDescent="0.25">
      <c r="B106" s="269"/>
      <c r="C106" s="272"/>
      <c r="D106" s="19" t="s">
        <v>47</v>
      </c>
      <c r="E106" s="20">
        <v>768859</v>
      </c>
      <c r="F106" s="20">
        <v>361604</v>
      </c>
      <c r="G106" s="20">
        <v>921871</v>
      </c>
      <c r="H106" s="20">
        <v>963307</v>
      </c>
      <c r="I106" s="20">
        <v>1275215</v>
      </c>
      <c r="J106" s="68">
        <f t="shared" si="27"/>
        <v>0.32378878176946713</v>
      </c>
      <c r="K106" s="20">
        <f t="shared" si="28"/>
        <v>311908</v>
      </c>
      <c r="L106" s="68">
        <f t="shared" si="29"/>
        <v>0.65858109224188044</v>
      </c>
      <c r="M106" s="20">
        <f t="shared" si="30"/>
        <v>506356</v>
      </c>
      <c r="N106" s="68">
        <f t="shared" si="35"/>
        <v>3.8476414660681212E-2</v>
      </c>
    </row>
    <row r="107" spans="2:14" x14ac:dyDescent="0.25">
      <c r="B107" s="269"/>
      <c r="C107" s="272"/>
      <c r="D107" s="19" t="s">
        <v>48</v>
      </c>
      <c r="E107" s="20">
        <v>5031510</v>
      </c>
      <c r="F107" s="20">
        <v>1683280</v>
      </c>
      <c r="G107" s="20">
        <v>3942356</v>
      </c>
      <c r="H107" s="20">
        <v>4682492</v>
      </c>
      <c r="I107" s="20">
        <v>5282925</v>
      </c>
      <c r="J107" s="68">
        <f t="shared" si="27"/>
        <v>0.1282293701729762</v>
      </c>
      <c r="K107" s="20">
        <f t="shared" si="28"/>
        <v>600433</v>
      </c>
      <c r="L107" s="68">
        <f t="shared" si="29"/>
        <v>4.9968101027325851E-2</v>
      </c>
      <c r="M107" s="20">
        <f t="shared" si="30"/>
        <v>251415</v>
      </c>
      <c r="N107" s="68">
        <f t="shared" si="35"/>
        <v>0.15939901343795304</v>
      </c>
    </row>
    <row r="108" spans="2:14" x14ac:dyDescent="0.25">
      <c r="B108" s="269"/>
      <c r="C108" s="272"/>
      <c r="D108" s="19" t="s">
        <v>49</v>
      </c>
      <c r="E108" s="20">
        <v>123106</v>
      </c>
      <c r="F108" s="20">
        <v>72202</v>
      </c>
      <c r="G108" s="20">
        <v>125643</v>
      </c>
      <c r="H108" s="20">
        <v>136470</v>
      </c>
      <c r="I108" s="20">
        <v>138981</v>
      </c>
      <c r="J108" s="68">
        <f t="shared" si="27"/>
        <v>1.8399648274346037E-2</v>
      </c>
      <c r="K108" s="20">
        <f t="shared" si="28"/>
        <v>2511</v>
      </c>
      <c r="L108" s="68">
        <f t="shared" si="29"/>
        <v>0.1289539096388479</v>
      </c>
      <c r="M108" s="20">
        <f t="shared" si="30"/>
        <v>15875</v>
      </c>
      <c r="N108" s="68">
        <f t="shared" si="35"/>
        <v>4.1934031406124731E-3</v>
      </c>
    </row>
    <row r="109" spans="2:14" x14ac:dyDescent="0.25">
      <c r="B109" s="269"/>
      <c r="C109" s="272"/>
      <c r="D109" s="19" t="s">
        <v>50</v>
      </c>
      <c r="E109" s="20">
        <v>966565</v>
      </c>
      <c r="F109" s="20">
        <v>652394</v>
      </c>
      <c r="G109" s="20">
        <v>1207077</v>
      </c>
      <c r="H109" s="20">
        <v>1327472</v>
      </c>
      <c r="I109" s="20">
        <v>1355457</v>
      </c>
      <c r="J109" s="68">
        <f t="shared" si="27"/>
        <v>2.1081423939638633E-2</v>
      </c>
      <c r="K109" s="20">
        <f t="shared" si="28"/>
        <v>27985</v>
      </c>
      <c r="L109" s="68">
        <f t="shared" si="29"/>
        <v>0.40234438449561072</v>
      </c>
      <c r="M109" s="20">
        <f t="shared" si="30"/>
        <v>388892</v>
      </c>
      <c r="N109" s="68">
        <f t="shared" si="35"/>
        <v>4.089751578104317E-2</v>
      </c>
    </row>
    <row r="110" spans="2:14" x14ac:dyDescent="0.25">
      <c r="B110" s="269"/>
      <c r="C110" s="272"/>
      <c r="D110" s="19" t="s">
        <v>51</v>
      </c>
      <c r="E110" s="20">
        <v>454490</v>
      </c>
      <c r="F110" s="20">
        <v>312424</v>
      </c>
      <c r="G110" s="20">
        <v>489441</v>
      </c>
      <c r="H110" s="20">
        <v>523336</v>
      </c>
      <c r="I110" s="20">
        <v>529058</v>
      </c>
      <c r="J110" s="68">
        <f t="shared" si="27"/>
        <v>1.0933702248650867E-2</v>
      </c>
      <c r="K110" s="20">
        <f t="shared" si="28"/>
        <v>5722</v>
      </c>
      <c r="L110" s="68">
        <f t="shared" si="29"/>
        <v>0.16406961649321228</v>
      </c>
      <c r="M110" s="20">
        <f t="shared" si="30"/>
        <v>74568</v>
      </c>
      <c r="N110" s="68">
        <f t="shared" si="35"/>
        <v>1.5962998386586325E-2</v>
      </c>
    </row>
    <row r="111" spans="2:14" x14ac:dyDescent="0.25">
      <c r="B111" s="269"/>
      <c r="C111" s="272"/>
      <c r="D111" s="19" t="s">
        <v>52</v>
      </c>
      <c r="E111" s="20">
        <v>1707294</v>
      </c>
      <c r="F111" s="20">
        <v>651776</v>
      </c>
      <c r="G111" s="20">
        <v>1596976</v>
      </c>
      <c r="H111" s="20">
        <v>1728214</v>
      </c>
      <c r="I111" s="20">
        <v>1828241</v>
      </c>
      <c r="J111" s="22">
        <f t="shared" si="27"/>
        <v>5.7878827506315789E-2</v>
      </c>
      <c r="K111" s="20">
        <f t="shared" si="28"/>
        <v>100027</v>
      </c>
      <c r="L111" s="22">
        <f t="shared" si="29"/>
        <v>7.084134308443657E-2</v>
      </c>
      <c r="M111" s="20">
        <f t="shared" si="30"/>
        <v>120947</v>
      </c>
      <c r="N111" s="22">
        <f t="shared" si="35"/>
        <v>5.5162587340690371E-2</v>
      </c>
    </row>
    <row r="112" spans="2:14" x14ac:dyDescent="0.25">
      <c r="B112" s="269"/>
      <c r="C112" s="273"/>
      <c r="D112" s="23" t="s">
        <v>53</v>
      </c>
      <c r="E112" s="69">
        <v>653794</v>
      </c>
      <c r="F112" s="69">
        <v>271005</v>
      </c>
      <c r="G112" s="69">
        <v>555387</v>
      </c>
      <c r="H112" s="69">
        <v>711808</v>
      </c>
      <c r="I112" s="69">
        <v>677739</v>
      </c>
      <c r="J112" s="46">
        <f t="shared" si="27"/>
        <v>-4.7862625876640918E-2</v>
      </c>
      <c r="K112" s="69">
        <f t="shared" si="28"/>
        <v>-34069</v>
      </c>
      <c r="L112" s="46">
        <f t="shared" si="29"/>
        <v>3.6624686063194245E-2</v>
      </c>
      <c r="M112" s="69">
        <f t="shared" si="30"/>
        <v>23945</v>
      </c>
      <c r="N112" s="46">
        <f t="shared" si="35"/>
        <v>2.044907470168985E-2</v>
      </c>
    </row>
    <row r="113" spans="2:14" x14ac:dyDescent="0.25">
      <c r="B113" s="269"/>
      <c r="C113" s="274" t="s">
        <v>22</v>
      </c>
      <c r="D113" s="63" t="s">
        <v>43</v>
      </c>
      <c r="E113" s="73">
        <f t="shared" ref="E113:I123" si="36">E102/E80</f>
        <v>7.0315096790488729</v>
      </c>
      <c r="F113" s="73">
        <f t="shared" si="36"/>
        <v>5.8421478053191551</v>
      </c>
      <c r="G113" s="73">
        <f t="shared" si="36"/>
        <v>6.5956467419204126</v>
      </c>
      <c r="H113" s="73">
        <f t="shared" si="36"/>
        <v>6.6417133321330439</v>
      </c>
      <c r="I113" s="73">
        <f t="shared" si="36"/>
        <v>6.5816677155281207</v>
      </c>
      <c r="J113" s="65">
        <f t="shared" si="27"/>
        <v>-9.0406817642096904E-3</v>
      </c>
      <c r="K113" s="73">
        <f t="shared" ref="K113:K114" si="37">(I113-H113)</f>
        <v>-6.0045616604923246E-2</v>
      </c>
      <c r="L113" s="65">
        <f t="shared" si="29"/>
        <v>-6.3975160961678545E-2</v>
      </c>
      <c r="M113" s="73">
        <f t="shared" ref="M113:M114" si="38">(I113-E113)</f>
        <v>-0.44984196352075223</v>
      </c>
      <c r="N113" s="65"/>
    </row>
    <row r="114" spans="2:14" x14ac:dyDescent="0.25">
      <c r="B114" s="269"/>
      <c r="C114" s="275"/>
      <c r="D114" s="26" t="s">
        <v>44</v>
      </c>
      <c r="E114" s="37">
        <f t="shared" si="36"/>
        <v>7.419815358429128</v>
      </c>
      <c r="F114" s="37">
        <f t="shared" si="36"/>
        <v>6.4332677465664743</v>
      </c>
      <c r="G114" s="37">
        <f t="shared" si="36"/>
        <v>7.1881054773516384</v>
      </c>
      <c r="H114" s="37">
        <f t="shared" si="36"/>
        <v>7.2019869544215611</v>
      </c>
      <c r="I114" s="37">
        <f t="shared" si="36"/>
        <v>7.1364993784575406</v>
      </c>
      <c r="J114" s="80">
        <f t="shared" si="27"/>
        <v>-9.0929873073173351E-3</v>
      </c>
      <c r="K114" s="37">
        <f t="shared" si="37"/>
        <v>-6.548757596402055E-2</v>
      </c>
      <c r="L114" s="80">
        <f t="shared" si="29"/>
        <v>-3.8183696801798783E-2</v>
      </c>
      <c r="M114" s="37">
        <f t="shared" si="38"/>
        <v>-0.28331597997158742</v>
      </c>
      <c r="N114" s="38"/>
    </row>
    <row r="115" spans="2:14" x14ac:dyDescent="0.25">
      <c r="B115" s="269"/>
      <c r="C115" s="275"/>
      <c r="D115" s="4" t="s">
        <v>45</v>
      </c>
      <c r="E115" s="41">
        <f>E104/E82</f>
        <v>7.7560078550199272</v>
      </c>
      <c r="F115" s="41">
        <f t="shared" si="36"/>
        <v>6.7430691117384249</v>
      </c>
      <c r="G115" s="41">
        <f t="shared" si="36"/>
        <v>7.1168728153440188</v>
      </c>
      <c r="H115" s="41">
        <f>H104/H82</f>
        <v>7.3715932102959467</v>
      </c>
      <c r="I115" s="41">
        <f>I104/I82</f>
        <v>7.2148858864499639</v>
      </c>
      <c r="J115" s="81">
        <f t="shared" si="27"/>
        <v>-2.1258270685244662E-2</v>
      </c>
      <c r="K115" s="41">
        <f>(I115-H115)</f>
        <v>-0.15670732384598285</v>
      </c>
      <c r="L115" s="81">
        <f t="shared" si="29"/>
        <v>-6.9768104762778504E-2</v>
      </c>
      <c r="M115" s="41">
        <f>(I115-E115)</f>
        <v>-0.54112196856996331</v>
      </c>
      <c r="N115" s="75"/>
    </row>
    <row r="116" spans="2:14" x14ac:dyDescent="0.25">
      <c r="B116" s="269"/>
      <c r="C116" s="275"/>
      <c r="D116" s="4" t="s">
        <v>46</v>
      </c>
      <c r="E116" s="41">
        <f t="shared" ref="E116:E123" si="39">E105/E83</f>
        <v>5.1339718690438856</v>
      </c>
      <c r="F116" s="41">
        <f t="shared" si="36"/>
        <v>4.7466915507295555</v>
      </c>
      <c r="G116" s="41">
        <f t="shared" si="36"/>
        <v>4.5431430644576132</v>
      </c>
      <c r="H116" s="41">
        <f t="shared" si="36"/>
        <v>3.5492402679861628</v>
      </c>
      <c r="I116" s="41">
        <f t="shared" si="36"/>
        <v>4.4865374328145302</v>
      </c>
      <c r="J116" s="81">
        <f t="shared" si="27"/>
        <v>0.26408388670744731</v>
      </c>
      <c r="K116" s="41">
        <f t="shared" ref="K116:K123" si="40">(I116-H116)</f>
        <v>0.93729716482836745</v>
      </c>
      <c r="L116" s="81">
        <f t="shared" si="29"/>
        <v>-0.12610790490169344</v>
      </c>
      <c r="M116" s="41">
        <f t="shared" ref="M116:M123" si="41">(I116-E116)</f>
        <v>-0.64743443622935537</v>
      </c>
      <c r="N116" s="75"/>
    </row>
    <row r="117" spans="2:14" x14ac:dyDescent="0.25">
      <c r="B117" s="269"/>
      <c r="C117" s="275"/>
      <c r="D117" s="4" t="s">
        <v>47</v>
      </c>
      <c r="E117" s="41">
        <f t="shared" si="39"/>
        <v>6.083707865168539</v>
      </c>
      <c r="F117" s="41">
        <f t="shared" si="36"/>
        <v>5.9463583891072336</v>
      </c>
      <c r="G117" s="41">
        <f t="shared" si="36"/>
        <v>6.2729808994345362</v>
      </c>
      <c r="H117" s="41">
        <f t="shared" si="36"/>
        <v>5.7564133974722882</v>
      </c>
      <c r="I117" s="41">
        <f t="shared" si="36"/>
        <v>5.8961027552119694</v>
      </c>
      <c r="J117" s="81">
        <f t="shared" si="27"/>
        <v>2.4266734873666485E-2</v>
      </c>
      <c r="K117" s="41">
        <f t="shared" si="40"/>
        <v>0.13968935773968116</v>
      </c>
      <c r="L117" s="81">
        <f t="shared" si="29"/>
        <v>-3.0837297601135294E-2</v>
      </c>
      <c r="M117" s="41">
        <f t="shared" si="41"/>
        <v>-0.18760510995656965</v>
      </c>
      <c r="N117" s="75"/>
    </row>
    <row r="118" spans="2:14" x14ac:dyDescent="0.25">
      <c r="B118" s="269"/>
      <c r="C118" s="275"/>
      <c r="D118" s="4" t="s">
        <v>48</v>
      </c>
      <c r="E118" s="41">
        <f t="shared" si="39"/>
        <v>6.895256445746643</v>
      </c>
      <c r="F118" s="41">
        <f t="shared" si="36"/>
        <v>5.4290072987521487</v>
      </c>
      <c r="G118" s="41">
        <f t="shared" si="36"/>
        <v>6.0733387252070097</v>
      </c>
      <c r="H118" s="41">
        <f t="shared" si="36"/>
        <v>6.3680602304609355</v>
      </c>
      <c r="I118" s="41">
        <f t="shared" si="36"/>
        <v>6.2413829768381506</v>
      </c>
      <c r="J118" s="81">
        <f t="shared" si="27"/>
        <v>-1.9892596652405725E-2</v>
      </c>
      <c r="K118" s="41">
        <f t="shared" si="40"/>
        <v>-0.12667725362278492</v>
      </c>
      <c r="L118" s="81">
        <f t="shared" si="29"/>
        <v>-9.4829463422181459E-2</v>
      </c>
      <c r="M118" s="41">
        <f t="shared" si="41"/>
        <v>-0.65387346890849241</v>
      </c>
      <c r="N118" s="75"/>
    </row>
    <row r="119" spans="2:14" x14ac:dyDescent="0.25">
      <c r="B119" s="269"/>
      <c r="C119" s="275"/>
      <c r="D119" s="4" t="s">
        <v>49</v>
      </c>
      <c r="E119" s="41">
        <f t="shared" si="39"/>
        <v>2.4562250598563447</v>
      </c>
      <c r="F119" s="41">
        <f t="shared" si="36"/>
        <v>2.4982526556174527</v>
      </c>
      <c r="G119" s="41">
        <f t="shared" si="36"/>
        <v>2.7125585612815475</v>
      </c>
      <c r="H119" s="41">
        <f t="shared" si="36"/>
        <v>2.5474128275965056</v>
      </c>
      <c r="I119" s="41">
        <f t="shared" si="36"/>
        <v>2.664513036809816</v>
      </c>
      <c r="J119" s="81">
        <f t="shared" si="27"/>
        <v>4.5968289059686862E-2</v>
      </c>
      <c r="K119" s="41">
        <f t="shared" si="40"/>
        <v>0.11710020921331044</v>
      </c>
      <c r="L119" s="81">
        <f t="shared" si="29"/>
        <v>8.4800037406040252E-2</v>
      </c>
      <c r="M119" s="41">
        <f t="shared" si="41"/>
        <v>0.20828797695347134</v>
      </c>
      <c r="N119" s="75"/>
    </row>
    <row r="120" spans="2:14" x14ac:dyDescent="0.25">
      <c r="B120" s="269"/>
      <c r="C120" s="275"/>
      <c r="D120" s="4" t="s">
        <v>50</v>
      </c>
      <c r="E120" s="41">
        <f t="shared" si="39"/>
        <v>7.367504363799898</v>
      </c>
      <c r="F120" s="41">
        <f t="shared" si="36"/>
        <v>6.9314393174743154</v>
      </c>
      <c r="G120" s="41">
        <f t="shared" si="36"/>
        <v>6.6701129481455288</v>
      </c>
      <c r="H120" s="41">
        <f t="shared" si="36"/>
        <v>5.715579858345353</v>
      </c>
      <c r="I120" s="41">
        <f t="shared" si="36"/>
        <v>6.1379833447296805</v>
      </c>
      <c r="J120" s="81">
        <f t="shared" si="27"/>
        <v>7.3903872722130393E-2</v>
      </c>
      <c r="K120" s="41">
        <f t="shared" si="40"/>
        <v>0.42240348638432756</v>
      </c>
      <c r="L120" s="81">
        <f t="shared" si="29"/>
        <v>-0.16688432858098423</v>
      </c>
      <c r="M120" s="41">
        <f t="shared" si="41"/>
        <v>-1.2295210190702175</v>
      </c>
      <c r="N120" s="75"/>
    </row>
    <row r="121" spans="2:14" x14ac:dyDescent="0.25">
      <c r="B121" s="269"/>
      <c r="C121" s="275"/>
      <c r="D121" s="4" t="s">
        <v>51</v>
      </c>
      <c r="E121" s="41">
        <f t="shared" si="39"/>
        <v>2.2782367212720311</v>
      </c>
      <c r="F121" s="41">
        <f t="shared" si="36"/>
        <v>2.1390113651923865</v>
      </c>
      <c r="G121" s="41">
        <f t="shared" si="36"/>
        <v>2.385585330902781</v>
      </c>
      <c r="H121" s="41">
        <f t="shared" si="36"/>
        <v>2.3947797118957408</v>
      </c>
      <c r="I121" s="41">
        <f t="shared" si="36"/>
        <v>2.3384605864516756</v>
      </c>
      <c r="J121" s="81">
        <f t="shared" si="27"/>
        <v>-2.3517455557313882E-2</v>
      </c>
      <c r="K121" s="41">
        <f t="shared" si="40"/>
        <v>-5.6319125444065143E-2</v>
      </c>
      <c r="L121" s="81">
        <f t="shared" si="29"/>
        <v>2.6434419486496274E-2</v>
      </c>
      <c r="M121" s="41">
        <f t="shared" si="41"/>
        <v>6.0223865179644509E-2</v>
      </c>
      <c r="N121" s="75"/>
    </row>
    <row r="122" spans="2:14" x14ac:dyDescent="0.25">
      <c r="B122" s="269"/>
      <c r="C122" s="275"/>
      <c r="D122" s="4" t="s">
        <v>52</v>
      </c>
      <c r="E122" s="41">
        <f t="shared" si="39"/>
        <v>7.4473020719738274</v>
      </c>
      <c r="F122" s="41">
        <f t="shared" si="36"/>
        <v>5.4061478741228584</v>
      </c>
      <c r="G122" s="41">
        <f t="shared" si="36"/>
        <v>6.8295870539532659</v>
      </c>
      <c r="H122" s="41">
        <f t="shared" si="36"/>
        <v>6.7919057425369029</v>
      </c>
      <c r="I122" s="41">
        <f t="shared" si="36"/>
        <v>6.9115416603659456</v>
      </c>
      <c r="J122" s="31">
        <f t="shared" si="27"/>
        <v>1.7614484411904829E-2</v>
      </c>
      <c r="K122" s="41">
        <f t="shared" si="40"/>
        <v>0.1196359178290427</v>
      </c>
      <c r="L122" s="31">
        <f t="shared" si="29"/>
        <v>-7.1940201489085642E-2</v>
      </c>
      <c r="M122" s="41">
        <f t="shared" si="41"/>
        <v>-0.53576041160788179</v>
      </c>
      <c r="N122" s="42"/>
    </row>
    <row r="123" spans="2:14" x14ac:dyDescent="0.25">
      <c r="B123" s="269"/>
      <c r="C123" s="276"/>
      <c r="D123" s="32" t="s">
        <v>53</v>
      </c>
      <c r="E123" s="77">
        <f t="shared" si="39"/>
        <v>5.6781046177362064</v>
      </c>
      <c r="F123" s="77">
        <f t="shared" si="36"/>
        <v>4.3011204926358557</v>
      </c>
      <c r="G123" s="77">
        <f t="shared" si="36"/>
        <v>5.4940942545109213</v>
      </c>
      <c r="H123" s="77">
        <f t="shared" si="36"/>
        <v>6.3357425143304731</v>
      </c>
      <c r="I123" s="77">
        <f t="shared" si="36"/>
        <v>5.7398539923439138</v>
      </c>
      <c r="J123" s="72">
        <f t="shared" si="27"/>
        <v>-9.4051884311704748E-2</v>
      </c>
      <c r="K123" s="77">
        <f t="shared" si="40"/>
        <v>-0.59588852198655928</v>
      </c>
      <c r="L123" s="72">
        <f t="shared" si="29"/>
        <v>1.087499769110023E-2</v>
      </c>
      <c r="M123" s="77">
        <f t="shared" si="41"/>
        <v>6.1749374607707352E-2</v>
      </c>
      <c r="N123" s="55"/>
    </row>
    <row r="124" spans="2:14" x14ac:dyDescent="0.25">
      <c r="B124" s="269"/>
      <c r="C124" s="277" t="s">
        <v>34</v>
      </c>
      <c r="D124" s="63" t="s">
        <v>43</v>
      </c>
      <c r="E124" s="65">
        <v>0.70701731137740464</v>
      </c>
      <c r="F124" s="65">
        <v>0.44568974639475639</v>
      </c>
      <c r="G124" s="65">
        <v>0.69370284560926421</v>
      </c>
      <c r="H124" s="65">
        <v>0.75365809475484535</v>
      </c>
      <c r="I124" s="65">
        <v>0.77703989386438088</v>
      </c>
      <c r="J124" s="65">
        <f t="shared" si="27"/>
        <v>3.1024411828471488E-2</v>
      </c>
      <c r="K124" s="73">
        <f t="shared" ref="K124:K125" si="42">(I124-H124)*100</f>
        <v>2.3381799109535528</v>
      </c>
      <c r="L124" s="65">
        <f t="shared" si="29"/>
        <v>9.9039417225242898E-2</v>
      </c>
      <c r="M124" s="73">
        <f t="shared" ref="M124:M125" si="43">(I124-E124)*100</f>
        <v>7.0022582486976237</v>
      </c>
      <c r="N124" s="65"/>
    </row>
    <row r="125" spans="2:14" x14ac:dyDescent="0.25">
      <c r="B125" s="269"/>
      <c r="C125" s="278"/>
      <c r="D125" s="15" t="s">
        <v>44</v>
      </c>
      <c r="E125" s="18">
        <v>0.77310791156659209</v>
      </c>
      <c r="F125" s="18">
        <v>0.51682275091455487</v>
      </c>
      <c r="G125" s="18">
        <v>0.78263093457818245</v>
      </c>
      <c r="H125" s="18">
        <v>0.812355029078623</v>
      </c>
      <c r="I125" s="18">
        <v>0.81562784970354407</v>
      </c>
      <c r="J125" s="18">
        <f t="shared" si="27"/>
        <v>4.0288057656676646E-3</v>
      </c>
      <c r="K125" s="44">
        <f t="shared" si="42"/>
        <v>0.3272820624921069</v>
      </c>
      <c r="L125" s="18">
        <f t="shared" si="29"/>
        <v>5.4998710400972817E-2</v>
      </c>
      <c r="M125" s="44">
        <f t="shared" si="43"/>
        <v>4.2519938136951989</v>
      </c>
      <c r="N125" s="18"/>
    </row>
    <row r="126" spans="2:14" x14ac:dyDescent="0.25">
      <c r="B126" s="269"/>
      <c r="C126" s="278"/>
      <c r="D126" s="19" t="s">
        <v>45</v>
      </c>
      <c r="E126" s="68">
        <v>0.67194391416688815</v>
      </c>
      <c r="F126" s="68">
        <v>0.36264991024834109</v>
      </c>
      <c r="G126" s="68">
        <v>0.63357626251039234</v>
      </c>
      <c r="H126" s="68">
        <v>0.71117557732166181</v>
      </c>
      <c r="I126" s="68">
        <v>0.72482636983505433</v>
      </c>
      <c r="J126" s="68">
        <f t="shared" si="27"/>
        <v>1.9194686865938726E-2</v>
      </c>
      <c r="K126" s="45">
        <f>(I126-H126)*100</f>
        <v>1.3650792513392518</v>
      </c>
      <c r="L126" s="68">
        <f t="shared" si="29"/>
        <v>7.8700698902426591E-2</v>
      </c>
      <c r="M126" s="45">
        <f>(I126-E126)*100</f>
        <v>5.2882455668166184</v>
      </c>
      <c r="N126" s="68"/>
    </row>
    <row r="127" spans="2:14" x14ac:dyDescent="0.25">
      <c r="B127" s="269"/>
      <c r="C127" s="278"/>
      <c r="D127" s="19" t="s">
        <v>46</v>
      </c>
      <c r="E127" s="68">
        <v>0.56532365614821822</v>
      </c>
      <c r="F127" s="68">
        <v>0.38228997759032196</v>
      </c>
      <c r="G127" s="68">
        <v>0.52771885711074895</v>
      </c>
      <c r="H127" s="68">
        <v>0.54037981392651069</v>
      </c>
      <c r="I127" s="68">
        <v>0.58481256433243678</v>
      </c>
      <c r="J127" s="68">
        <f t="shared" si="27"/>
        <v>8.2225037391882916E-2</v>
      </c>
      <c r="K127" s="45">
        <f t="shared" ref="K127:K134" si="44">(I127-H127)*100</f>
        <v>4.4432750405926091</v>
      </c>
      <c r="L127" s="68">
        <f t="shared" si="29"/>
        <v>3.447389468363049E-2</v>
      </c>
      <c r="M127" s="45">
        <f t="shared" ref="M127:M134" si="45">(I127-E127)*100</f>
        <v>1.9488908184218556</v>
      </c>
      <c r="N127" s="68"/>
    </row>
    <row r="128" spans="2:14" x14ac:dyDescent="0.25">
      <c r="B128" s="269"/>
      <c r="C128" s="278"/>
      <c r="D128" s="19" t="s">
        <v>47</v>
      </c>
      <c r="E128" s="68">
        <v>0.5655953449366623</v>
      </c>
      <c r="F128" s="68">
        <v>0.27315193908537416</v>
      </c>
      <c r="G128" s="68">
        <v>0.60501815308444928</v>
      </c>
      <c r="H128" s="68">
        <v>0.6586696515018079</v>
      </c>
      <c r="I128" s="68">
        <v>0.86343914491279716</v>
      </c>
      <c r="J128" s="68">
        <f t="shared" si="27"/>
        <v>0.31088344960801217</v>
      </c>
      <c r="K128" s="45">
        <f t="shared" si="44"/>
        <v>20.476949341098926</v>
      </c>
      <c r="L128" s="68">
        <f t="shared" si="29"/>
        <v>0.52660228313846646</v>
      </c>
      <c r="M128" s="45">
        <f t="shared" si="45"/>
        <v>29.784379997613485</v>
      </c>
      <c r="N128" s="68"/>
    </row>
    <row r="129" spans="2:14" x14ac:dyDescent="0.25">
      <c r="B129" s="269"/>
      <c r="C129" s="278"/>
      <c r="D129" s="19" t="s">
        <v>48</v>
      </c>
      <c r="E129" s="68">
        <v>0.70622481583310359</v>
      </c>
      <c r="F129" s="68">
        <v>0.47934435005965892</v>
      </c>
      <c r="G129" s="68">
        <v>0.6450154964804673</v>
      </c>
      <c r="H129" s="68">
        <v>0.73061856387528545</v>
      </c>
      <c r="I129" s="68">
        <v>0.78745635614340947</v>
      </c>
      <c r="J129" s="68">
        <f t="shared" si="27"/>
        <v>7.7794070775658586E-2</v>
      </c>
      <c r="K129" s="45">
        <f t="shared" si="44"/>
        <v>5.6837792268124021</v>
      </c>
      <c r="L129" s="68">
        <f t="shared" si="29"/>
        <v>0.11502221175063143</v>
      </c>
      <c r="M129" s="45">
        <f t="shared" si="45"/>
        <v>8.1231540310305874</v>
      </c>
      <c r="N129" s="68"/>
    </row>
    <row r="130" spans="2:14" x14ac:dyDescent="0.25">
      <c r="B130" s="269"/>
      <c r="C130" s="278"/>
      <c r="D130" s="19" t="s">
        <v>49</v>
      </c>
      <c r="E130" s="68">
        <v>0.52122921112353082</v>
      </c>
      <c r="F130" s="68">
        <v>0.41298404164045072</v>
      </c>
      <c r="G130" s="68">
        <v>0.57628587940666542</v>
      </c>
      <c r="H130" s="68">
        <v>0.61673829634349708</v>
      </c>
      <c r="I130" s="68">
        <v>0.61644674103479635</v>
      </c>
      <c r="J130" s="68">
        <f t="shared" si="27"/>
        <v>-4.7273748108278557E-4</v>
      </c>
      <c r="K130" s="45">
        <f t="shared" si="44"/>
        <v>-2.9155530870073054E-2</v>
      </c>
      <c r="L130" s="68">
        <f t="shared" si="29"/>
        <v>0.18267880594416464</v>
      </c>
      <c r="M130" s="45">
        <f t="shared" si="45"/>
        <v>9.5217529911265526</v>
      </c>
      <c r="N130" s="68"/>
    </row>
    <row r="131" spans="2:14" x14ac:dyDescent="0.25">
      <c r="B131" s="269"/>
      <c r="C131" s="278"/>
      <c r="D131" s="19" t="s">
        <v>50</v>
      </c>
      <c r="E131" s="68">
        <v>0.70192823021407191</v>
      </c>
      <c r="F131" s="68">
        <v>0.69704011650207431</v>
      </c>
      <c r="G131" s="68">
        <v>0.80824085246226551</v>
      </c>
      <c r="H131" s="68">
        <v>0.82992623972651558</v>
      </c>
      <c r="I131" s="68">
        <v>0.84347306618875606</v>
      </c>
      <c r="J131" s="68">
        <f t="shared" si="27"/>
        <v>1.6322928248062807E-2</v>
      </c>
      <c r="K131" s="45">
        <f t="shared" si="44"/>
        <v>1.354682646224048</v>
      </c>
      <c r="L131" s="68">
        <f t="shared" si="29"/>
        <v>0.20165143654575091</v>
      </c>
      <c r="M131" s="45">
        <f t="shared" si="45"/>
        <v>14.154483597468415</v>
      </c>
      <c r="N131" s="68"/>
    </row>
    <row r="132" spans="2:14" x14ac:dyDescent="0.25">
      <c r="B132" s="269"/>
      <c r="C132" s="278"/>
      <c r="D132" s="19" t="s">
        <v>51</v>
      </c>
      <c r="E132" s="68">
        <v>0.50640852077546272</v>
      </c>
      <c r="F132" s="68">
        <v>0.41520788036977774</v>
      </c>
      <c r="G132" s="68">
        <v>0.54945401598828891</v>
      </c>
      <c r="H132" s="68">
        <v>0.5646314503869504</v>
      </c>
      <c r="I132" s="68">
        <v>0.58112378556796151</v>
      </c>
      <c r="J132" s="68">
        <f t="shared" si="27"/>
        <v>2.9209026825743889E-2</v>
      </c>
      <c r="K132" s="45">
        <f t="shared" si="44"/>
        <v>1.649233518101112</v>
      </c>
      <c r="L132" s="68">
        <f t="shared" si="29"/>
        <v>0.14753950956055673</v>
      </c>
      <c r="M132" s="45">
        <f t="shared" si="45"/>
        <v>7.4715264792498797</v>
      </c>
      <c r="N132" s="68"/>
    </row>
    <row r="133" spans="2:14" x14ac:dyDescent="0.25">
      <c r="B133" s="269"/>
      <c r="C133" s="278"/>
      <c r="D133" s="19" t="s">
        <v>52</v>
      </c>
      <c r="E133" s="68">
        <v>0.74189530952608573</v>
      </c>
      <c r="F133" s="68">
        <v>0.46256676522062506</v>
      </c>
      <c r="G133" s="68">
        <v>0.74556273792305605</v>
      </c>
      <c r="H133" s="68">
        <v>0.8148293785055013</v>
      </c>
      <c r="I133" s="68">
        <v>0.84975772547798378</v>
      </c>
      <c r="J133" s="68">
        <f t="shared" si="27"/>
        <v>4.2865841480268507E-2</v>
      </c>
      <c r="K133" s="45">
        <f t="shared" si="44"/>
        <v>3.4928346972482482</v>
      </c>
      <c r="L133" s="68">
        <f t="shared" si="29"/>
        <v>0.14538765047699154</v>
      </c>
      <c r="M133" s="45">
        <f t="shared" si="45"/>
        <v>10.786241595189805</v>
      </c>
      <c r="N133" s="22"/>
    </row>
    <row r="134" spans="2:14" x14ac:dyDescent="0.25">
      <c r="B134" s="269"/>
      <c r="C134" s="279"/>
      <c r="D134" s="23" t="s">
        <v>53</v>
      </c>
      <c r="E134" s="68">
        <v>0.57878978884336585</v>
      </c>
      <c r="F134" s="68">
        <v>0.28895980653911441</v>
      </c>
      <c r="G134" s="68">
        <v>0.5161195893993209</v>
      </c>
      <c r="H134" s="68">
        <v>0.69323080099493761</v>
      </c>
      <c r="I134" s="68">
        <v>0.65381020047289262</v>
      </c>
      <c r="J134" s="68">
        <f t="shared" si="27"/>
        <v>-5.6865044752004379E-2</v>
      </c>
      <c r="K134" s="45">
        <f t="shared" si="44"/>
        <v>-3.9420600522044991</v>
      </c>
      <c r="L134" s="68">
        <f t="shared" si="29"/>
        <v>0.12961599025346504</v>
      </c>
      <c r="M134" s="45">
        <f t="shared" si="45"/>
        <v>7.5020411629526773</v>
      </c>
      <c r="N134" s="46"/>
    </row>
    <row r="135" spans="2:14" x14ac:dyDescent="0.25">
      <c r="B135" s="269"/>
      <c r="C135" s="280" t="s">
        <v>37</v>
      </c>
      <c r="D135" s="63" t="s">
        <v>43</v>
      </c>
      <c r="E135" s="64">
        <v>132045</v>
      </c>
      <c r="F135" s="64">
        <v>116770</v>
      </c>
      <c r="G135" s="64">
        <v>125073</v>
      </c>
      <c r="H135" s="64">
        <v>381177</v>
      </c>
      <c r="I135" s="64">
        <v>384777</v>
      </c>
      <c r="J135" s="65">
        <f t="shared" si="27"/>
        <v>9.4444313271786484E-3</v>
      </c>
      <c r="K135" s="64">
        <f t="shared" ref="K135:K136" si="46">I135-H135</f>
        <v>3600</v>
      </c>
      <c r="L135" s="65">
        <f t="shared" si="29"/>
        <v>1.9139838691355218</v>
      </c>
      <c r="M135" s="64">
        <f t="shared" ref="M135:M136" si="47">I135-E135</f>
        <v>252732</v>
      </c>
      <c r="N135" s="65">
        <f>I135/$I$135</f>
        <v>1</v>
      </c>
    </row>
    <row r="136" spans="2:14" x14ac:dyDescent="0.25">
      <c r="B136" s="269"/>
      <c r="C136" s="275"/>
      <c r="D136" s="26" t="s">
        <v>44</v>
      </c>
      <c r="E136" s="27">
        <v>46594</v>
      </c>
      <c r="F136" s="27">
        <v>28505</v>
      </c>
      <c r="G136" s="27">
        <v>44080.272727272728</v>
      </c>
      <c r="H136" s="27">
        <v>45833.272727272728</v>
      </c>
      <c r="I136" s="27">
        <v>46476</v>
      </c>
      <c r="J136" s="36">
        <f t="shared" si="27"/>
        <v>1.4023159038887956E-2</v>
      </c>
      <c r="K136" s="27">
        <f t="shared" si="46"/>
        <v>642.72727272727207</v>
      </c>
      <c r="L136" s="36">
        <f t="shared" si="29"/>
        <v>-2.5325149160836391E-3</v>
      </c>
      <c r="M136" s="27">
        <f t="shared" si="47"/>
        <v>-118</v>
      </c>
      <c r="N136" s="38">
        <f t="shared" ref="N136:N145" si="48">I136/$I$135</f>
        <v>0.12078684536757654</v>
      </c>
    </row>
    <row r="137" spans="2:14" x14ac:dyDescent="0.25">
      <c r="B137" s="269"/>
      <c r="C137" s="275"/>
      <c r="D137" s="4" t="s">
        <v>45</v>
      </c>
      <c r="E137" s="29">
        <v>41131.545454545456</v>
      </c>
      <c r="F137" s="29">
        <v>22970.363636363636</v>
      </c>
      <c r="G137" s="29">
        <v>38143.090909090912</v>
      </c>
      <c r="H137" s="29">
        <v>37499.818181818184</v>
      </c>
      <c r="I137" s="29">
        <v>37807</v>
      </c>
      <c r="J137" s="74">
        <f>I137/H137-1</f>
        <v>8.1915548681448236E-3</v>
      </c>
      <c r="K137" s="29">
        <f>I137-H137</f>
        <v>307.1818181818162</v>
      </c>
      <c r="L137" s="74">
        <f>I137/E137-1</f>
        <v>-8.0827146605016775E-2</v>
      </c>
      <c r="M137" s="29">
        <f>I137-E137</f>
        <v>-3324.5454545454559</v>
      </c>
      <c r="N137" s="75">
        <f t="shared" si="48"/>
        <v>9.8256912445390449E-2</v>
      </c>
    </row>
    <row r="138" spans="2:14" x14ac:dyDescent="0.25">
      <c r="B138" s="269"/>
      <c r="C138" s="275"/>
      <c r="D138" s="4" t="s">
        <v>46</v>
      </c>
      <c r="E138" s="29">
        <v>1127</v>
      </c>
      <c r="F138" s="29">
        <v>656.5454545454545</v>
      </c>
      <c r="G138" s="29">
        <v>852.36363636363637</v>
      </c>
      <c r="H138" s="29">
        <v>898.4545454545455</v>
      </c>
      <c r="I138" s="29">
        <v>898.81818181818187</v>
      </c>
      <c r="J138" s="74">
        <f t="shared" ref="J138:J145" si="49">I138/H138-1</f>
        <v>4.0473540422958365E-4</v>
      </c>
      <c r="K138" s="29">
        <f t="shared" ref="K138:K145" si="50">I138-H138</f>
        <v>0.36363636363637397</v>
      </c>
      <c r="L138" s="74">
        <f t="shared" ref="L138:L145" si="51">I138/E138-1</f>
        <v>-0.20246833911430184</v>
      </c>
      <c r="M138" s="29">
        <f t="shared" ref="M138:M145" si="52">I138-E138</f>
        <v>-228.18181818181813</v>
      </c>
      <c r="N138" s="75">
        <f t="shared" si="48"/>
        <v>2.3359457083406282E-3</v>
      </c>
    </row>
    <row r="139" spans="2:14" x14ac:dyDescent="0.25">
      <c r="B139" s="269"/>
      <c r="C139" s="275"/>
      <c r="D139" s="4" t="s">
        <v>47</v>
      </c>
      <c r="E139" s="29">
        <v>4070</v>
      </c>
      <c r="F139" s="29">
        <v>3961.6363636363635</v>
      </c>
      <c r="G139" s="29">
        <v>4562</v>
      </c>
      <c r="H139" s="29">
        <v>4380</v>
      </c>
      <c r="I139" s="29">
        <v>4409.272727272727</v>
      </c>
      <c r="J139" s="74">
        <f t="shared" si="49"/>
        <v>6.6832710668327522E-3</v>
      </c>
      <c r="K139" s="29">
        <f t="shared" si="50"/>
        <v>29.272727272727025</v>
      </c>
      <c r="L139" s="74">
        <f t="shared" si="51"/>
        <v>8.335939245030155E-2</v>
      </c>
      <c r="M139" s="29">
        <f t="shared" si="52"/>
        <v>339.27272727272702</v>
      </c>
      <c r="N139" s="75">
        <f t="shared" si="48"/>
        <v>1.1459293895614153E-2</v>
      </c>
    </row>
    <row r="140" spans="2:14" x14ac:dyDescent="0.25">
      <c r="B140" s="269"/>
      <c r="C140" s="275"/>
      <c r="D140" s="4" t="s">
        <v>48</v>
      </c>
      <c r="E140" s="29">
        <v>21332.272727272728</v>
      </c>
      <c r="F140" s="29">
        <v>10485.363636363636</v>
      </c>
      <c r="G140" s="29">
        <v>18300.272727272728</v>
      </c>
      <c r="H140" s="29">
        <v>19188.909090909092</v>
      </c>
      <c r="I140" s="29">
        <v>20025.454545454544</v>
      </c>
      <c r="J140" s="74">
        <f t="shared" si="49"/>
        <v>4.3595258624773647E-2</v>
      </c>
      <c r="K140" s="29">
        <f t="shared" si="50"/>
        <v>836.54545454545223</v>
      </c>
      <c r="L140" s="74">
        <f t="shared" si="51"/>
        <v>-6.1260147876670112E-2</v>
      </c>
      <c r="M140" s="29">
        <f t="shared" si="52"/>
        <v>-1306.8181818181838</v>
      </c>
      <c r="N140" s="75">
        <f t="shared" si="48"/>
        <v>5.2044312797944116E-2</v>
      </c>
    </row>
    <row r="141" spans="2:14" x14ac:dyDescent="0.25">
      <c r="B141" s="269"/>
      <c r="C141" s="275"/>
      <c r="D141" s="4" t="s">
        <v>49</v>
      </c>
      <c r="E141" s="29">
        <v>707.4545454545455</v>
      </c>
      <c r="F141" s="29">
        <v>523.18181818181813</v>
      </c>
      <c r="G141" s="29">
        <v>652.63636363636363</v>
      </c>
      <c r="H141" s="29">
        <v>662.5454545454545</v>
      </c>
      <c r="I141" s="29">
        <v>673</v>
      </c>
      <c r="J141" s="74">
        <f t="shared" si="49"/>
        <v>1.577936333699248E-2</v>
      </c>
      <c r="K141" s="29">
        <f t="shared" si="50"/>
        <v>10.454545454545496</v>
      </c>
      <c r="L141" s="74">
        <f t="shared" si="51"/>
        <v>-4.8702133127730751E-2</v>
      </c>
      <c r="M141" s="29">
        <f t="shared" si="52"/>
        <v>-34.454545454545496</v>
      </c>
      <c r="N141" s="75">
        <f t="shared" si="48"/>
        <v>1.7490650428689865E-3</v>
      </c>
    </row>
    <row r="142" spans="2:14" x14ac:dyDescent="0.25">
      <c r="B142" s="269"/>
      <c r="C142" s="275"/>
      <c r="D142" s="4" t="s">
        <v>50</v>
      </c>
      <c r="E142" s="29">
        <v>4122.818181818182</v>
      </c>
      <c r="F142" s="29">
        <v>2793.090909090909</v>
      </c>
      <c r="G142" s="29">
        <v>4470.090909090909</v>
      </c>
      <c r="H142" s="29">
        <v>4789</v>
      </c>
      <c r="I142" s="29">
        <v>4797</v>
      </c>
      <c r="J142" s="74">
        <f t="shared" si="49"/>
        <v>1.6704948841093081E-3</v>
      </c>
      <c r="K142" s="29">
        <f t="shared" si="50"/>
        <v>8</v>
      </c>
      <c r="L142" s="74">
        <f t="shared" si="51"/>
        <v>0.16352450883111724</v>
      </c>
      <c r="M142" s="29">
        <f t="shared" si="52"/>
        <v>674.18181818181802</v>
      </c>
      <c r="N142" s="75">
        <f t="shared" si="48"/>
        <v>1.2466961382826935E-2</v>
      </c>
    </row>
    <row r="143" spans="2:14" x14ac:dyDescent="0.25">
      <c r="B143" s="269"/>
      <c r="C143" s="275"/>
      <c r="D143" s="4" t="s">
        <v>51</v>
      </c>
      <c r="E143" s="29">
        <v>2687.909090909091</v>
      </c>
      <c r="F143" s="29">
        <v>2249.7272727272725</v>
      </c>
      <c r="G143" s="29">
        <v>2666.4545454545455</v>
      </c>
      <c r="H143" s="29">
        <v>2775.5454545454545</v>
      </c>
      <c r="I143" s="29">
        <v>2717.5454545454545</v>
      </c>
      <c r="J143" s="74">
        <f t="shared" si="49"/>
        <v>-2.0896793423078153E-2</v>
      </c>
      <c r="K143" s="29">
        <f t="shared" si="50"/>
        <v>-58</v>
      </c>
      <c r="L143" s="74">
        <f t="shared" si="51"/>
        <v>1.1025805797003407E-2</v>
      </c>
      <c r="M143" s="29">
        <f t="shared" si="52"/>
        <v>29.636363636363512</v>
      </c>
      <c r="N143" s="75">
        <f t="shared" si="48"/>
        <v>7.0626504560965296E-3</v>
      </c>
    </row>
    <row r="144" spans="2:14" x14ac:dyDescent="0.25">
      <c r="B144" s="269"/>
      <c r="C144" s="275"/>
      <c r="D144" s="4" t="s">
        <v>52</v>
      </c>
      <c r="E144" s="29">
        <v>6890</v>
      </c>
      <c r="F144" s="29">
        <v>4208.909090909091</v>
      </c>
      <c r="G144" s="29">
        <v>6413.090909090909</v>
      </c>
      <c r="H144" s="29">
        <v>6350.090909090909</v>
      </c>
      <c r="I144" s="29">
        <v>6422.454545454545</v>
      </c>
      <c r="J144" s="40">
        <f t="shared" si="49"/>
        <v>1.139568510114386E-2</v>
      </c>
      <c r="K144" s="29">
        <f t="shared" si="50"/>
        <v>72.363636363636033</v>
      </c>
      <c r="L144" s="40">
        <f t="shared" si="51"/>
        <v>-6.7858556537801928E-2</v>
      </c>
      <c r="M144" s="29">
        <f t="shared" si="52"/>
        <v>-467.54545454545496</v>
      </c>
      <c r="N144" s="42">
        <f t="shared" si="48"/>
        <v>1.6691368105303968E-2</v>
      </c>
    </row>
    <row r="145" spans="2:14" x14ac:dyDescent="0.25">
      <c r="B145" s="270"/>
      <c r="C145" s="276"/>
      <c r="D145" s="32" t="s">
        <v>53</v>
      </c>
      <c r="E145" s="71">
        <v>3382</v>
      </c>
      <c r="F145" s="71">
        <v>2807.5454545454545</v>
      </c>
      <c r="G145" s="71">
        <v>3223.7272727272725</v>
      </c>
      <c r="H145" s="71">
        <v>3074.2727272727275</v>
      </c>
      <c r="I145" s="71">
        <v>3094.5454545454545</v>
      </c>
      <c r="J145" s="61">
        <f t="shared" si="49"/>
        <v>6.5943164680486444E-3</v>
      </c>
      <c r="K145" s="71">
        <f t="shared" si="50"/>
        <v>20.272727272727025</v>
      </c>
      <c r="L145" s="61">
        <f t="shared" si="51"/>
        <v>-8.499543035320678E-2</v>
      </c>
      <c r="M145" s="71">
        <f t="shared" si="52"/>
        <v>-287.4545454545455</v>
      </c>
      <c r="N145" s="55">
        <f t="shared" si="48"/>
        <v>8.0424387490558285E-3</v>
      </c>
    </row>
    <row r="146" spans="2:14" ht="6" customHeight="1" x14ac:dyDescent="0.25">
      <c r="B146" s="283"/>
      <c r="C146" s="283"/>
      <c r="D146" s="283"/>
      <c r="E146" s="283"/>
      <c r="F146" s="283"/>
      <c r="G146" s="283"/>
      <c r="H146" s="283"/>
      <c r="I146" s="283"/>
      <c r="J146" s="283"/>
      <c r="K146" s="283"/>
      <c r="L146" s="283"/>
      <c r="M146" s="283"/>
      <c r="N146" s="47"/>
    </row>
    <row r="147" spans="2:14" x14ac:dyDescent="0.25">
      <c r="B147" s="285" t="s">
        <v>55</v>
      </c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</row>
    <row r="148" spans="2:14" x14ac:dyDescent="0.25">
      <c r="B148" s="60"/>
    </row>
    <row r="150" spans="2:14" ht="21.75" thickBot="1" x14ac:dyDescent="0.3">
      <c r="B150" s="267" t="s">
        <v>56</v>
      </c>
      <c r="C150" s="267"/>
      <c r="D150" s="267"/>
      <c r="E150" s="267"/>
      <c r="F150" s="267"/>
      <c r="G150" s="267"/>
      <c r="H150" s="267"/>
      <c r="I150" s="267"/>
      <c r="J150" s="267"/>
      <c r="K150" s="267"/>
      <c r="L150" s="267"/>
      <c r="M150" s="267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68" t="s">
        <v>42</v>
      </c>
      <c r="C153" s="271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69"/>
      <c r="C154" s="272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69"/>
      <c r="C155" s="272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69"/>
      <c r="C156" s="272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69"/>
      <c r="C157" s="272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69"/>
      <c r="C158" s="272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69"/>
      <c r="C159" s="272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69"/>
      <c r="C160" s="272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69"/>
      <c r="C161" s="272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69"/>
      <c r="C162" s="272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69"/>
      <c r="C163" s="273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69"/>
      <c r="C164" s="274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69"/>
      <c r="C165" s="275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69"/>
      <c r="C166" s="275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69"/>
      <c r="C167" s="275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69"/>
      <c r="C168" s="275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69"/>
      <c r="C169" s="275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69"/>
      <c r="C170" s="275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69"/>
      <c r="C171" s="275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69"/>
      <c r="C172" s="275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69"/>
      <c r="C173" s="275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69"/>
      <c r="C174" s="276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69"/>
      <c r="C175" s="271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69"/>
      <c r="C176" s="272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69"/>
      <c r="C177" s="272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69"/>
      <c r="C178" s="272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69"/>
      <c r="C179" s="272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69"/>
      <c r="C180" s="272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69"/>
      <c r="C181" s="272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69"/>
      <c r="C182" s="272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69"/>
      <c r="C183" s="272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69"/>
      <c r="C184" s="272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69"/>
      <c r="C185" s="273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69"/>
      <c r="C186" s="274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69"/>
      <c r="C187" s="275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69"/>
      <c r="C188" s="275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69"/>
      <c r="C189" s="275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69"/>
      <c r="C190" s="275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69"/>
      <c r="C191" s="275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69"/>
      <c r="C192" s="275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69"/>
      <c r="C193" s="275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69"/>
      <c r="C194" s="275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69"/>
      <c r="C195" s="275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69"/>
      <c r="C196" s="276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69"/>
      <c r="C197" s="277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69"/>
      <c r="C198" s="278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69"/>
      <c r="C199" s="278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69"/>
      <c r="C200" s="278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69"/>
      <c r="C201" s="278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69"/>
      <c r="C202" s="278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69"/>
      <c r="C203" s="278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69"/>
      <c r="C204" s="278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69"/>
      <c r="C205" s="278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69"/>
      <c r="C206" s="278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69"/>
      <c r="C207" s="279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69"/>
      <c r="C208" s="280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69"/>
      <c r="C209" s="275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69"/>
      <c r="C210" s="275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69"/>
      <c r="C211" s="275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69"/>
      <c r="C212" s="275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69"/>
      <c r="C213" s="275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69"/>
      <c r="C214" s="275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69"/>
      <c r="C215" s="275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69"/>
      <c r="C216" s="275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69"/>
      <c r="C217" s="275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0"/>
      <c r="C218" s="276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83"/>
      <c r="C219" s="283"/>
      <c r="D219" s="283"/>
      <c r="E219" s="283"/>
      <c r="F219" s="283"/>
      <c r="G219" s="283"/>
      <c r="H219" s="283"/>
      <c r="I219" s="283"/>
      <c r="J219" s="283"/>
      <c r="K219" s="283"/>
      <c r="L219" s="283"/>
      <c r="M219" s="283"/>
      <c r="N219" s="47"/>
    </row>
    <row r="220" spans="2:14" x14ac:dyDescent="0.25">
      <c r="B220" s="285" t="s">
        <v>55</v>
      </c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</row>
  </sheetData>
  <mergeCells count="30"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D1:N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8EB5F-D31D-4F56-B4FA-C88A617B7165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236</v>
      </c>
      <c r="E1" t="s">
        <v>236</v>
      </c>
      <c r="G1" t="s">
        <v>236</v>
      </c>
    </row>
    <row r="4" spans="1:16" ht="48.75" customHeight="1" thickBot="1" x14ac:dyDescent="0.3">
      <c r="B4" s="267" t="s">
        <v>293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7.9195542046605878</v>
      </c>
      <c r="D9" s="185">
        <v>-0.89372578009696202</v>
      </c>
      <c r="E9" s="184">
        <v>7.5032095478103749</v>
      </c>
      <c r="F9" s="185">
        <f t="shared" ref="F9:J21" si="0">IFERROR(E9-C9,"-")</f>
        <v>-0.41634465685021294</v>
      </c>
      <c r="G9" s="184">
        <v>4.2534147517274628</v>
      </c>
      <c r="H9" s="185">
        <f t="shared" si="0"/>
        <v>-3.2497947960829121</v>
      </c>
      <c r="I9" s="184">
        <v>7.3644056930375692</v>
      </c>
      <c r="J9" s="185">
        <f t="shared" si="0"/>
        <v>3.1109909413101065</v>
      </c>
      <c r="K9" s="184">
        <v>7.2885726989773234</v>
      </c>
      <c r="L9" s="185">
        <f t="shared" ref="L9:L21" si="1">IFERROR(K9-I9,"-")</f>
        <v>-7.5832994060245795E-2</v>
      </c>
      <c r="M9" s="184">
        <v>7.65598233995585</v>
      </c>
      <c r="N9" s="185">
        <f t="shared" ref="N9:N14" si="2">IFERROR(M9-K9,"-")</f>
        <v>0.36740964097852657</v>
      </c>
      <c r="O9" s="185">
        <f t="shared" ref="O9:O14" si="3">IFERROR(M9-C9,"-")</f>
        <v>-0.26357186470473781</v>
      </c>
    </row>
    <row r="10" spans="1:16" x14ac:dyDescent="0.25">
      <c r="A10" s="1" t="s">
        <v>72</v>
      </c>
      <c r="B10" s="114" t="s">
        <v>73</v>
      </c>
      <c r="C10" s="184">
        <v>7.5339957342766475</v>
      </c>
      <c r="D10" s="185">
        <v>-0.41846203759657286</v>
      </c>
      <c r="E10" s="184">
        <v>7.7170021872070702</v>
      </c>
      <c r="F10" s="185">
        <f t="shared" si="0"/>
        <v>0.18300645293042272</v>
      </c>
      <c r="G10" s="184">
        <v>3.6048685491723464</v>
      </c>
      <c r="H10" s="185">
        <f t="shared" si="0"/>
        <v>-4.1121336380347238</v>
      </c>
      <c r="I10" s="184">
        <v>6.5212775777716239</v>
      </c>
      <c r="J10" s="185">
        <f t="shared" si="0"/>
        <v>2.9164090285992774</v>
      </c>
      <c r="K10" s="184">
        <v>6.7735424066533829</v>
      </c>
      <c r="L10" s="185">
        <f t="shared" si="1"/>
        <v>0.25226482888175905</v>
      </c>
      <c r="M10" s="184">
        <v>6.9712386605911121</v>
      </c>
      <c r="N10" s="185">
        <f t="shared" si="2"/>
        <v>0.19769625393772916</v>
      </c>
      <c r="O10" s="185">
        <f>IFERROR(M10-C10,"-")</f>
        <v>-0.5627570736855354</v>
      </c>
    </row>
    <row r="11" spans="1:16" x14ac:dyDescent="0.25">
      <c r="A11" s="1" t="s">
        <v>74</v>
      </c>
      <c r="B11" s="114" t="s">
        <v>75</v>
      </c>
      <c r="C11" s="184">
        <v>7.0478314294816364</v>
      </c>
      <c r="D11" s="185">
        <v>-0.34834241123368859</v>
      </c>
      <c r="E11" s="184">
        <v>9.2506486181613088</v>
      </c>
      <c r="F11" s="185">
        <f t="shared" si="0"/>
        <v>2.2028171886796724</v>
      </c>
      <c r="G11" s="184">
        <v>4.0907075558839834</v>
      </c>
      <c r="H11" s="185">
        <f t="shared" si="0"/>
        <v>-5.1599410622773254</v>
      </c>
      <c r="I11" s="184">
        <v>6.6980792586928164</v>
      </c>
      <c r="J11" s="185">
        <f t="shared" si="0"/>
        <v>2.607371702808833</v>
      </c>
      <c r="K11" s="184">
        <v>6.7377011388261332</v>
      </c>
      <c r="L11" s="185">
        <f t="shared" si="1"/>
        <v>3.96218801333168E-2</v>
      </c>
      <c r="M11" s="184">
        <v>6.4654920309986839</v>
      </c>
      <c r="N11" s="185">
        <f t="shared" si="2"/>
        <v>-0.27220910782744934</v>
      </c>
      <c r="O11" s="185">
        <f t="shared" si="3"/>
        <v>-0.58233939848295257</v>
      </c>
    </row>
    <row r="12" spans="1:16" x14ac:dyDescent="0.25">
      <c r="A12" s="1" t="s">
        <v>76</v>
      </c>
      <c r="B12" s="114" t="s">
        <v>77</v>
      </c>
      <c r="C12" s="184">
        <v>7.060589492519509</v>
      </c>
      <c r="D12" s="185">
        <v>-0.82799498236633617</v>
      </c>
      <c r="E12" s="184" t="s">
        <v>236</v>
      </c>
      <c r="F12" s="185" t="str">
        <f t="shared" si="0"/>
        <v>-</v>
      </c>
      <c r="G12" s="184">
        <v>3.4268915364381867</v>
      </c>
      <c r="H12" s="185" t="str">
        <f t="shared" si="0"/>
        <v>-</v>
      </c>
      <c r="I12" s="184">
        <v>6.3827739181384446</v>
      </c>
      <c r="J12" s="185">
        <f t="shared" si="0"/>
        <v>2.955882381700258</v>
      </c>
      <c r="K12" s="184">
        <v>6.1673905637881115</v>
      </c>
      <c r="L12" s="185">
        <f t="shared" si="1"/>
        <v>-0.21538335435033318</v>
      </c>
      <c r="M12" s="184">
        <v>6.965188020716055</v>
      </c>
      <c r="N12" s="185">
        <f t="shared" si="2"/>
        <v>0.79779745692794357</v>
      </c>
      <c r="O12" s="185">
        <f t="shared" si="3"/>
        <v>-9.540147180345393E-2</v>
      </c>
    </row>
    <row r="13" spans="1:16" x14ac:dyDescent="0.25">
      <c r="A13" s="1" t="s">
        <v>78</v>
      </c>
      <c r="B13" s="114" t="s">
        <v>79</v>
      </c>
      <c r="C13" s="184">
        <v>8.7339009392526528</v>
      </c>
      <c r="D13" s="185">
        <v>1.2489500656475307</v>
      </c>
      <c r="E13" s="184" t="s">
        <v>236</v>
      </c>
      <c r="F13" s="185" t="str">
        <f t="shared" si="0"/>
        <v>-</v>
      </c>
      <c r="G13" s="184">
        <v>3.5315843470614099</v>
      </c>
      <c r="H13" s="185" t="str">
        <f t="shared" si="0"/>
        <v>-</v>
      </c>
      <c r="I13" s="184">
        <v>6.2174707421855713</v>
      </c>
      <c r="J13" s="185">
        <f t="shared" si="0"/>
        <v>2.6858863951241614</v>
      </c>
      <c r="K13" s="184">
        <v>6.5183552234649831</v>
      </c>
      <c r="L13" s="185">
        <f t="shared" si="1"/>
        <v>0.30088448127941181</v>
      </c>
      <c r="M13" s="184">
        <v>6.820077615250117</v>
      </c>
      <c r="N13" s="185">
        <f t="shared" si="2"/>
        <v>0.30172239178513394</v>
      </c>
      <c r="O13" s="185">
        <f t="shared" si="3"/>
        <v>-1.9138233240025357</v>
      </c>
    </row>
    <row r="14" spans="1:16" x14ac:dyDescent="0.25">
      <c r="A14" s="1" t="s">
        <v>80</v>
      </c>
      <c r="B14" s="114" t="s">
        <v>81</v>
      </c>
      <c r="C14" s="184">
        <v>7.5460757920894599</v>
      </c>
      <c r="D14" s="185">
        <v>0.60431944607779453</v>
      </c>
      <c r="E14" s="184" t="s">
        <v>236</v>
      </c>
      <c r="F14" s="185" t="str">
        <f t="shared" si="0"/>
        <v>-</v>
      </c>
      <c r="G14" s="184">
        <v>4.9431877958968959</v>
      </c>
      <c r="H14" s="185" t="str">
        <f t="shared" si="0"/>
        <v>-</v>
      </c>
      <c r="I14" s="184">
        <v>7.000953086942709</v>
      </c>
      <c r="J14" s="185">
        <f t="shared" si="0"/>
        <v>2.0577652910458131</v>
      </c>
      <c r="K14" s="184">
        <v>6.7547590790410634</v>
      </c>
      <c r="L14" s="185">
        <f t="shared" si="1"/>
        <v>-0.24619400790164558</v>
      </c>
      <c r="M14" s="184">
        <v>6.8785517271573049</v>
      </c>
      <c r="N14" s="185">
        <f t="shared" si="2"/>
        <v>0.12379264811624147</v>
      </c>
      <c r="O14" s="185">
        <f t="shared" si="3"/>
        <v>-0.66752406493215499</v>
      </c>
    </row>
    <row r="15" spans="1:16" x14ac:dyDescent="0.25">
      <c r="A15" s="1" t="s">
        <v>82</v>
      </c>
      <c r="B15" s="114" t="s">
        <v>83</v>
      </c>
      <c r="C15" s="184">
        <v>7.2991793386434951</v>
      </c>
      <c r="D15" s="185">
        <v>-0.44412629385881353</v>
      </c>
      <c r="E15" s="184" t="s">
        <v>236</v>
      </c>
      <c r="F15" s="185" t="str">
        <f t="shared" si="0"/>
        <v>-</v>
      </c>
      <c r="G15" s="184">
        <v>5.9776886192386733</v>
      </c>
      <c r="H15" s="185" t="str">
        <f t="shared" si="0"/>
        <v>-</v>
      </c>
      <c r="I15" s="184">
        <v>6.9023408766388297</v>
      </c>
      <c r="J15" s="185">
        <f t="shared" si="0"/>
        <v>0.92465225740015633</v>
      </c>
      <c r="K15" s="184">
        <v>6.8557834898665346</v>
      </c>
      <c r="L15" s="185">
        <f t="shared" si="1"/>
        <v>-4.655738677229504E-2</v>
      </c>
      <c r="M15" s="184">
        <v>6.9805567830313739</v>
      </c>
      <c r="N15" s="185">
        <f>IFERROR(M15-K15,"-")</f>
        <v>0.12477329316483932</v>
      </c>
      <c r="O15" s="185">
        <f>IFERROR(M15-C15,"-")</f>
        <v>-0.31862255561212116</v>
      </c>
    </row>
    <row r="16" spans="1:16" x14ac:dyDescent="0.25">
      <c r="A16" s="1" t="s">
        <v>84</v>
      </c>
      <c r="B16" s="114" t="s">
        <v>85</v>
      </c>
      <c r="C16" s="184">
        <v>7.3596665182726939</v>
      </c>
      <c r="D16" s="185">
        <v>-0.34246755909703719</v>
      </c>
      <c r="E16" s="184">
        <v>4.5515607371192175</v>
      </c>
      <c r="F16" s="185">
        <f t="shared" si="0"/>
        <v>-2.8081057811534764</v>
      </c>
      <c r="G16" s="184">
        <v>5.1992433795712483</v>
      </c>
      <c r="H16" s="185">
        <f t="shared" si="0"/>
        <v>0.64768264245203078</v>
      </c>
      <c r="I16" s="184">
        <v>7.2397501926274384</v>
      </c>
      <c r="J16" s="185">
        <f t="shared" si="0"/>
        <v>2.0405068130561901</v>
      </c>
      <c r="K16" s="184">
        <v>7.1337124926456168</v>
      </c>
      <c r="L16" s="185">
        <f t="shared" si="1"/>
        <v>-0.10603769998182155</v>
      </c>
      <c r="M16" s="184">
        <v>7.0900904459101861</v>
      </c>
      <c r="N16" s="185">
        <f>IFERROR(M16-K16,"-")</f>
        <v>-4.3622046735430686E-2</v>
      </c>
      <c r="O16" s="185">
        <f>IFERROR(M16-C16,"-")</f>
        <v>-0.2695760723625078</v>
      </c>
    </row>
    <row r="17" spans="1:16" x14ac:dyDescent="0.25">
      <c r="A17" s="1" t="s">
        <v>86</v>
      </c>
      <c r="B17" s="114" t="s">
        <v>87</v>
      </c>
      <c r="C17" s="184">
        <v>7.4095895977245023</v>
      </c>
      <c r="D17" s="185">
        <v>5.6374352593541843E-2</v>
      </c>
      <c r="E17" s="184">
        <v>4.0015720524017464</v>
      </c>
      <c r="F17" s="185">
        <f t="shared" si="0"/>
        <v>-3.4080175453227559</v>
      </c>
      <c r="G17" s="184">
        <v>5.8313355603589443</v>
      </c>
      <c r="H17" s="185">
        <f t="shared" si="0"/>
        <v>1.8297635079571979</v>
      </c>
      <c r="I17" s="184">
        <v>6.7605067064083455</v>
      </c>
      <c r="J17" s="185">
        <f t="shared" si="0"/>
        <v>0.92917114604940121</v>
      </c>
      <c r="K17" s="184">
        <v>6.8220845019451737</v>
      </c>
      <c r="L17" s="185">
        <f t="shared" si="1"/>
        <v>6.1577795536828184E-2</v>
      </c>
      <c r="M17" s="184">
        <v>6.8866018317439339</v>
      </c>
      <c r="N17" s="185">
        <f t="shared" ref="N17:N19" si="4">IFERROR(M17-K17,"-")</f>
        <v>6.4517329798760237E-2</v>
      </c>
      <c r="O17" s="185">
        <f t="shared" ref="O17:O19" si="5">IFERROR(M17-C17,"-")</f>
        <v>-0.5229877659805684</v>
      </c>
    </row>
    <row r="18" spans="1:16" x14ac:dyDescent="0.25">
      <c r="A18" s="1" t="s">
        <v>88</v>
      </c>
      <c r="B18" s="114" t="s">
        <v>89</v>
      </c>
      <c r="C18" s="184">
        <v>7.0818751918607203</v>
      </c>
      <c r="D18" s="185">
        <v>-0.29625506114561517</v>
      </c>
      <c r="E18" s="184">
        <v>3.6523630907726932</v>
      </c>
      <c r="F18" s="185">
        <f t="shared" si="0"/>
        <v>-3.4295121010880272</v>
      </c>
      <c r="G18" s="184">
        <v>5.9282195332757128</v>
      </c>
      <c r="H18" s="185">
        <f t="shared" si="0"/>
        <v>2.2758564425030197</v>
      </c>
      <c r="I18" s="184">
        <v>6.9025843149549875</v>
      </c>
      <c r="J18" s="185">
        <f t="shared" si="0"/>
        <v>0.97436478167927465</v>
      </c>
      <c r="K18" s="184">
        <v>6.8264086055904345</v>
      </c>
      <c r="L18" s="185">
        <f t="shared" si="1"/>
        <v>-7.6175709364552979E-2</v>
      </c>
      <c r="M18" s="184">
        <v>6.499798836911598</v>
      </c>
      <c r="N18" s="185">
        <f t="shared" si="4"/>
        <v>-0.32660976867883651</v>
      </c>
      <c r="O18" s="185">
        <f t="shared" si="5"/>
        <v>-0.58207635494912235</v>
      </c>
    </row>
    <row r="19" spans="1:16" x14ac:dyDescent="0.25">
      <c r="A19" s="1" t="s">
        <v>90</v>
      </c>
      <c r="B19" s="114" t="s">
        <v>91</v>
      </c>
      <c r="C19" s="184">
        <v>7.4287101886406628</v>
      </c>
      <c r="D19" s="185">
        <v>-7.0054247286514659E-2</v>
      </c>
      <c r="E19" s="184">
        <v>6.220779220779221</v>
      </c>
      <c r="F19" s="185">
        <f t="shared" si="0"/>
        <v>-1.2079309678614418</v>
      </c>
      <c r="G19" s="184">
        <v>6.9308398023994355</v>
      </c>
      <c r="H19" s="185">
        <f t="shared" si="0"/>
        <v>0.71006058162021457</v>
      </c>
      <c r="I19" s="184">
        <v>7.2594999762797094</v>
      </c>
      <c r="J19" s="185">
        <f t="shared" si="0"/>
        <v>0.32866017388027391</v>
      </c>
      <c r="K19" s="184">
        <v>6.7909695542611646</v>
      </c>
      <c r="L19" s="185">
        <f t="shared" si="1"/>
        <v>-0.46853042201854489</v>
      </c>
      <c r="M19" s="184">
        <v>6.9614775499721784</v>
      </c>
      <c r="N19" s="185">
        <f t="shared" si="4"/>
        <v>0.17050799571101383</v>
      </c>
      <c r="O19" s="185">
        <f t="shared" si="5"/>
        <v>-0.46723263866848441</v>
      </c>
    </row>
    <row r="20" spans="1:16" x14ac:dyDescent="0.25">
      <c r="A20" s="1" t="s">
        <v>92</v>
      </c>
      <c r="B20" s="114" t="s">
        <v>93</v>
      </c>
      <c r="C20" s="184">
        <v>7.1260608372270431</v>
      </c>
      <c r="D20" s="185">
        <v>-0.10542107533871903</v>
      </c>
      <c r="E20" s="184">
        <v>5.3013895543842837</v>
      </c>
      <c r="F20" s="185">
        <f t="shared" si="0"/>
        <v>-1.8246712828427594</v>
      </c>
      <c r="G20" s="184">
        <v>6.2279114435907807</v>
      </c>
      <c r="H20" s="185">
        <f t="shared" si="0"/>
        <v>0.92652188920649703</v>
      </c>
      <c r="I20" s="184">
        <v>6.7056474124973162</v>
      </c>
      <c r="J20" s="185">
        <f t="shared" si="0"/>
        <v>0.47773596890653547</v>
      </c>
      <c r="K20" s="184">
        <v>6.5663159638803741</v>
      </c>
      <c r="L20" s="185">
        <f t="shared" si="1"/>
        <v>-0.13933144861694213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7.4203753436920517</v>
      </c>
      <c r="D21" s="187">
        <v>-0.1811010096930632</v>
      </c>
      <c r="E21" s="186">
        <v>6.3173322576307651</v>
      </c>
      <c r="F21" s="187">
        <f t="shared" si="0"/>
        <v>-1.1030430860612865</v>
      </c>
      <c r="G21" s="186">
        <v>5.5219885141008653</v>
      </c>
      <c r="H21" s="187">
        <f t="shared" si="0"/>
        <v>-0.79534374352989978</v>
      </c>
      <c r="I21" s="186">
        <v>6.81836284648623</v>
      </c>
      <c r="J21" s="187">
        <f t="shared" si="0"/>
        <v>1.2963743323853647</v>
      </c>
      <c r="K21" s="186">
        <v>6.7723569064660403</v>
      </c>
      <c r="L21" s="187">
        <f t="shared" si="1"/>
        <v>-4.6005940020189762E-2</v>
      </c>
      <c r="M21" s="186">
        <v>6.9115416603659456</v>
      </c>
      <c r="N21" s="187">
        <v>0.1196359178290427</v>
      </c>
      <c r="O21" s="187">
        <v>-0.53576041160788179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67" t="s">
        <v>294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4.7893120393120396</v>
      </c>
      <c r="D31" s="185">
        <v>0.10879547558379699</v>
      </c>
      <c r="E31" s="184">
        <v>3.3978234582829505</v>
      </c>
      <c r="F31" s="185">
        <f t="shared" ref="F31:J43" si="6">IFERROR(E31-C31,"-")</f>
        <v>-1.3914885810290891</v>
      </c>
      <c r="G31" s="184">
        <v>2.3659409484044138</v>
      </c>
      <c r="H31" s="185">
        <f t="shared" si="6"/>
        <v>-1.0318825098785367</v>
      </c>
      <c r="I31" s="184">
        <v>5.724462365591398</v>
      </c>
      <c r="J31" s="185">
        <f t="shared" si="6"/>
        <v>3.3585214171869842</v>
      </c>
      <c r="K31" s="184">
        <v>4.65979381443299</v>
      </c>
      <c r="L31" s="185">
        <f t="shared" ref="L31:N43" si="7">IFERROR(K31-I31,"-")</f>
        <v>-1.064668551158408</v>
      </c>
      <c r="M31" s="184">
        <v>4.4990310077519382</v>
      </c>
      <c r="N31" s="185">
        <f t="shared" si="7"/>
        <v>-0.16076280668105181</v>
      </c>
      <c r="O31" s="185">
        <f t="shared" ref="O31:O36" si="8">IFERROR(M31-C31,"-")</f>
        <v>-0.29028103156010143</v>
      </c>
    </row>
    <row r="32" spans="1:16" x14ac:dyDescent="0.25">
      <c r="B32" s="114" t="s">
        <v>73</v>
      </c>
      <c r="C32" s="184">
        <v>3.8033419023136248</v>
      </c>
      <c r="D32" s="185">
        <v>-0.92645482549996006</v>
      </c>
      <c r="E32" s="184">
        <v>3.4050151975683889</v>
      </c>
      <c r="F32" s="185">
        <f t="shared" si="6"/>
        <v>-0.3983267047452359</v>
      </c>
      <c r="G32" s="184">
        <v>2.1904255319148938</v>
      </c>
      <c r="H32" s="185">
        <f t="shared" si="6"/>
        <v>-1.2145896656534951</v>
      </c>
      <c r="I32" s="184">
        <v>2.9379509379509381</v>
      </c>
      <c r="J32" s="185">
        <f t="shared" si="6"/>
        <v>0.74752540603604434</v>
      </c>
      <c r="K32" s="184">
        <v>4.0410122164048863</v>
      </c>
      <c r="L32" s="185">
        <f t="shared" si="7"/>
        <v>1.1030612784539482</v>
      </c>
      <c r="M32" s="184">
        <v>2.5011169024571855</v>
      </c>
      <c r="N32" s="185">
        <f t="shared" si="7"/>
        <v>-1.5398953139477007</v>
      </c>
      <c r="O32" s="185">
        <f>IFERROR(M32-C32,"-")</f>
        <v>-1.3022249998564392</v>
      </c>
    </row>
    <row r="33" spans="2:16" x14ac:dyDescent="0.25">
      <c r="B33" s="114" t="s">
        <v>75</v>
      </c>
      <c r="C33" s="184">
        <v>3.8112359550561798</v>
      </c>
      <c r="D33" s="185">
        <v>0.10622044316372881</v>
      </c>
      <c r="E33" s="184">
        <v>3.8292181069958846</v>
      </c>
      <c r="F33" s="185">
        <f t="shared" si="6"/>
        <v>1.798215193970476E-2</v>
      </c>
      <c r="G33" s="184">
        <v>2.2533892834086506</v>
      </c>
      <c r="H33" s="185">
        <f t="shared" si="6"/>
        <v>-1.575828823587234</v>
      </c>
      <c r="I33" s="184">
        <v>3.2213947190250507</v>
      </c>
      <c r="J33" s="185">
        <f t="shared" si="6"/>
        <v>0.96800543561640007</v>
      </c>
      <c r="K33" s="184">
        <v>3.6146943353897925</v>
      </c>
      <c r="L33" s="185">
        <f t="shared" si="7"/>
        <v>0.39329961636474176</v>
      </c>
      <c r="M33" s="184">
        <v>3.1333333333333333</v>
      </c>
      <c r="N33" s="185">
        <f t="shared" si="7"/>
        <v>-0.48136100205645915</v>
      </c>
      <c r="O33" s="185">
        <f t="shared" si="8"/>
        <v>-0.67790262172284654</v>
      </c>
    </row>
    <row r="34" spans="2:16" x14ac:dyDescent="0.25">
      <c r="B34" s="114" t="s">
        <v>77</v>
      </c>
      <c r="C34" s="184">
        <v>4.5026146419951729</v>
      </c>
      <c r="D34" s="185">
        <v>0.2605588254712714</v>
      </c>
      <c r="E34" s="184" t="s">
        <v>236</v>
      </c>
      <c r="F34" s="185" t="str">
        <f>IFERROR(E34-C34,"-")</f>
        <v>-</v>
      </c>
      <c r="G34" s="184">
        <v>2.3930635838150289</v>
      </c>
      <c r="H34" s="185" t="str">
        <f>IFERROR(G34-E34,"-")</f>
        <v>-</v>
      </c>
      <c r="I34" s="184">
        <v>2.8110674525212835</v>
      </c>
      <c r="J34" s="185">
        <f>IFERROR(I34-G34,"-")</f>
        <v>0.41800386870625461</v>
      </c>
      <c r="K34" s="184">
        <v>2.8504016064257027</v>
      </c>
      <c r="L34" s="185">
        <f>IFERROR(K34-I34,"-")</f>
        <v>3.9334153904419189E-2</v>
      </c>
      <c r="M34" s="184">
        <v>3.7895878524945772</v>
      </c>
      <c r="N34" s="185">
        <f>IFERROR(M34-K34,"-")</f>
        <v>0.93918624606887446</v>
      </c>
      <c r="O34" s="185">
        <f t="shared" si="8"/>
        <v>-0.71302678950059573</v>
      </c>
    </row>
    <row r="35" spans="2:16" x14ac:dyDescent="0.25">
      <c r="B35" s="114" t="s">
        <v>79</v>
      </c>
      <c r="C35" s="184">
        <v>5.79195436805764</v>
      </c>
      <c r="D35" s="185">
        <v>1.8399306760536911</v>
      </c>
      <c r="E35" s="184" t="s">
        <v>236</v>
      </c>
      <c r="F35" s="185" t="str">
        <f t="shared" si="6"/>
        <v>-</v>
      </c>
      <c r="G35" s="184">
        <v>2.5417176413016884</v>
      </c>
      <c r="H35" s="185" t="str">
        <f t="shared" si="6"/>
        <v>-</v>
      </c>
      <c r="I35" s="184">
        <v>2.6286314315715784</v>
      </c>
      <c r="J35" s="185">
        <f t="shared" si="6"/>
        <v>8.691379026988999E-2</v>
      </c>
      <c r="K35" s="184">
        <v>3.2831715210355985</v>
      </c>
      <c r="L35" s="185">
        <f t="shared" si="7"/>
        <v>0.65454008946402009</v>
      </c>
      <c r="M35" s="184">
        <v>3.0149592021758838</v>
      </c>
      <c r="N35" s="185">
        <f t="shared" si="7"/>
        <v>-0.26821231885971475</v>
      </c>
      <c r="O35" s="185">
        <f>IFERROR(M35-C35,"-")</f>
        <v>-2.7769951658817562</v>
      </c>
    </row>
    <row r="36" spans="2:16" x14ac:dyDescent="0.25">
      <c r="B36" s="114" t="s">
        <v>81</v>
      </c>
      <c r="C36" s="184">
        <v>6.8252631578947369</v>
      </c>
      <c r="D36" s="185">
        <v>2.8515584946823016</v>
      </c>
      <c r="E36" s="184" t="s">
        <v>236</v>
      </c>
      <c r="F36" s="185" t="str">
        <f t="shared" si="6"/>
        <v>-</v>
      </c>
      <c r="G36" s="184">
        <v>3.5864474339810664</v>
      </c>
      <c r="H36" s="185" t="str">
        <f t="shared" si="6"/>
        <v>-</v>
      </c>
      <c r="I36" s="184">
        <v>3.6400807672892479</v>
      </c>
      <c r="J36" s="185">
        <f t="shared" si="6"/>
        <v>5.3633333308181541E-2</v>
      </c>
      <c r="K36" s="184">
        <v>3.3483852529294085</v>
      </c>
      <c r="L36" s="185">
        <f t="shared" si="7"/>
        <v>-0.29169551435983943</v>
      </c>
      <c r="M36" s="184">
        <v>3.406364301389905</v>
      </c>
      <c r="N36" s="185">
        <f t="shared" si="7"/>
        <v>5.7979048460496507E-2</v>
      </c>
      <c r="O36" s="185">
        <f t="shared" si="8"/>
        <v>-3.4188988565048319</v>
      </c>
    </row>
    <row r="37" spans="2:16" x14ac:dyDescent="0.25">
      <c r="B37" s="114" t="s">
        <v>83</v>
      </c>
      <c r="C37" s="184">
        <v>3.4445435622955696</v>
      </c>
      <c r="D37" s="185">
        <v>-0.63818736139920951</v>
      </c>
      <c r="E37" s="184" t="s">
        <v>236</v>
      </c>
      <c r="F37" s="185" t="str">
        <f t="shared" si="6"/>
        <v>-</v>
      </c>
      <c r="G37" s="184">
        <v>4.4459262851600387</v>
      </c>
      <c r="H37" s="185" t="str">
        <f t="shared" si="6"/>
        <v>-</v>
      </c>
      <c r="I37" s="184">
        <v>4.1811648079306076</v>
      </c>
      <c r="J37" s="185">
        <f t="shared" si="6"/>
        <v>-0.26476147722943111</v>
      </c>
      <c r="K37" s="184">
        <v>3.8014415252266915</v>
      </c>
      <c r="L37" s="185">
        <f t="shared" si="7"/>
        <v>-0.37972328270391609</v>
      </c>
      <c r="M37" s="184">
        <v>3.6836089494163424</v>
      </c>
      <c r="N37" s="185">
        <f t="shared" si="7"/>
        <v>-0.11783257581034912</v>
      </c>
      <c r="O37" s="185">
        <f>IFERROR(M37-C37,"-")</f>
        <v>0.23906538712077285</v>
      </c>
    </row>
    <row r="38" spans="2:16" x14ac:dyDescent="0.25">
      <c r="B38" s="114" t="s">
        <v>85</v>
      </c>
      <c r="C38" s="184">
        <v>3.7913226032190344</v>
      </c>
      <c r="D38" s="185">
        <v>-0.22163560364531287</v>
      </c>
      <c r="E38" s="184">
        <v>3.0742075823492852</v>
      </c>
      <c r="F38" s="185">
        <f t="shared" si="6"/>
        <v>-0.71711502086974921</v>
      </c>
      <c r="G38" s="184">
        <v>3.7990708478513358</v>
      </c>
      <c r="H38" s="185">
        <f t="shared" si="6"/>
        <v>0.7248632655020506</v>
      </c>
      <c r="I38" s="184">
        <v>4.0331521739130434</v>
      </c>
      <c r="J38" s="185">
        <f t="shared" si="6"/>
        <v>0.23408132606170762</v>
      </c>
      <c r="K38" s="184">
        <v>4.0018788163457026</v>
      </c>
      <c r="L38" s="185">
        <f t="shared" si="7"/>
        <v>-3.1273357567340732E-2</v>
      </c>
      <c r="M38" s="184">
        <v>3.593650159744409</v>
      </c>
      <c r="N38" s="185">
        <f t="shared" si="7"/>
        <v>-0.40822865660129359</v>
      </c>
      <c r="O38" s="185">
        <f>IFERROR(M38-C38,"-")</f>
        <v>-0.19767244347462531</v>
      </c>
    </row>
    <row r="39" spans="2:16" x14ac:dyDescent="0.25">
      <c r="B39" s="114" t="s">
        <v>87</v>
      </c>
      <c r="C39" s="184">
        <v>4.485606579849212</v>
      </c>
      <c r="D39" s="185">
        <v>0.51784445152370351</v>
      </c>
      <c r="E39" s="184">
        <v>2.647812971342383</v>
      </c>
      <c r="F39" s="185">
        <f t="shared" si="6"/>
        <v>-1.8377936085068289</v>
      </c>
      <c r="G39" s="184">
        <v>3.4035053929121726</v>
      </c>
      <c r="H39" s="185">
        <f t="shared" si="6"/>
        <v>0.75569242156978955</v>
      </c>
      <c r="I39" s="184">
        <v>3.5713871154962273</v>
      </c>
      <c r="J39" s="185">
        <f t="shared" si="6"/>
        <v>0.16788172258405476</v>
      </c>
      <c r="K39" s="184">
        <v>3.6274393849793021</v>
      </c>
      <c r="L39" s="185">
        <f t="shared" si="7"/>
        <v>5.6052269483074735E-2</v>
      </c>
      <c r="M39" s="184">
        <v>3.963002114164905</v>
      </c>
      <c r="N39" s="185">
        <f t="shared" si="7"/>
        <v>0.33556272918560293</v>
      </c>
      <c r="O39" s="185">
        <f t="shared" ref="O39:O41" si="9">IFERROR(M39-C39,"-")</f>
        <v>-0.52260446568430696</v>
      </c>
    </row>
    <row r="40" spans="2:16" x14ac:dyDescent="0.25">
      <c r="B40" s="114" t="s">
        <v>89</v>
      </c>
      <c r="C40" s="184">
        <v>3.807153965785381</v>
      </c>
      <c r="D40" s="185">
        <v>-0.2177681525946813</v>
      </c>
      <c r="E40" s="184">
        <v>2.4842917997870075</v>
      </c>
      <c r="F40" s="185">
        <f t="shared" si="6"/>
        <v>-1.3228621659983735</v>
      </c>
      <c r="G40" s="184">
        <v>3.132591562355123</v>
      </c>
      <c r="H40" s="185">
        <f t="shared" si="6"/>
        <v>0.6482997625681155</v>
      </c>
      <c r="I40" s="184">
        <v>3.554815263476681</v>
      </c>
      <c r="J40" s="185">
        <f t="shared" si="6"/>
        <v>0.42222370112155794</v>
      </c>
      <c r="K40" s="184">
        <v>3.2132940681531341</v>
      </c>
      <c r="L40" s="185">
        <f t="shared" si="7"/>
        <v>-0.34152119532354686</v>
      </c>
      <c r="M40" s="184">
        <v>3.3147033533963888</v>
      </c>
      <c r="N40" s="185">
        <f t="shared" si="7"/>
        <v>0.10140928524325465</v>
      </c>
      <c r="O40" s="185">
        <f t="shared" si="9"/>
        <v>-0.49245061238899224</v>
      </c>
    </row>
    <row r="41" spans="2:16" x14ac:dyDescent="0.25">
      <c r="B41" s="114" t="s">
        <v>91</v>
      </c>
      <c r="C41" s="184">
        <v>3.5686884396060137</v>
      </c>
      <c r="D41" s="185">
        <v>-1.4959183019670199</v>
      </c>
      <c r="E41" s="184">
        <v>3.945582586427657</v>
      </c>
      <c r="F41" s="185">
        <f t="shared" si="6"/>
        <v>0.37689414682164335</v>
      </c>
      <c r="G41" s="184">
        <v>3.4310897435897436</v>
      </c>
      <c r="H41" s="185">
        <f t="shared" si="6"/>
        <v>-0.51449284283791341</v>
      </c>
      <c r="I41" s="184">
        <v>3.6112132352941178</v>
      </c>
      <c r="J41" s="185">
        <f t="shared" si="6"/>
        <v>0.18012349170437414</v>
      </c>
      <c r="K41" s="184">
        <v>3.4485981308411215</v>
      </c>
      <c r="L41" s="185">
        <f t="shared" si="7"/>
        <v>-0.16261510445299621</v>
      </c>
      <c r="M41" s="184">
        <v>4.3719325153374236</v>
      </c>
      <c r="N41" s="185">
        <f t="shared" si="7"/>
        <v>0.92333438449630201</v>
      </c>
      <c r="O41" s="185">
        <f t="shared" si="9"/>
        <v>0.80324407573140988</v>
      </c>
    </row>
    <row r="42" spans="2:16" x14ac:dyDescent="0.25">
      <c r="B42" s="114" t="s">
        <v>93</v>
      </c>
      <c r="C42" s="184">
        <v>3.6236462093862816</v>
      </c>
      <c r="D42" s="185">
        <v>-0.78589507501738787</v>
      </c>
      <c r="E42" s="184">
        <v>2.4285714285714284</v>
      </c>
      <c r="F42" s="185">
        <f t="shared" si="6"/>
        <v>-1.1950747808148532</v>
      </c>
      <c r="G42" s="184">
        <v>3.166830225711482</v>
      </c>
      <c r="H42" s="185">
        <f t="shared" si="6"/>
        <v>0.7382587971400536</v>
      </c>
      <c r="I42" s="184">
        <v>4.1630076838638859</v>
      </c>
      <c r="J42" s="185">
        <f t="shared" si="6"/>
        <v>0.99617745815240388</v>
      </c>
      <c r="K42" s="184">
        <v>3.404673393520977</v>
      </c>
      <c r="L42" s="185">
        <f t="shared" si="7"/>
        <v>-0.75833429034290889</v>
      </c>
      <c r="M42" s="184"/>
      <c r="N42" s="185"/>
      <c r="O42" s="185"/>
    </row>
    <row r="43" spans="2:16" ht="15.75" x14ac:dyDescent="0.25">
      <c r="B43" s="117" t="s">
        <v>30</v>
      </c>
      <c r="C43" s="186">
        <v>4.2325295653509443</v>
      </c>
      <c r="D43" s="187">
        <v>0.13460391879922007</v>
      </c>
      <c r="E43" s="186">
        <v>2.875516971571221</v>
      </c>
      <c r="F43" s="187">
        <f t="shared" si="6"/>
        <v>-1.3570125937797233</v>
      </c>
      <c r="G43" s="186">
        <v>3.140326433121019</v>
      </c>
      <c r="H43" s="187">
        <f t="shared" si="6"/>
        <v>0.26480946154979801</v>
      </c>
      <c r="I43" s="186">
        <v>3.6206255806751315</v>
      </c>
      <c r="J43" s="187">
        <f t="shared" si="6"/>
        <v>0.48029914755411252</v>
      </c>
      <c r="K43" s="186">
        <v>3.5630895121494159</v>
      </c>
      <c r="L43" s="187">
        <f t="shared" si="7"/>
        <v>-5.7536068525715578E-2</v>
      </c>
      <c r="M43" s="186">
        <v>3.5336284141206953</v>
      </c>
      <c r="N43" s="187">
        <v>-3.9359805557420025E-2</v>
      </c>
      <c r="O43" s="187">
        <v>-0.73001864198963418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7" t="s">
        <v>295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3.5772179627601313</v>
      </c>
      <c r="D53" s="185">
        <v>-1.622343440748641</v>
      </c>
      <c r="E53" s="184">
        <v>4.8253012048192767</v>
      </c>
      <c r="F53" s="185">
        <f t="shared" ref="F53:J65" si="10">IFERROR(E53-C53,"-")</f>
        <v>1.2480832420591454</v>
      </c>
      <c r="G53" s="184">
        <v>5.3652173913043475</v>
      </c>
      <c r="H53" s="185">
        <f t="shared" si="10"/>
        <v>0.53991618648507078</v>
      </c>
      <c r="I53" s="184">
        <v>5.7339805825242722</v>
      </c>
      <c r="J53" s="185">
        <f t="shared" si="10"/>
        <v>0.36876319121992474</v>
      </c>
      <c r="K53" s="184">
        <v>5.0429362880886428</v>
      </c>
      <c r="L53" s="185">
        <f t="shared" ref="L53:N65" si="11">IFERROR(K53-I53,"-")</f>
        <v>-0.69104429443562942</v>
      </c>
      <c r="M53" s="184">
        <v>5.8047722342733188</v>
      </c>
      <c r="N53" s="185">
        <f t="shared" si="11"/>
        <v>0.76183594618467598</v>
      </c>
      <c r="O53" s="185">
        <f t="shared" ref="O53:O58" si="12">IFERROR(M53-C53,"-")</f>
        <v>2.2275542715131875</v>
      </c>
    </row>
    <row r="54" spans="1:16" x14ac:dyDescent="0.25">
      <c r="A54" s="1">
        <v>2</v>
      </c>
      <c r="B54" s="114" t="s">
        <v>73</v>
      </c>
      <c r="C54" s="184">
        <v>3.0201765447667088</v>
      </c>
      <c r="D54" s="185">
        <v>-1.552900378310214</v>
      </c>
      <c r="E54" s="184">
        <v>4.333333333333333</v>
      </c>
      <c r="F54" s="185">
        <f t="shared" si="10"/>
        <v>1.3131567885666242</v>
      </c>
      <c r="G54" s="184">
        <v>4.1810699588477362</v>
      </c>
      <c r="H54" s="185">
        <f t="shared" si="10"/>
        <v>-0.15226337448559679</v>
      </c>
      <c r="I54" s="184">
        <v>4.2582524271844662</v>
      </c>
      <c r="J54" s="185">
        <f t="shared" si="10"/>
        <v>7.7182468336729926E-2</v>
      </c>
      <c r="K54" s="184">
        <v>4.5245579567779961</v>
      </c>
      <c r="L54" s="185">
        <f t="shared" si="11"/>
        <v>0.26630552959352993</v>
      </c>
      <c r="M54" s="184">
        <v>3.5454545454545454</v>
      </c>
      <c r="N54" s="185">
        <f t="shared" si="11"/>
        <v>-0.97910341132345069</v>
      </c>
      <c r="O54" s="185">
        <f>IFERROR(M54-C54,"-")</f>
        <v>0.52527800068783659</v>
      </c>
    </row>
    <row r="55" spans="1:16" x14ac:dyDescent="0.25">
      <c r="A55" s="1">
        <v>3</v>
      </c>
      <c r="B55" s="114" t="s">
        <v>75</v>
      </c>
      <c r="C55" s="184">
        <v>2.6838193253287592</v>
      </c>
      <c r="D55" s="185">
        <v>-0.87518688585136495</v>
      </c>
      <c r="E55" s="184">
        <v>5.8444444444444441</v>
      </c>
      <c r="F55" s="185">
        <f t="shared" si="10"/>
        <v>3.1606251191156849</v>
      </c>
      <c r="G55" s="184">
        <v>3.6339522546419096</v>
      </c>
      <c r="H55" s="185">
        <f t="shared" si="10"/>
        <v>-2.2104921898025345</v>
      </c>
      <c r="I55" s="184">
        <v>4.8299445471349349</v>
      </c>
      <c r="J55" s="185">
        <f t="shared" si="10"/>
        <v>1.1959922924930253</v>
      </c>
      <c r="K55" s="184">
        <v>4.1807228915662646</v>
      </c>
      <c r="L55" s="185">
        <f t="shared" si="11"/>
        <v>-0.64922165556867029</v>
      </c>
      <c r="M55" s="184">
        <v>4.1143911439114387</v>
      </c>
      <c r="N55" s="185">
        <f t="shared" si="11"/>
        <v>-6.6331747654825968E-2</v>
      </c>
      <c r="O55" s="185">
        <f t="shared" si="12"/>
        <v>1.4305718185826795</v>
      </c>
    </row>
    <row r="56" spans="1:16" x14ac:dyDescent="0.25">
      <c r="A56" s="1">
        <v>4</v>
      </c>
      <c r="B56" s="114" t="s">
        <v>77</v>
      </c>
      <c r="C56" s="184">
        <v>4.5868725868725866</v>
      </c>
      <c r="D56" s="185">
        <v>1.3614721292066827</v>
      </c>
      <c r="E56" s="184" t="s">
        <v>236</v>
      </c>
      <c r="F56" s="185" t="str">
        <f>IFERROR(E56-C56,"-")</f>
        <v>-</v>
      </c>
      <c r="G56" s="184">
        <v>3.7015945330296129</v>
      </c>
      <c r="H56" s="185" t="str">
        <f>IFERROR(G56-E56,"-")</f>
        <v>-</v>
      </c>
      <c r="I56" s="184">
        <v>3.7936046511627906</v>
      </c>
      <c r="J56" s="185">
        <f>IFERROR(I56-G56,"-")</f>
        <v>9.201011813317761E-2</v>
      </c>
      <c r="K56" s="184">
        <v>4.0883054892601436</v>
      </c>
      <c r="L56" s="185">
        <f>IFERROR(K56-I56,"-")</f>
        <v>0.29470083809735304</v>
      </c>
      <c r="M56" s="184">
        <v>4.7992895204262878</v>
      </c>
      <c r="N56" s="185">
        <f>IFERROR(M56-K56,"-")</f>
        <v>0.71098403116614417</v>
      </c>
      <c r="O56" s="185">
        <f t="shared" si="12"/>
        <v>0.21241693355370117</v>
      </c>
    </row>
    <row r="57" spans="1:16" x14ac:dyDescent="0.25">
      <c r="A57" s="1">
        <v>5</v>
      </c>
      <c r="B57" s="114" t="s">
        <v>79</v>
      </c>
      <c r="C57" s="184">
        <v>11.237410071942445</v>
      </c>
      <c r="D57" s="185">
        <v>6.9810993923307949</v>
      </c>
      <c r="E57" s="184" t="s">
        <v>236</v>
      </c>
      <c r="F57" s="185" t="str">
        <f t="shared" si="10"/>
        <v>-</v>
      </c>
      <c r="G57" s="184">
        <v>3.6545718432510887</v>
      </c>
      <c r="H57" s="185" t="str">
        <f t="shared" si="10"/>
        <v>-</v>
      </c>
      <c r="I57" s="184">
        <v>3.9125596184419713</v>
      </c>
      <c r="J57" s="185">
        <f t="shared" si="10"/>
        <v>0.25798777519088256</v>
      </c>
      <c r="K57" s="184">
        <v>3.9587750294464077</v>
      </c>
      <c r="L57" s="185">
        <f t="shared" si="11"/>
        <v>4.621541100443638E-2</v>
      </c>
      <c r="M57" s="184">
        <v>4.9326145552560643</v>
      </c>
      <c r="N57" s="185">
        <f t="shared" si="11"/>
        <v>0.9738395258096566</v>
      </c>
      <c r="O57" s="185">
        <f t="shared" si="12"/>
        <v>-6.3047955166863812</v>
      </c>
    </row>
    <row r="58" spans="1:16" x14ac:dyDescent="0.25">
      <c r="A58" s="1">
        <v>6</v>
      </c>
      <c r="B58" s="114" t="s">
        <v>81</v>
      </c>
      <c r="C58" s="184">
        <v>6.9779411764705879</v>
      </c>
      <c r="D58" s="185">
        <v>3.0422231878754609</v>
      </c>
      <c r="E58" s="184" t="s">
        <v>236</v>
      </c>
      <c r="F58" s="185" t="str">
        <f t="shared" si="10"/>
        <v>-</v>
      </c>
      <c r="G58" s="184">
        <v>4.3600000000000003</v>
      </c>
      <c r="H58" s="185" t="str">
        <f t="shared" si="10"/>
        <v>-</v>
      </c>
      <c r="I58" s="184">
        <v>5.4429347826086953</v>
      </c>
      <c r="J58" s="185">
        <f t="shared" si="10"/>
        <v>1.082934782608695</v>
      </c>
      <c r="K58" s="184">
        <v>4.3403590944574555</v>
      </c>
      <c r="L58" s="185">
        <f t="shared" si="11"/>
        <v>-1.1025756881512399</v>
      </c>
      <c r="M58" s="184">
        <v>4.7995337995337994</v>
      </c>
      <c r="N58" s="185">
        <f t="shared" si="11"/>
        <v>0.45917470507634395</v>
      </c>
      <c r="O58" s="185">
        <f t="shared" si="12"/>
        <v>-2.1784073769367884</v>
      </c>
    </row>
    <row r="59" spans="1:16" x14ac:dyDescent="0.25">
      <c r="A59" s="1">
        <v>7</v>
      </c>
      <c r="B59" s="114" t="s">
        <v>83</v>
      </c>
      <c r="C59" s="184">
        <v>4.9152876280535853</v>
      </c>
      <c r="D59" s="185">
        <v>0.71575601212852646</v>
      </c>
      <c r="E59" s="184" t="s">
        <v>236</v>
      </c>
      <c r="F59" s="185" t="str">
        <f t="shared" si="10"/>
        <v>-</v>
      </c>
      <c r="G59" s="184">
        <v>5.7505060728744937</v>
      </c>
      <c r="H59" s="185" t="str">
        <f t="shared" si="10"/>
        <v>-</v>
      </c>
      <c r="I59" s="184">
        <v>6.2126563649742454</v>
      </c>
      <c r="J59" s="185">
        <f t="shared" si="10"/>
        <v>0.46215029209975178</v>
      </c>
      <c r="K59" s="184">
        <v>5.4324683965402532</v>
      </c>
      <c r="L59" s="185">
        <f t="shared" si="11"/>
        <v>-0.7801879684339923</v>
      </c>
      <c r="M59" s="184">
        <v>6.0435855263157894</v>
      </c>
      <c r="N59" s="185">
        <f t="shared" si="11"/>
        <v>0.61111712977553623</v>
      </c>
      <c r="O59" s="185">
        <f>IFERROR(M59-C59,"-")</f>
        <v>1.1282978982622041</v>
      </c>
    </row>
    <row r="60" spans="1:16" x14ac:dyDescent="0.25">
      <c r="A60" s="1">
        <v>8</v>
      </c>
      <c r="B60" s="114" t="s">
        <v>85</v>
      </c>
      <c r="C60" s="184">
        <v>5.3558235959291371</v>
      </c>
      <c r="D60" s="185">
        <v>0.52959541890924289</v>
      </c>
      <c r="E60" s="184">
        <v>3.7919020715630887</v>
      </c>
      <c r="F60" s="185">
        <f t="shared" si="10"/>
        <v>-1.5639215243660485</v>
      </c>
      <c r="G60" s="184">
        <v>5.5321725965177899</v>
      </c>
      <c r="H60" s="185">
        <f t="shared" si="10"/>
        <v>1.7402705249547012</v>
      </c>
      <c r="I60" s="184">
        <v>6.4098601913171454</v>
      </c>
      <c r="J60" s="185">
        <f t="shared" si="10"/>
        <v>0.87768759479935543</v>
      </c>
      <c r="K60" s="184">
        <v>5.612125162972621</v>
      </c>
      <c r="L60" s="185">
        <f t="shared" si="11"/>
        <v>-0.79773502834452437</v>
      </c>
      <c r="M60" s="184">
        <v>5.8556461001164148</v>
      </c>
      <c r="N60" s="185">
        <f t="shared" si="11"/>
        <v>0.24352093714379386</v>
      </c>
      <c r="O60" s="185">
        <f>IFERROR(M60-C60,"-")</f>
        <v>0.49982250418727769</v>
      </c>
    </row>
    <row r="61" spans="1:16" x14ac:dyDescent="0.25">
      <c r="A61" s="1">
        <v>9</v>
      </c>
      <c r="B61" s="114" t="s">
        <v>87</v>
      </c>
      <c r="C61" s="184">
        <v>4.2733615748816343</v>
      </c>
      <c r="D61" s="185">
        <v>-0.19386886909299594</v>
      </c>
      <c r="E61" s="184">
        <v>2.9774577332498433</v>
      </c>
      <c r="F61" s="185">
        <f t="shared" si="10"/>
        <v>-1.295903841631791</v>
      </c>
      <c r="G61" s="184">
        <v>5.5271779597915112</v>
      </c>
      <c r="H61" s="185">
        <f t="shared" si="10"/>
        <v>2.5497202265416679</v>
      </c>
      <c r="I61" s="184">
        <v>5.5612691466083151</v>
      </c>
      <c r="J61" s="185">
        <f t="shared" si="10"/>
        <v>3.4091186816803898E-2</v>
      </c>
      <c r="K61" s="184">
        <v>5.5102239532619279</v>
      </c>
      <c r="L61" s="185">
        <f t="shared" si="11"/>
        <v>-5.104519334638713E-2</v>
      </c>
      <c r="M61" s="184">
        <v>5.8552746294681777</v>
      </c>
      <c r="N61" s="185">
        <f t="shared" si="11"/>
        <v>0.34505067620624974</v>
      </c>
      <c r="O61" s="185">
        <f t="shared" ref="O61:O63" si="13">IFERROR(M61-C61,"-")</f>
        <v>1.5819130545865434</v>
      </c>
    </row>
    <row r="62" spans="1:16" x14ac:dyDescent="0.25">
      <c r="A62" s="1">
        <v>10</v>
      </c>
      <c r="B62" s="114" t="s">
        <v>89</v>
      </c>
      <c r="C62" s="184">
        <v>3.8845196615231457</v>
      </c>
      <c r="D62" s="185">
        <v>0.29418685645183018</v>
      </c>
      <c r="E62" s="184">
        <v>4.8207171314741037</v>
      </c>
      <c r="F62" s="185">
        <f t="shared" si="10"/>
        <v>0.93619746995095809</v>
      </c>
      <c r="G62" s="184">
        <v>4.9938775510204083</v>
      </c>
      <c r="H62" s="185">
        <f t="shared" si="10"/>
        <v>0.17316041954630457</v>
      </c>
      <c r="I62" s="184">
        <v>4.6286201022146507</v>
      </c>
      <c r="J62" s="185">
        <f t="shared" si="10"/>
        <v>-0.36525744880575761</v>
      </c>
      <c r="K62" s="184">
        <v>4.8662790697674421</v>
      </c>
      <c r="L62" s="185">
        <f t="shared" si="11"/>
        <v>0.23765896755279137</v>
      </c>
      <c r="M62" s="184">
        <v>5.0836909871244638</v>
      </c>
      <c r="N62" s="185">
        <f t="shared" si="11"/>
        <v>0.2174119173570217</v>
      </c>
      <c r="O62" s="185">
        <f t="shared" si="13"/>
        <v>1.1991713256013181</v>
      </c>
    </row>
    <row r="63" spans="1:16" x14ac:dyDescent="0.25">
      <c r="A63" s="1">
        <v>11</v>
      </c>
      <c r="B63" s="114" t="s">
        <v>91</v>
      </c>
      <c r="C63" s="184">
        <v>4.3718592964824117</v>
      </c>
      <c r="D63" s="185">
        <v>-0.36979272460721901</v>
      </c>
      <c r="E63" s="184">
        <v>4.9330543933054392</v>
      </c>
      <c r="F63" s="185">
        <f t="shared" si="10"/>
        <v>0.56119509682302748</v>
      </c>
      <c r="G63" s="184">
        <v>5.2996845425867507</v>
      </c>
      <c r="H63" s="185">
        <f t="shared" si="10"/>
        <v>0.36663014928131155</v>
      </c>
      <c r="I63" s="184">
        <v>4.5814977973568283</v>
      </c>
      <c r="J63" s="185">
        <f t="shared" si="10"/>
        <v>-0.71818674522992243</v>
      </c>
      <c r="K63" s="184">
        <v>4.4314049586776862</v>
      </c>
      <c r="L63" s="185">
        <f t="shared" si="11"/>
        <v>-0.15009283867914203</v>
      </c>
      <c r="M63" s="184">
        <v>4.5080042689434361</v>
      </c>
      <c r="N63" s="185">
        <f t="shared" si="11"/>
        <v>7.6599310265749843E-2</v>
      </c>
      <c r="O63" s="185">
        <f t="shared" si="13"/>
        <v>0.13614497246102442</v>
      </c>
    </row>
    <row r="64" spans="1:16" x14ac:dyDescent="0.25">
      <c r="A64" s="1">
        <v>12</v>
      </c>
      <c r="B64" s="114" t="s">
        <v>93</v>
      </c>
      <c r="C64" s="184">
        <v>4.5031347962382444</v>
      </c>
      <c r="D64" s="185">
        <v>0.10478928783936947</v>
      </c>
      <c r="E64" s="184">
        <v>4.270833333333333</v>
      </c>
      <c r="F64" s="185">
        <f t="shared" si="10"/>
        <v>-0.23230146290491138</v>
      </c>
      <c r="G64" s="184">
        <v>4.0808510638297868</v>
      </c>
      <c r="H64" s="185">
        <f t="shared" si="10"/>
        <v>-0.18998226950354624</v>
      </c>
      <c r="I64" s="184">
        <v>4.6321559074299632</v>
      </c>
      <c r="J64" s="185">
        <f t="shared" si="10"/>
        <v>0.5513048436001764</v>
      </c>
      <c r="K64" s="184">
        <v>4.2139201637666321</v>
      </c>
      <c r="L64" s="185">
        <f t="shared" si="11"/>
        <v>-0.41823574366333105</v>
      </c>
      <c r="M64" s="184"/>
      <c r="N64" s="185"/>
      <c r="O64" s="185"/>
    </row>
    <row r="65" spans="1:16" ht="15.75" x14ac:dyDescent="0.25">
      <c r="B65" s="117" t="s">
        <v>30</v>
      </c>
      <c r="C65" s="186">
        <v>4.7410451007879342</v>
      </c>
      <c r="D65" s="187">
        <v>0.51545013586300126</v>
      </c>
      <c r="E65" s="186">
        <v>3.8516443002507006</v>
      </c>
      <c r="F65" s="187">
        <f t="shared" si="10"/>
        <v>-0.88940080053723358</v>
      </c>
      <c r="G65" s="186">
        <v>5.0409218764177481</v>
      </c>
      <c r="H65" s="187">
        <f t="shared" si="10"/>
        <v>1.1892775761670475</v>
      </c>
      <c r="I65" s="186">
        <v>5.2284492213204654</v>
      </c>
      <c r="J65" s="187">
        <f t="shared" si="10"/>
        <v>0.18752734490271727</v>
      </c>
      <c r="K65" s="186">
        <v>4.7866134751773046</v>
      </c>
      <c r="L65" s="187">
        <f t="shared" si="11"/>
        <v>-0.44183574614316079</v>
      </c>
      <c r="M65" s="186">
        <v>5.1992900608519266</v>
      </c>
      <c r="N65" s="187">
        <v>0.35836994049863158</v>
      </c>
      <c r="O65" s="187">
        <v>0.4426057066197906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296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6.337062937062937</v>
      </c>
      <c r="D75" s="185">
        <v>1.8351761446101067</v>
      </c>
      <c r="E75" s="184">
        <v>2.4404040404040406</v>
      </c>
      <c r="F75" s="185">
        <f t="shared" ref="F75:J77" si="14">IFERROR(E75-C75,"-")</f>
        <v>-3.8966588966588964</v>
      </c>
      <c r="G75" s="184">
        <v>1.8890425164189422</v>
      </c>
      <c r="H75" s="185">
        <f t="shared" si="14"/>
        <v>-0.55136152398509841</v>
      </c>
      <c r="I75" s="184">
        <v>5.7030567685589517</v>
      </c>
      <c r="J75" s="185">
        <f t="shared" si="14"/>
        <v>3.8140142521400096</v>
      </c>
      <c r="K75" s="184">
        <v>4.361380798274002</v>
      </c>
      <c r="L75" s="185">
        <f t="shared" ref="L75:L77" si="15">IFERROR(K75-I75,"-")</f>
        <v>-1.3416759702849497</v>
      </c>
      <c r="M75" s="184">
        <v>3.444833625218914</v>
      </c>
      <c r="N75" s="185">
        <f t="shared" ref="N75:N77" si="16">IFERROR(M75-K75,"-")</f>
        <v>-0.91654717305508804</v>
      </c>
      <c r="O75" s="185">
        <f t="shared" ref="O75" si="17">IFERROR(M75-C75,"-")</f>
        <v>-2.892229311844023</v>
      </c>
    </row>
    <row r="76" spans="1:16" x14ac:dyDescent="0.25">
      <c r="A76" s="1">
        <v>2</v>
      </c>
      <c r="B76" s="114" t="s">
        <v>73</v>
      </c>
      <c r="C76" s="184">
        <v>4.6173001310615991</v>
      </c>
      <c r="D76" s="185">
        <v>-0.16693500587894849</v>
      </c>
      <c r="E76" s="184">
        <v>3.0010905125408942</v>
      </c>
      <c r="F76" s="185">
        <f t="shared" si="14"/>
        <v>-1.6162096185207049</v>
      </c>
      <c r="G76" s="184">
        <v>2.0027163368257663</v>
      </c>
      <c r="H76" s="185">
        <f t="shared" si="14"/>
        <v>-0.99837417571512788</v>
      </c>
      <c r="I76" s="184">
        <v>2.1572904707233067</v>
      </c>
      <c r="J76" s="185">
        <f t="shared" si="14"/>
        <v>0.15457413389754038</v>
      </c>
      <c r="K76" s="184">
        <v>3.6546310832025117</v>
      </c>
      <c r="L76" s="185">
        <f t="shared" si="15"/>
        <v>1.497340612479205</v>
      </c>
      <c r="M76" s="184">
        <v>1.9333333333333333</v>
      </c>
      <c r="N76" s="185">
        <f t="shared" si="16"/>
        <v>-1.7212977498691784</v>
      </c>
      <c r="O76" s="185">
        <f>IFERROR(M76-C76,"-")</f>
        <v>-2.6839667977282655</v>
      </c>
    </row>
    <row r="77" spans="1:16" x14ac:dyDescent="0.25">
      <c r="A77" s="1">
        <v>3</v>
      </c>
      <c r="B77" s="114" t="s">
        <v>75</v>
      </c>
      <c r="C77" s="184">
        <v>4.6852836879432624</v>
      </c>
      <c r="D77" s="185">
        <v>0.93166549359453743</v>
      </c>
      <c r="E77" s="184">
        <v>3.0541310541310542</v>
      </c>
      <c r="F77" s="185">
        <f t="shared" si="14"/>
        <v>-1.6311526338122082</v>
      </c>
      <c r="G77" s="184">
        <v>2.0621095185593532</v>
      </c>
      <c r="H77" s="185">
        <f t="shared" si="14"/>
        <v>-0.99202153557170103</v>
      </c>
      <c r="I77" s="184">
        <v>2.2916666666666665</v>
      </c>
      <c r="J77" s="185">
        <f t="shared" si="14"/>
        <v>0.22955714810731331</v>
      </c>
      <c r="K77" s="184">
        <v>3.2065637065637067</v>
      </c>
      <c r="L77" s="185">
        <f t="shared" si="15"/>
        <v>0.91489703989704019</v>
      </c>
      <c r="M77" s="184">
        <v>2.6110019646365421</v>
      </c>
      <c r="N77" s="185">
        <f t="shared" si="16"/>
        <v>-0.5955617419271646</v>
      </c>
      <c r="O77" s="185">
        <f t="shared" ref="O77:O80" si="18">IFERROR(M77-C77,"-")</f>
        <v>-2.0742817233067203</v>
      </c>
    </row>
    <row r="78" spans="1:16" x14ac:dyDescent="0.25">
      <c r="A78" s="1">
        <v>4</v>
      </c>
      <c r="B78" s="114" t="s">
        <v>77</v>
      </c>
      <c r="C78" s="184">
        <v>4.4643066120538331</v>
      </c>
      <c r="D78" s="185">
        <v>-0.10144930780044703</v>
      </c>
      <c r="E78" s="184" t="s">
        <v>236</v>
      </c>
      <c r="F78" s="185" t="str">
        <f>IFERROR(E78-C78,"-")</f>
        <v>-</v>
      </c>
      <c r="G78" s="184">
        <v>2.2452393206381882</v>
      </c>
      <c r="H78" s="185" t="str">
        <f>IFERROR(G78-E78,"-")</f>
        <v>-</v>
      </c>
      <c r="I78" s="184">
        <v>2.5253592561284868</v>
      </c>
      <c r="J78" s="185">
        <f>IFERROR(I78-G78,"-")</f>
        <v>0.28011993549029857</v>
      </c>
      <c r="K78" s="184">
        <v>2.5206611570247932</v>
      </c>
      <c r="L78" s="185">
        <f>IFERROR(K78-I78,"-")</f>
        <v>-4.6980991036935649E-3</v>
      </c>
      <c r="M78" s="184">
        <v>3.096341463414634</v>
      </c>
      <c r="N78" s="185">
        <f>IFERROR(M78-K78,"-")</f>
        <v>0.5756803063898408</v>
      </c>
      <c r="O78" s="185">
        <f t="shared" si="18"/>
        <v>-1.367965148639199</v>
      </c>
    </row>
    <row r="79" spans="1:16" x14ac:dyDescent="0.25">
      <c r="A79" s="1">
        <v>5</v>
      </c>
      <c r="B79" s="114" t="s">
        <v>79</v>
      </c>
      <c r="C79" s="184">
        <v>3.9731678013616341</v>
      </c>
      <c r="D79" s="185">
        <v>9.8818358982451837E-2</v>
      </c>
      <c r="E79" s="184" t="s">
        <v>236</v>
      </c>
      <c r="F79" s="185" t="str">
        <f t="shared" ref="F79:J87" si="19">IFERROR(E79-C79,"-")</f>
        <v>-</v>
      </c>
      <c r="G79" s="184">
        <v>2.3160682754561508</v>
      </c>
      <c r="H79" s="185" t="str">
        <f t="shared" si="19"/>
        <v>-</v>
      </c>
      <c r="I79" s="184">
        <v>2.2661579892280073</v>
      </c>
      <c r="J79" s="185">
        <f t="shared" si="19"/>
        <v>-4.991028622814353E-2</v>
      </c>
      <c r="K79" s="184">
        <v>2.9297597042513863</v>
      </c>
      <c r="L79" s="185">
        <f t="shared" ref="L79:L87" si="20">IFERROR(K79-I79,"-")</f>
        <v>0.66360171502337906</v>
      </c>
      <c r="M79" s="184">
        <v>2.043032786885246</v>
      </c>
      <c r="N79" s="185">
        <f t="shared" ref="N79:N85" si="21">IFERROR(M79-K79,"-")</f>
        <v>-0.88672691736614029</v>
      </c>
      <c r="O79" s="185">
        <f t="shared" si="18"/>
        <v>-1.930135014476388</v>
      </c>
    </row>
    <row r="80" spans="1:16" x14ac:dyDescent="0.25">
      <c r="A80" s="1">
        <v>6</v>
      </c>
      <c r="B80" s="114" t="s">
        <v>81</v>
      </c>
      <c r="C80" s="184">
        <v>6.6206896551724137</v>
      </c>
      <c r="D80" s="185">
        <v>2.6343315132280174</v>
      </c>
      <c r="E80" s="184" t="s">
        <v>236</v>
      </c>
      <c r="F80" s="185" t="str">
        <f t="shared" si="19"/>
        <v>-</v>
      </c>
      <c r="G80" s="184">
        <v>3.0181503889369057</v>
      </c>
      <c r="H80" s="185" t="str">
        <f t="shared" si="19"/>
        <v>-</v>
      </c>
      <c r="I80" s="184">
        <v>2.5742971887550201</v>
      </c>
      <c r="J80" s="185">
        <f t="shared" si="19"/>
        <v>-0.44385320018188557</v>
      </c>
      <c r="K80" s="184">
        <v>2.775473399458972</v>
      </c>
      <c r="L80" s="185">
        <f t="shared" si="20"/>
        <v>0.20117621070395186</v>
      </c>
      <c r="M80" s="184">
        <v>2.7691897654584223</v>
      </c>
      <c r="N80" s="185">
        <f t="shared" si="21"/>
        <v>-6.2836340005496538E-3</v>
      </c>
      <c r="O80" s="185">
        <f t="shared" si="18"/>
        <v>-3.8514998897139914</v>
      </c>
    </row>
    <row r="81" spans="1:16" x14ac:dyDescent="0.25">
      <c r="A81" s="1">
        <v>7</v>
      </c>
      <c r="B81" s="114" t="s">
        <v>83</v>
      </c>
      <c r="C81" s="184">
        <v>2.5532473734479466</v>
      </c>
      <c r="D81" s="185">
        <v>-1.4685130177500976</v>
      </c>
      <c r="E81" s="184" t="s">
        <v>236</v>
      </c>
      <c r="F81" s="185" t="str">
        <f t="shared" si="19"/>
        <v>-</v>
      </c>
      <c r="G81" s="184">
        <v>3.2458100558659218</v>
      </c>
      <c r="H81" s="185" t="str">
        <f t="shared" si="19"/>
        <v>-</v>
      </c>
      <c r="I81" s="184">
        <v>3.1494768310911807</v>
      </c>
      <c r="J81" s="185">
        <f t="shared" si="19"/>
        <v>-9.6333224774741044E-2</v>
      </c>
      <c r="K81" s="184">
        <v>2.9253037884203001</v>
      </c>
      <c r="L81" s="185">
        <f t="shared" si="20"/>
        <v>-0.22417304267088056</v>
      </c>
      <c r="M81" s="184">
        <v>2.6926795580110499</v>
      </c>
      <c r="N81" s="185">
        <f t="shared" si="21"/>
        <v>-0.23262423040925029</v>
      </c>
      <c r="O81" s="185">
        <f>IFERROR(M81-C81,"-")</f>
        <v>0.13943218456310325</v>
      </c>
    </row>
    <row r="82" spans="1:16" x14ac:dyDescent="0.25">
      <c r="A82" s="1">
        <v>8</v>
      </c>
      <c r="B82" s="114" t="s">
        <v>85</v>
      </c>
      <c r="C82" s="184">
        <v>2.8673196794300981</v>
      </c>
      <c r="D82" s="185">
        <v>-0.81742552784501266</v>
      </c>
      <c r="E82" s="184">
        <v>2.8167539267015709</v>
      </c>
      <c r="F82" s="185">
        <f t="shared" si="19"/>
        <v>-5.0565752728527258E-2</v>
      </c>
      <c r="G82" s="184">
        <v>3.0318364611260056</v>
      </c>
      <c r="H82" s="185">
        <f t="shared" si="19"/>
        <v>0.2150825344244347</v>
      </c>
      <c r="I82" s="184">
        <v>3.2569093967796201</v>
      </c>
      <c r="J82" s="185">
        <f t="shared" si="19"/>
        <v>0.22507293565361453</v>
      </c>
      <c r="K82" s="184">
        <v>3.095080763582966</v>
      </c>
      <c r="L82" s="185">
        <f t="shared" si="20"/>
        <v>-0.16182863319665408</v>
      </c>
      <c r="M82" s="184">
        <v>2.4124620060790272</v>
      </c>
      <c r="N82" s="185">
        <f t="shared" si="21"/>
        <v>-0.68261875750393886</v>
      </c>
      <c r="O82" s="185">
        <f>IFERROR(M82-C82,"-")</f>
        <v>-0.45485767335107097</v>
      </c>
    </row>
    <row r="83" spans="1:16" x14ac:dyDescent="0.25">
      <c r="A83" s="1">
        <v>9</v>
      </c>
      <c r="B83" s="114" t="s">
        <v>87</v>
      </c>
      <c r="C83" s="184">
        <v>4.9528250137136585</v>
      </c>
      <c r="D83" s="185">
        <v>1.1951549381245079</v>
      </c>
      <c r="E83" s="184">
        <v>2.4267114657706848</v>
      </c>
      <c r="F83" s="185">
        <f t="shared" si="19"/>
        <v>-2.5261135479429737</v>
      </c>
      <c r="G83" s="184">
        <v>2.662509742790335</v>
      </c>
      <c r="H83" s="185">
        <f t="shared" si="19"/>
        <v>0.23579827701965028</v>
      </c>
      <c r="I83" s="184">
        <v>2.8530805687203791</v>
      </c>
      <c r="J83" s="185">
        <f t="shared" si="19"/>
        <v>0.19057082593004404</v>
      </c>
      <c r="K83" s="184">
        <v>2.8063694267515924</v>
      </c>
      <c r="L83" s="185">
        <f t="shared" si="20"/>
        <v>-4.6711141968786674E-2</v>
      </c>
      <c r="M83" s="184">
        <v>2.6794795978710821</v>
      </c>
      <c r="N83" s="185">
        <f t="shared" si="21"/>
        <v>-0.12688982888051026</v>
      </c>
      <c r="O83" s="185">
        <f t="shared" ref="O83:O85" si="22">IFERROR(M83-C83,"-")</f>
        <v>-2.2733454158425763</v>
      </c>
    </row>
    <row r="84" spans="1:16" x14ac:dyDescent="0.25">
      <c r="A84" s="1">
        <v>10</v>
      </c>
      <c r="B84" s="114" t="s">
        <v>89</v>
      </c>
      <c r="C84" s="184">
        <v>3.7230935640886966</v>
      </c>
      <c r="D84" s="185">
        <v>-0.72177626745801104</v>
      </c>
      <c r="E84" s="184">
        <v>2.1238475722188075</v>
      </c>
      <c r="F84" s="185">
        <f t="shared" si="19"/>
        <v>-1.5992459918698891</v>
      </c>
      <c r="G84" s="184">
        <v>2.5854829034193161</v>
      </c>
      <c r="H84" s="185">
        <f t="shared" si="19"/>
        <v>0.46163533120050859</v>
      </c>
      <c r="I84" s="184">
        <v>2.9624060150375939</v>
      </c>
      <c r="J84" s="185">
        <f t="shared" si="19"/>
        <v>0.37692311161827785</v>
      </c>
      <c r="K84" s="184">
        <v>2.5399644760213143</v>
      </c>
      <c r="L84" s="185">
        <f t="shared" si="20"/>
        <v>-0.42244153901627968</v>
      </c>
      <c r="M84" s="184">
        <v>2.6699256941728589</v>
      </c>
      <c r="N84" s="185">
        <f t="shared" si="21"/>
        <v>0.1299612181515446</v>
      </c>
      <c r="O84" s="185">
        <f t="shared" si="22"/>
        <v>-1.0531678699158378</v>
      </c>
    </row>
    <row r="85" spans="1:16" x14ac:dyDescent="0.25">
      <c r="A85" s="1">
        <v>11</v>
      </c>
      <c r="B85" s="114" t="s">
        <v>91</v>
      </c>
      <c r="C85" s="184">
        <v>2.7130620985010707</v>
      </c>
      <c r="D85" s="185">
        <v>-2.5664700652416195</v>
      </c>
      <c r="E85" s="184">
        <v>3.767195767195767</v>
      </c>
      <c r="F85" s="185">
        <f t="shared" si="19"/>
        <v>1.0541336686946963</v>
      </c>
      <c r="G85" s="184">
        <v>2.79484425349087</v>
      </c>
      <c r="H85" s="185">
        <f t="shared" si="19"/>
        <v>-0.97235151370489703</v>
      </c>
      <c r="I85" s="184">
        <v>2.9164037854889591</v>
      </c>
      <c r="J85" s="185">
        <f t="shared" si="19"/>
        <v>0.12155953199808911</v>
      </c>
      <c r="K85" s="184">
        <v>2.5729013254786453</v>
      </c>
      <c r="L85" s="185">
        <f t="shared" si="20"/>
        <v>-0.34350246001031381</v>
      </c>
      <c r="M85" s="184">
        <v>4.0245231607629428</v>
      </c>
      <c r="N85" s="185">
        <f t="shared" si="21"/>
        <v>1.4516218352842976</v>
      </c>
      <c r="O85" s="185">
        <f t="shared" si="22"/>
        <v>1.3114610622618721</v>
      </c>
    </row>
    <row r="86" spans="1:16" x14ac:dyDescent="0.25">
      <c r="A86" s="1">
        <v>12</v>
      </c>
      <c r="B86" s="114" t="s">
        <v>93</v>
      </c>
      <c r="C86" s="184">
        <v>2.429787234042553</v>
      </c>
      <c r="D86" s="185">
        <v>-1.8016062688458683</v>
      </c>
      <c r="E86" s="184">
        <v>2.0899808551372048</v>
      </c>
      <c r="F86" s="185">
        <f t="shared" si="19"/>
        <v>-0.33980637890534826</v>
      </c>
      <c r="G86" s="184">
        <v>2.6834208552138032</v>
      </c>
      <c r="H86" s="185">
        <f t="shared" si="19"/>
        <v>0.59344000007659847</v>
      </c>
      <c r="I86" s="184">
        <v>3.7782217782217784</v>
      </c>
      <c r="J86" s="185">
        <f t="shared" si="19"/>
        <v>1.0948009230079752</v>
      </c>
      <c r="K86" s="184">
        <v>2.5320088300220749</v>
      </c>
      <c r="L86" s="185">
        <f t="shared" si="20"/>
        <v>-1.2462129481997035</v>
      </c>
      <c r="M86" s="184"/>
      <c r="N86" s="185"/>
      <c r="O86" s="185"/>
    </row>
    <row r="87" spans="1:16" ht="15.75" x14ac:dyDescent="0.25">
      <c r="B87" s="117" t="s">
        <v>30</v>
      </c>
      <c r="C87" s="186">
        <v>3.8098834873443148</v>
      </c>
      <c r="D87" s="187">
        <v>-0.23500279891470699</v>
      </c>
      <c r="E87" s="186">
        <v>2.5455179978063613</v>
      </c>
      <c r="F87" s="187">
        <f t="shared" si="19"/>
        <v>-1.2643654895379535</v>
      </c>
      <c r="G87" s="186">
        <v>2.5277672174294485</v>
      </c>
      <c r="H87" s="187">
        <f t="shared" si="19"/>
        <v>-1.77507803769128E-2</v>
      </c>
      <c r="I87" s="186">
        <v>2.8855237426665998</v>
      </c>
      <c r="J87" s="187">
        <f t="shared" si="19"/>
        <v>0.35775652523715129</v>
      </c>
      <c r="K87" s="186">
        <v>2.8975793229819655</v>
      </c>
      <c r="L87" s="187">
        <f t="shared" si="20"/>
        <v>1.2055580315365688E-2</v>
      </c>
      <c r="M87" s="186">
        <v>2.6176027664677339</v>
      </c>
      <c r="N87" s="187">
        <v>-0.29667718512565067</v>
      </c>
      <c r="O87" s="187">
        <v>-1.2464473379163996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297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8.2009165194346298</v>
      </c>
      <c r="D97" s="185">
        <v>-0.99546093333172614</v>
      </c>
      <c r="E97" s="184">
        <v>7.6712532171847156</v>
      </c>
      <c r="F97" s="185">
        <f t="shared" ref="F97:J99" si="23">IFERROR(E97-C97,"-")</f>
        <v>-0.5296633022499142</v>
      </c>
      <c r="G97" s="184">
        <v>6.4585365853658541</v>
      </c>
      <c r="H97" s="185">
        <f t="shared" si="23"/>
        <v>-1.2127166318188616</v>
      </c>
      <c r="I97" s="184">
        <v>7.446546384812172</v>
      </c>
      <c r="J97" s="185">
        <f t="shared" si="23"/>
        <v>0.98800979944631795</v>
      </c>
      <c r="K97" s="184">
        <v>7.4965692625113958</v>
      </c>
      <c r="L97" s="185">
        <f t="shared" ref="L97:L99" si="24">IFERROR(K97-I97,"-")</f>
        <v>5.0022877699223756E-2</v>
      </c>
      <c r="M97" s="184">
        <v>7.8066888703857895</v>
      </c>
      <c r="N97" s="185">
        <f t="shared" ref="N97:N99" si="25">IFERROR(M97-K97,"-")</f>
        <v>0.31011960787439374</v>
      </c>
      <c r="O97" s="185">
        <f t="shared" ref="O97" si="26">IFERROR(M97-C97,"-")</f>
        <v>-0.39422764904884033</v>
      </c>
    </row>
    <row r="98" spans="2:15" x14ac:dyDescent="0.25">
      <c r="B98" s="114" t="s">
        <v>73</v>
      </c>
      <c r="C98" s="184">
        <v>7.8625686307805509</v>
      </c>
      <c r="D98" s="185">
        <v>-0.4309409972167213</v>
      </c>
      <c r="E98" s="184">
        <v>7.9861051832882817</v>
      </c>
      <c r="F98" s="185">
        <f t="shared" si="23"/>
        <v>0.12353655250773077</v>
      </c>
      <c r="G98" s="184">
        <v>5.3278617710583154</v>
      </c>
      <c r="H98" s="185">
        <f t="shared" si="23"/>
        <v>-2.6582434122299663</v>
      </c>
      <c r="I98" s="184">
        <v>6.7661735700197241</v>
      </c>
      <c r="J98" s="185">
        <f t="shared" si="23"/>
        <v>1.4383117989614087</v>
      </c>
      <c r="K98" s="184">
        <v>6.916271649954421</v>
      </c>
      <c r="L98" s="185">
        <f t="shared" si="24"/>
        <v>0.15009807993469693</v>
      </c>
      <c r="M98" s="184">
        <v>7.2371334927805826</v>
      </c>
      <c r="N98" s="185">
        <f t="shared" si="25"/>
        <v>0.32086184282616159</v>
      </c>
      <c r="O98" s="185">
        <f>IFERROR(M98-C98,"-")</f>
        <v>-0.6254351379999683</v>
      </c>
    </row>
    <row r="99" spans="2:15" x14ac:dyDescent="0.25">
      <c r="B99" s="114" t="s">
        <v>75</v>
      </c>
      <c r="C99" s="184">
        <v>7.7692564559216386</v>
      </c>
      <c r="D99" s="185">
        <v>-0.33452507750751259</v>
      </c>
      <c r="E99" s="184">
        <v>9.565103234276167</v>
      </c>
      <c r="F99" s="185">
        <f t="shared" si="23"/>
        <v>1.7958467783545284</v>
      </c>
      <c r="G99" s="184">
        <v>6.549460043196544</v>
      </c>
      <c r="H99" s="185">
        <f t="shared" si="23"/>
        <v>-3.0156431910796231</v>
      </c>
      <c r="I99" s="184">
        <v>6.9455044810638915</v>
      </c>
      <c r="J99" s="185">
        <f t="shared" si="23"/>
        <v>0.39604443786734755</v>
      </c>
      <c r="K99" s="184">
        <v>7.0174319300713357</v>
      </c>
      <c r="L99" s="185">
        <f t="shared" si="24"/>
        <v>7.1927449007444189E-2</v>
      </c>
      <c r="M99" s="184">
        <v>6.7771826031339941</v>
      </c>
      <c r="N99" s="185">
        <f t="shared" si="25"/>
        <v>-0.24024932693734158</v>
      </c>
      <c r="O99" s="185">
        <f t="shared" ref="O99:O102" si="27">IFERROR(M99-C99,"-")</f>
        <v>-0.99207385278764448</v>
      </c>
    </row>
    <row r="100" spans="2:15" x14ac:dyDescent="0.25">
      <c r="B100" s="114" t="s">
        <v>77</v>
      </c>
      <c r="C100" s="184">
        <v>7.9002442727932927</v>
      </c>
      <c r="D100" s="185">
        <v>-0.80847488698546499</v>
      </c>
      <c r="E100" s="184" t="s">
        <v>236</v>
      </c>
      <c r="F100" s="185" t="str">
        <f>IFERROR(E100-C100,"-")</f>
        <v>-</v>
      </c>
      <c r="G100" s="184">
        <v>5.5182413470533209</v>
      </c>
      <c r="H100" s="185" t="str">
        <f>IFERROR(G100-E100,"-")</f>
        <v>-</v>
      </c>
      <c r="I100" s="184">
        <v>6.9061900191938577</v>
      </c>
      <c r="J100" s="185">
        <f>IFERROR(I100-G100,"-")</f>
        <v>1.3879486721405367</v>
      </c>
      <c r="K100" s="184">
        <v>6.8450769230769231</v>
      </c>
      <c r="L100" s="185">
        <f>IFERROR(K100-I100,"-")</f>
        <v>-6.1113096116934607E-2</v>
      </c>
      <c r="M100" s="184">
        <v>7.1761118048218231</v>
      </c>
      <c r="N100" s="185">
        <f>IFERROR(M100-K100,"-")</f>
        <v>0.33103488174490003</v>
      </c>
      <c r="O100" s="185">
        <f t="shared" si="27"/>
        <v>-0.72413246797146957</v>
      </c>
    </row>
    <row r="101" spans="2:15" x14ac:dyDescent="0.25">
      <c r="B101" s="114" t="s">
        <v>79</v>
      </c>
      <c r="C101" s="184">
        <v>9.5884199511684685</v>
      </c>
      <c r="D101" s="185">
        <v>1.0767146493552939</v>
      </c>
      <c r="E101" s="184" t="s">
        <v>236</v>
      </c>
      <c r="F101" s="185" t="str">
        <f t="shared" ref="F101:J109" si="28">IFERROR(E101-C101,"-")</f>
        <v>-</v>
      </c>
      <c r="G101" s="184">
        <v>5.0102339181286553</v>
      </c>
      <c r="H101" s="185" t="str">
        <f t="shared" si="28"/>
        <v>-</v>
      </c>
      <c r="I101" s="184">
        <v>6.806944923536852</v>
      </c>
      <c r="J101" s="185">
        <f t="shared" si="28"/>
        <v>1.7967110054081967</v>
      </c>
      <c r="K101" s="184">
        <v>6.9376146788990827</v>
      </c>
      <c r="L101" s="185">
        <f t="shared" ref="L101:L109" si="29">IFERROR(K101-I101,"-")</f>
        <v>0.13066975536223069</v>
      </c>
      <c r="M101" s="184">
        <v>7.215223838440898</v>
      </c>
      <c r="N101" s="185">
        <f t="shared" ref="N101:N107" si="30">IFERROR(M101-K101,"-")</f>
        <v>0.27760915954181531</v>
      </c>
      <c r="O101" s="185">
        <f t="shared" si="27"/>
        <v>-2.3731961127275705</v>
      </c>
    </row>
    <row r="102" spans="2:15" x14ac:dyDescent="0.25">
      <c r="B102" s="114" t="s">
        <v>81</v>
      </c>
      <c r="C102" s="184">
        <v>7.6471282686972435</v>
      </c>
      <c r="D102" s="185">
        <v>-0.67279233758207813</v>
      </c>
      <c r="E102" s="184" t="s">
        <v>236</v>
      </c>
      <c r="F102" s="185" t="str">
        <f t="shared" si="28"/>
        <v>-</v>
      </c>
      <c r="G102" s="184">
        <v>6.4601671309192197</v>
      </c>
      <c r="H102" s="185" t="str">
        <f t="shared" si="28"/>
        <v>-</v>
      </c>
      <c r="I102" s="184">
        <v>7.3947944395149365</v>
      </c>
      <c r="J102" s="185">
        <f t="shared" si="28"/>
        <v>0.93462730859571685</v>
      </c>
      <c r="K102" s="184">
        <v>7.4332802003871112</v>
      </c>
      <c r="L102" s="185">
        <f t="shared" si="29"/>
        <v>3.8485760872174701E-2</v>
      </c>
      <c r="M102" s="184">
        <v>7.3506738946635499</v>
      </c>
      <c r="N102" s="185">
        <f t="shared" si="30"/>
        <v>-8.2606305723561313E-2</v>
      </c>
      <c r="O102" s="185">
        <f t="shared" si="27"/>
        <v>-0.29645437403369357</v>
      </c>
    </row>
    <row r="103" spans="2:15" x14ac:dyDescent="0.25">
      <c r="B103" s="114" t="s">
        <v>83</v>
      </c>
      <c r="C103" s="184">
        <v>8.7290425766600492</v>
      </c>
      <c r="D103" s="185">
        <v>-0.23386686457309125</v>
      </c>
      <c r="E103" s="184" t="s">
        <v>236</v>
      </c>
      <c r="F103" s="185" t="str">
        <f t="shared" si="28"/>
        <v>-</v>
      </c>
      <c r="G103" s="184">
        <v>7.0141099261689908</v>
      </c>
      <c r="H103" s="185" t="str">
        <f t="shared" si="28"/>
        <v>-</v>
      </c>
      <c r="I103" s="184">
        <v>7.4779303837282445</v>
      </c>
      <c r="J103" s="185">
        <f t="shared" si="28"/>
        <v>0.46382045755925372</v>
      </c>
      <c r="K103" s="184">
        <v>7.5134418022528164</v>
      </c>
      <c r="L103" s="185">
        <f t="shared" si="29"/>
        <v>3.5511418524571958E-2</v>
      </c>
      <c r="M103" s="184">
        <v>7.632933930032241</v>
      </c>
      <c r="N103" s="185">
        <f t="shared" si="30"/>
        <v>0.11949212777942453</v>
      </c>
      <c r="O103" s="185">
        <f>IFERROR(M103-C103,"-")</f>
        <v>-1.0961086466278083</v>
      </c>
    </row>
    <row r="104" spans="2:15" x14ac:dyDescent="0.25">
      <c r="B104" s="114" t="s">
        <v>85</v>
      </c>
      <c r="C104" s="184">
        <v>8.8112616716010024</v>
      </c>
      <c r="D104" s="185">
        <v>-0.65081228696437954</v>
      </c>
      <c r="E104" s="184">
        <v>6.8154285714285718</v>
      </c>
      <c r="F104" s="185">
        <f t="shared" si="28"/>
        <v>-1.9958331001724305</v>
      </c>
      <c r="G104" s="184">
        <v>6.4512410426835602</v>
      </c>
      <c r="H104" s="185">
        <f t="shared" si="28"/>
        <v>-0.36418752874501159</v>
      </c>
      <c r="I104" s="184">
        <v>8.1645854015361312</v>
      </c>
      <c r="J104" s="185">
        <f t="shared" si="28"/>
        <v>1.713344358852571</v>
      </c>
      <c r="K104" s="184">
        <v>7.7616424165371756</v>
      </c>
      <c r="L104" s="185">
        <f t="shared" si="29"/>
        <v>-0.40294298499895564</v>
      </c>
      <c r="M104" s="184">
        <v>7.9521933927428483</v>
      </c>
      <c r="N104" s="185">
        <f t="shared" si="30"/>
        <v>0.19055097620567274</v>
      </c>
      <c r="O104" s="185">
        <f>IFERROR(M104-C104,"-")</f>
        <v>-0.85906827885815407</v>
      </c>
    </row>
    <row r="105" spans="2:15" x14ac:dyDescent="0.25">
      <c r="B105" s="114" t="s">
        <v>87</v>
      </c>
      <c r="C105" s="184">
        <v>8.4556488690001839</v>
      </c>
      <c r="D105" s="185">
        <v>-0.13842019145639561</v>
      </c>
      <c r="E105" s="184">
        <v>7.0841442472810536</v>
      </c>
      <c r="F105" s="185">
        <f t="shared" si="28"/>
        <v>-1.3715046217191302</v>
      </c>
      <c r="G105" s="184">
        <v>7.082481389578164</v>
      </c>
      <c r="H105" s="185">
        <f t="shared" si="28"/>
        <v>-1.662857702889653E-3</v>
      </c>
      <c r="I105" s="184">
        <v>7.4192040278110767</v>
      </c>
      <c r="J105" s="185">
        <f t="shared" si="28"/>
        <v>0.33672263823291271</v>
      </c>
      <c r="K105" s="184">
        <v>7.3991134372997225</v>
      </c>
      <c r="L105" s="185">
        <f t="shared" si="29"/>
        <v>-2.00905905113542E-2</v>
      </c>
      <c r="M105" s="184">
        <v>7.3389119058002619</v>
      </c>
      <c r="N105" s="185">
        <f t="shared" si="30"/>
        <v>-6.0201531499460614E-2</v>
      </c>
      <c r="O105" s="185">
        <f t="shared" ref="O105:O107" si="31">IFERROR(M105-C105,"-")</f>
        <v>-1.116736963199922</v>
      </c>
    </row>
    <row r="106" spans="2:15" x14ac:dyDescent="0.25">
      <c r="B106" s="114" t="s">
        <v>89</v>
      </c>
      <c r="C106" s="184">
        <v>7.7487463710741622</v>
      </c>
      <c r="D106" s="185">
        <v>-4.6726899899520724E-2</v>
      </c>
      <c r="E106" s="184">
        <v>5.1605362667583359</v>
      </c>
      <c r="F106" s="185">
        <f t="shared" si="28"/>
        <v>-2.5882101043158263</v>
      </c>
      <c r="G106" s="184">
        <v>6.5688409646233934</v>
      </c>
      <c r="H106" s="185">
        <f t="shared" si="28"/>
        <v>1.4083046978650575</v>
      </c>
      <c r="I106" s="184">
        <v>7.1699071387115501</v>
      </c>
      <c r="J106" s="185">
        <f t="shared" si="28"/>
        <v>0.60106617408815666</v>
      </c>
      <c r="K106" s="184">
        <v>7.2059213433495364</v>
      </c>
      <c r="L106" s="185">
        <f t="shared" si="29"/>
        <v>3.6014204637986325E-2</v>
      </c>
      <c r="M106" s="184">
        <v>6.9657051819553919</v>
      </c>
      <c r="N106" s="185">
        <f t="shared" si="30"/>
        <v>-0.24021616139414448</v>
      </c>
      <c r="O106" s="185">
        <f t="shared" si="31"/>
        <v>-0.7830411891187703</v>
      </c>
    </row>
    <row r="107" spans="2:15" x14ac:dyDescent="0.25">
      <c r="B107" s="114" t="s">
        <v>91</v>
      </c>
      <c r="C107" s="184">
        <v>7.8510095281306711</v>
      </c>
      <c r="D107" s="185">
        <v>0.16391363027682715</v>
      </c>
      <c r="E107" s="184">
        <v>7.2765894236482476</v>
      </c>
      <c r="F107" s="185">
        <f t="shared" si="28"/>
        <v>-0.57442010448242353</v>
      </c>
      <c r="G107" s="184">
        <v>7.1657880580957505</v>
      </c>
      <c r="H107" s="185">
        <f t="shared" si="28"/>
        <v>-0.11080136555249709</v>
      </c>
      <c r="I107" s="184">
        <v>7.4580561252563653</v>
      </c>
      <c r="J107" s="185">
        <f t="shared" si="28"/>
        <v>0.29226806716061482</v>
      </c>
      <c r="K107" s="184">
        <v>6.9781878462679403</v>
      </c>
      <c r="L107" s="185">
        <f t="shared" si="29"/>
        <v>-0.47986827898842499</v>
      </c>
      <c r="M107" s="184">
        <v>7.1145564168819986</v>
      </c>
      <c r="N107" s="185">
        <f t="shared" si="30"/>
        <v>0.13636857061405827</v>
      </c>
      <c r="O107" s="185">
        <f t="shared" si="31"/>
        <v>-0.73645311124867252</v>
      </c>
    </row>
    <row r="108" spans="2:15" x14ac:dyDescent="0.25">
      <c r="B108" s="114" t="s">
        <v>93</v>
      </c>
      <c r="C108" s="184">
        <v>7.5398230088495577</v>
      </c>
      <c r="D108" s="185">
        <v>-0.10169346763545928</v>
      </c>
      <c r="E108" s="184">
        <v>6.5108942351339083</v>
      </c>
      <c r="F108" s="185">
        <f t="shared" si="28"/>
        <v>-1.0289287737156494</v>
      </c>
      <c r="G108" s="184">
        <v>6.5794545249633725</v>
      </c>
      <c r="H108" s="185">
        <f t="shared" si="28"/>
        <v>6.8560289829464161E-2</v>
      </c>
      <c r="I108" s="184">
        <v>6.9214928015654849</v>
      </c>
      <c r="J108" s="185">
        <f t="shared" si="28"/>
        <v>0.34203827660211239</v>
      </c>
      <c r="K108" s="184">
        <v>6.8337751022058493</v>
      </c>
      <c r="L108" s="185">
        <f t="shared" si="29"/>
        <v>-8.7717699359635581E-2</v>
      </c>
      <c r="M108" s="184"/>
      <c r="N108" s="185"/>
      <c r="O108" s="185"/>
    </row>
    <row r="109" spans="2:15" ht="15.75" x14ac:dyDescent="0.25">
      <c r="B109" s="117" t="s">
        <v>30</v>
      </c>
      <c r="C109" s="186">
        <v>8.1303415149012697</v>
      </c>
      <c r="D109" s="187">
        <v>-0.29701038567026217</v>
      </c>
      <c r="E109" s="186">
        <v>7.6399587640674662</v>
      </c>
      <c r="F109" s="187">
        <f t="shared" si="28"/>
        <v>-0.49038275083380345</v>
      </c>
      <c r="G109" s="186">
        <v>6.6540103016924208</v>
      </c>
      <c r="H109" s="187">
        <f t="shared" si="28"/>
        <v>-0.98594846237504541</v>
      </c>
      <c r="I109" s="186">
        <v>7.225848037324166</v>
      </c>
      <c r="J109" s="187">
        <f t="shared" si="28"/>
        <v>0.57183773563174523</v>
      </c>
      <c r="K109" s="186">
        <v>7.1890816624489</v>
      </c>
      <c r="L109" s="187">
        <f t="shared" si="29"/>
        <v>-3.6766374875266017E-2</v>
      </c>
      <c r="M109" s="186">
        <v>7.3080627378754786</v>
      </c>
      <c r="N109" s="187">
        <v>8.3723967296342572E-2</v>
      </c>
      <c r="O109" s="187">
        <v>-0.88186781207637477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67" t="s">
        <v>298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8.6742376709750282</v>
      </c>
      <c r="D119" s="185">
        <v>-1.8352269672783681</v>
      </c>
      <c r="E119" s="184">
        <v>8.6530306522240146</v>
      </c>
      <c r="F119" s="185">
        <f t="shared" ref="F119:J121" si="32">IFERROR(E119-C119,"-")</f>
        <v>-2.1207018751013607E-2</v>
      </c>
      <c r="G119" s="184">
        <v>6.5042016806722689</v>
      </c>
      <c r="H119" s="185">
        <f t="shared" si="32"/>
        <v>-2.1488289715517457</v>
      </c>
      <c r="I119" s="184">
        <v>7.8397561506640541</v>
      </c>
      <c r="J119" s="185">
        <f t="shared" si="32"/>
        <v>1.3355544699917852</v>
      </c>
      <c r="K119" s="184">
        <v>7.6294527620030976</v>
      </c>
      <c r="L119" s="185">
        <f t="shared" ref="L119:L121" si="33">IFERROR(K119-I119,"-")</f>
        <v>-0.21030338866095644</v>
      </c>
      <c r="M119" s="184">
        <v>7.7992768836015864</v>
      </c>
      <c r="N119" s="185">
        <f t="shared" ref="N119:N121" si="34">IFERROR(M119-K119,"-")</f>
        <v>0.16982412159848881</v>
      </c>
      <c r="O119" s="185">
        <f t="shared" ref="O119" si="35">IFERROR(M119-C119,"-")</f>
        <v>-0.87496078737344174</v>
      </c>
    </row>
    <row r="120" spans="1:16" x14ac:dyDescent="0.25">
      <c r="B120" s="114" t="s">
        <v>73</v>
      </c>
      <c r="C120" s="184">
        <v>8.0504564520108559</v>
      </c>
      <c r="D120" s="185">
        <v>-1.0159787331743289</v>
      </c>
      <c r="E120" s="184">
        <v>9.1680054304785603</v>
      </c>
      <c r="F120" s="185">
        <f t="shared" si="32"/>
        <v>1.1175489784677044</v>
      </c>
      <c r="G120" s="184">
        <v>4.0470588235294116</v>
      </c>
      <c r="H120" s="185">
        <f t="shared" si="32"/>
        <v>-5.1209466069491487</v>
      </c>
      <c r="I120" s="184">
        <v>7.1585677749360617</v>
      </c>
      <c r="J120" s="185">
        <f t="shared" si="32"/>
        <v>3.1115089514066501</v>
      </c>
      <c r="K120" s="184">
        <v>6.7291277985074629</v>
      </c>
      <c r="L120" s="185">
        <f t="shared" si="33"/>
        <v>-0.42943997642859877</v>
      </c>
      <c r="M120" s="184">
        <v>7.3254189944134076</v>
      </c>
      <c r="N120" s="185">
        <f t="shared" si="34"/>
        <v>0.5962911959059447</v>
      </c>
      <c r="O120" s="185">
        <f>IFERROR(M120-C120,"-")</f>
        <v>-0.72503745759744831</v>
      </c>
    </row>
    <row r="121" spans="1:16" x14ac:dyDescent="0.25">
      <c r="B121" s="114" t="s">
        <v>75</v>
      </c>
      <c r="C121" s="184">
        <v>7.9083730258210077</v>
      </c>
      <c r="D121" s="185">
        <v>-0.87260964581750944</v>
      </c>
      <c r="E121" s="184">
        <v>9.9803084223013041</v>
      </c>
      <c r="F121" s="185">
        <f t="shared" si="32"/>
        <v>2.0719353964802965</v>
      </c>
      <c r="G121" s="184">
        <v>3.8153846153846156</v>
      </c>
      <c r="H121" s="185">
        <f t="shared" si="32"/>
        <v>-6.1649238069166881</v>
      </c>
      <c r="I121" s="184">
        <v>7.3829883497341928</v>
      </c>
      <c r="J121" s="185">
        <f t="shared" si="32"/>
        <v>3.5676037343495772</v>
      </c>
      <c r="K121" s="184">
        <v>6.494187655687794</v>
      </c>
      <c r="L121" s="185">
        <f t="shared" si="33"/>
        <v>-0.88880069404639883</v>
      </c>
      <c r="M121" s="184">
        <v>6.58644785600847</v>
      </c>
      <c r="N121" s="185">
        <f t="shared" si="34"/>
        <v>9.2260200320676056E-2</v>
      </c>
      <c r="O121" s="185">
        <f t="shared" ref="O121:O124" si="36">IFERROR(M121-C121,"-")</f>
        <v>-1.3219251698125376</v>
      </c>
    </row>
    <row r="122" spans="1:16" x14ac:dyDescent="0.25">
      <c r="B122" s="114" t="s">
        <v>77</v>
      </c>
      <c r="C122" s="184">
        <v>8.1229310863677409</v>
      </c>
      <c r="D122" s="185">
        <v>-2.0926600044375139</v>
      </c>
      <c r="E122" s="184" t="s">
        <v>236</v>
      </c>
      <c r="F122" s="185" t="str">
        <f>IFERROR(E122-C122,"-")</f>
        <v>-</v>
      </c>
      <c r="G122" s="184">
        <v>2.0697674418604652</v>
      </c>
      <c r="H122" s="185" t="str">
        <f>IFERROR(G122-E122,"-")</f>
        <v>-</v>
      </c>
      <c r="I122" s="184">
        <v>7.6654097815237883</v>
      </c>
      <c r="J122" s="185">
        <f>IFERROR(I122-G122,"-")</f>
        <v>5.595642339663323</v>
      </c>
      <c r="K122" s="184">
        <v>6.8568426950553301</v>
      </c>
      <c r="L122" s="185">
        <f>IFERROR(K122-I122,"-")</f>
        <v>-0.80856708646845821</v>
      </c>
      <c r="M122" s="184">
        <v>7.2563217110393223</v>
      </c>
      <c r="N122" s="185">
        <f>IFERROR(M122-K122,"-")</f>
        <v>0.39947901598399227</v>
      </c>
      <c r="O122" s="185">
        <f t="shared" si="36"/>
        <v>-0.86660937532841853</v>
      </c>
    </row>
    <row r="123" spans="1:16" x14ac:dyDescent="0.25">
      <c r="B123" s="114" t="s">
        <v>79</v>
      </c>
      <c r="C123" s="184">
        <v>10.177964585941693</v>
      </c>
      <c r="D123" s="185">
        <v>1.2124612167372266</v>
      </c>
      <c r="E123" s="184" t="s">
        <v>236</v>
      </c>
      <c r="F123" s="185" t="str">
        <f t="shared" ref="F123:J131" si="37">IFERROR(E123-C123,"-")</f>
        <v>-</v>
      </c>
      <c r="G123" s="184">
        <v>2.9821428571428572</v>
      </c>
      <c r="H123" s="185" t="str">
        <f t="shared" si="37"/>
        <v>-</v>
      </c>
      <c r="I123" s="184">
        <v>7.2070941004388107</v>
      </c>
      <c r="J123" s="185">
        <f t="shared" si="37"/>
        <v>4.2249512432959531</v>
      </c>
      <c r="K123" s="184">
        <v>6.6725205448609701</v>
      </c>
      <c r="L123" s="185">
        <f t="shared" ref="L123:L131" si="38">IFERROR(K123-I123,"-")</f>
        <v>-0.53457355557784059</v>
      </c>
      <c r="M123" s="184">
        <v>7.2387146878943796</v>
      </c>
      <c r="N123" s="185">
        <f t="shared" ref="N123:N129" si="39">IFERROR(M123-K123,"-")</f>
        <v>0.56619414303340942</v>
      </c>
      <c r="O123" s="185">
        <f t="shared" si="36"/>
        <v>-2.9392498980473132</v>
      </c>
    </row>
    <row r="124" spans="1:16" x14ac:dyDescent="0.25">
      <c r="B124" s="114" t="s">
        <v>81</v>
      </c>
      <c r="C124" s="184">
        <v>8.6294349540078841</v>
      </c>
      <c r="D124" s="185">
        <v>1.7161350523302588E-3</v>
      </c>
      <c r="E124" s="184" t="s">
        <v>236</v>
      </c>
      <c r="F124" s="185" t="str">
        <f t="shared" si="37"/>
        <v>-</v>
      </c>
      <c r="G124" s="184">
        <v>5.4222222222222225</v>
      </c>
      <c r="H124" s="185" t="str">
        <f t="shared" si="37"/>
        <v>-</v>
      </c>
      <c r="I124" s="184">
        <v>8.0422956616347072</v>
      </c>
      <c r="J124" s="185">
        <f t="shared" si="37"/>
        <v>2.6200734394124847</v>
      </c>
      <c r="K124" s="184">
        <v>7.1928683291169735</v>
      </c>
      <c r="L124" s="185">
        <f t="shared" si="38"/>
        <v>-0.84942733251773372</v>
      </c>
      <c r="M124" s="184">
        <v>7.4717546914296769</v>
      </c>
      <c r="N124" s="185">
        <f t="shared" si="39"/>
        <v>0.27888636231270336</v>
      </c>
      <c r="O124" s="185">
        <f t="shared" si="36"/>
        <v>-1.1576802625782072</v>
      </c>
    </row>
    <row r="125" spans="1:16" x14ac:dyDescent="0.25">
      <c r="B125" s="114" t="s">
        <v>83</v>
      </c>
      <c r="C125" s="184">
        <v>9.2119276978027926</v>
      </c>
      <c r="D125" s="185">
        <v>-0.12395800581099081</v>
      </c>
      <c r="E125" s="184" t="s">
        <v>236</v>
      </c>
      <c r="F125" s="185" t="str">
        <f t="shared" si="37"/>
        <v>-</v>
      </c>
      <c r="G125" s="184">
        <v>6.4112291350531105</v>
      </c>
      <c r="H125" s="185" t="str">
        <f t="shared" si="37"/>
        <v>-</v>
      </c>
      <c r="I125" s="184">
        <v>7.680676270984641</v>
      </c>
      <c r="J125" s="185">
        <f t="shared" si="37"/>
        <v>1.2694471359315305</v>
      </c>
      <c r="K125" s="184">
        <v>7.0888216261350587</v>
      </c>
      <c r="L125" s="185">
        <f t="shared" si="38"/>
        <v>-0.59185464484958228</v>
      </c>
      <c r="M125" s="184">
        <v>7.5208927342444207</v>
      </c>
      <c r="N125" s="185">
        <f t="shared" si="39"/>
        <v>0.432071108109362</v>
      </c>
      <c r="O125" s="185">
        <f>IFERROR(M125-C125,"-")</f>
        <v>-1.6910349635583719</v>
      </c>
    </row>
    <row r="126" spans="1:16" x14ac:dyDescent="0.25">
      <c r="B126" s="114" t="s">
        <v>85</v>
      </c>
      <c r="C126" s="184">
        <v>8.7342050104800872</v>
      </c>
      <c r="D126" s="185">
        <v>-1.4407433315449047</v>
      </c>
      <c r="E126" s="184">
        <v>6.7682119205298017</v>
      </c>
      <c r="F126" s="185">
        <f t="shared" si="37"/>
        <v>-1.9659930899502855</v>
      </c>
      <c r="G126" s="184">
        <v>5.0424137931034485</v>
      </c>
      <c r="H126" s="185">
        <f t="shared" si="37"/>
        <v>-1.7257981274263532</v>
      </c>
      <c r="I126" s="184">
        <v>8.3796070100902806</v>
      </c>
      <c r="J126" s="185">
        <f t="shared" si="37"/>
        <v>3.3371932169868321</v>
      </c>
      <c r="K126" s="184">
        <v>7.4306201550387598</v>
      </c>
      <c r="L126" s="185">
        <f t="shared" si="38"/>
        <v>-0.94898685505152081</v>
      </c>
      <c r="M126" s="184">
        <v>8.2123629112662009</v>
      </c>
      <c r="N126" s="185">
        <f t="shared" si="39"/>
        <v>0.78174275622744105</v>
      </c>
      <c r="O126" s="185">
        <f>IFERROR(M126-C126,"-")</f>
        <v>-0.52184209921388636</v>
      </c>
    </row>
    <row r="127" spans="1:16" x14ac:dyDescent="0.25">
      <c r="B127" s="114" t="s">
        <v>87</v>
      </c>
      <c r="C127" s="184">
        <v>8.8752884171665904</v>
      </c>
      <c r="D127" s="185">
        <v>-0.80582245380812267</v>
      </c>
      <c r="E127" s="184">
        <v>5.57085020242915</v>
      </c>
      <c r="F127" s="185">
        <f t="shared" si="37"/>
        <v>-3.3044382147374405</v>
      </c>
      <c r="G127" s="184">
        <v>7.7452655031563316</v>
      </c>
      <c r="H127" s="185">
        <f t="shared" si="37"/>
        <v>2.1744153007271816</v>
      </c>
      <c r="I127" s="184">
        <v>7.5430274431888735</v>
      </c>
      <c r="J127" s="185">
        <f t="shared" si="37"/>
        <v>-0.20223805996745803</v>
      </c>
      <c r="K127" s="184">
        <v>7.533498492029298</v>
      </c>
      <c r="L127" s="185">
        <f t="shared" si="38"/>
        <v>-9.5289511595755272E-3</v>
      </c>
      <c r="M127" s="184">
        <v>7.5409499080385158</v>
      </c>
      <c r="N127" s="185">
        <f t="shared" si="39"/>
        <v>7.4514160092178372E-3</v>
      </c>
      <c r="O127" s="185">
        <f t="shared" ref="O127:O129" si="40">IFERROR(M127-C127,"-")</f>
        <v>-1.3343385091280746</v>
      </c>
    </row>
    <row r="128" spans="1:16" x14ac:dyDescent="0.25">
      <c r="A128" s="120"/>
      <c r="B128" s="114" t="s">
        <v>89</v>
      </c>
      <c r="C128" s="184">
        <v>7.8189375506893759</v>
      </c>
      <c r="D128" s="185">
        <v>-0.35906412857174974</v>
      </c>
      <c r="E128" s="184">
        <v>3.9648609077598831</v>
      </c>
      <c r="F128" s="185">
        <f t="shared" si="37"/>
        <v>-3.8540766429294928</v>
      </c>
      <c r="G128" s="184">
        <v>7.1007009011586328</v>
      </c>
      <c r="H128" s="185">
        <f t="shared" si="37"/>
        <v>3.1358399933987497</v>
      </c>
      <c r="I128" s="184">
        <v>7.8303074824220795</v>
      </c>
      <c r="J128" s="185">
        <f t="shared" si="37"/>
        <v>0.72960658126344669</v>
      </c>
      <c r="K128" s="184">
        <v>7.0412095510279338</v>
      </c>
      <c r="L128" s="185">
        <f t="shared" si="38"/>
        <v>-0.78909793139414575</v>
      </c>
      <c r="M128" s="184">
        <v>7.3660401115208201</v>
      </c>
      <c r="N128" s="185">
        <f t="shared" si="39"/>
        <v>0.32483056049288628</v>
      </c>
      <c r="O128" s="185">
        <f t="shared" si="40"/>
        <v>-0.45289743916855585</v>
      </c>
    </row>
    <row r="129" spans="2:16" x14ac:dyDescent="0.25">
      <c r="B129" s="114" t="s">
        <v>91</v>
      </c>
      <c r="C129" s="184">
        <v>8.0875347600048357</v>
      </c>
      <c r="D129" s="185">
        <v>0.20852457715144723</v>
      </c>
      <c r="E129" s="184">
        <v>7.705363703159442</v>
      </c>
      <c r="F129" s="185">
        <f t="shared" si="37"/>
        <v>-0.38217105684539376</v>
      </c>
      <c r="G129" s="184">
        <v>7.5264134780125644</v>
      </c>
      <c r="H129" s="185">
        <f t="shared" si="37"/>
        <v>-0.17895022514687753</v>
      </c>
      <c r="I129" s="184">
        <v>7.7274300932090547</v>
      </c>
      <c r="J129" s="185">
        <f t="shared" si="37"/>
        <v>0.20101661519649028</v>
      </c>
      <c r="K129" s="184">
        <v>7.0028126352228472</v>
      </c>
      <c r="L129" s="185">
        <f t="shared" si="38"/>
        <v>-0.72461745798620747</v>
      </c>
      <c r="M129" s="184">
        <v>7.3525042444821729</v>
      </c>
      <c r="N129" s="185">
        <f t="shared" si="39"/>
        <v>0.34969160925932563</v>
      </c>
      <c r="O129" s="185">
        <f t="shared" si="40"/>
        <v>-0.73503051552266285</v>
      </c>
    </row>
    <row r="130" spans="2:16" x14ac:dyDescent="0.25">
      <c r="B130" s="114" t="s">
        <v>93</v>
      </c>
      <c r="C130" s="184">
        <v>7.3605494505494509</v>
      </c>
      <c r="D130" s="185">
        <v>-0.71554394757784578</v>
      </c>
      <c r="E130" s="184">
        <v>7.0630990415335466</v>
      </c>
      <c r="F130" s="185">
        <f t="shared" si="37"/>
        <v>-0.29745040901590425</v>
      </c>
      <c r="G130" s="184">
        <v>6.7358556056924677</v>
      </c>
      <c r="H130" s="185">
        <f t="shared" si="37"/>
        <v>-0.32724343584107896</v>
      </c>
      <c r="I130" s="184">
        <v>7.4731719187249057</v>
      </c>
      <c r="J130" s="185">
        <f t="shared" si="37"/>
        <v>0.73731631303243805</v>
      </c>
      <c r="K130" s="184">
        <v>6.727220366317245</v>
      </c>
      <c r="L130" s="185">
        <f t="shared" si="38"/>
        <v>-0.74595155240766076</v>
      </c>
      <c r="M130" s="184"/>
      <c r="N130" s="185"/>
      <c r="O130" s="185"/>
    </row>
    <row r="131" spans="2:16" ht="15.75" x14ac:dyDescent="0.25">
      <c r="B131" s="117" t="s">
        <v>30</v>
      </c>
      <c r="C131" s="186">
        <v>8.428024616485887</v>
      </c>
      <c r="D131" s="187">
        <v>-0.67265135072251248</v>
      </c>
      <c r="E131" s="186">
        <v>8.6881922354654506</v>
      </c>
      <c r="F131" s="187">
        <f t="shared" si="37"/>
        <v>0.26016761897956364</v>
      </c>
      <c r="G131" s="186">
        <v>6.9136660747345751</v>
      </c>
      <c r="H131" s="187">
        <f t="shared" si="37"/>
        <v>-1.7745261607308755</v>
      </c>
      <c r="I131" s="186">
        <v>7.6641018205919513</v>
      </c>
      <c r="J131" s="187">
        <f t="shared" si="37"/>
        <v>0.75043574585737627</v>
      </c>
      <c r="K131" s="186">
        <v>7.0465085514504393</v>
      </c>
      <c r="L131" s="187">
        <f t="shared" si="38"/>
        <v>-0.61759326914151202</v>
      </c>
      <c r="M131" s="186">
        <v>7.4251659964462728</v>
      </c>
      <c r="N131" s="187">
        <v>0.35012662393600547</v>
      </c>
      <c r="O131" s="187">
        <v>-1.1090425450313788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7" t="s">
        <v>299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8.6974137931034488</v>
      </c>
      <c r="D141" s="185">
        <v>-0.30884738757633734</v>
      </c>
      <c r="E141" s="184">
        <v>6.9177173191771733</v>
      </c>
      <c r="F141" s="185">
        <f t="shared" ref="F141:J143" si="41">IFERROR(E141-C141,"-")</f>
        <v>-1.7796964739262755</v>
      </c>
      <c r="G141" s="184">
        <v>7.5774058577405858</v>
      </c>
      <c r="H141" s="185">
        <f t="shared" si="41"/>
        <v>0.65968853856341259</v>
      </c>
      <c r="I141" s="184">
        <v>9.500934579439253</v>
      </c>
      <c r="J141" s="185">
        <f t="shared" si="41"/>
        <v>1.9235287216986672</v>
      </c>
      <c r="K141" s="184">
        <v>8.3240911891558849</v>
      </c>
      <c r="L141" s="185">
        <f t="shared" ref="L141:L143" si="42">IFERROR(K141-I141,"-")</f>
        <v>-1.1768433902833682</v>
      </c>
      <c r="M141" s="184">
        <v>9.6112149532710287</v>
      </c>
      <c r="N141" s="185">
        <f t="shared" ref="N141:N143" si="43">IFERROR(M141-K141,"-")</f>
        <v>1.2871237641151438</v>
      </c>
      <c r="O141" s="185">
        <f t="shared" ref="O141" si="44">IFERROR(M141-C141,"-")</f>
        <v>0.91380116016757995</v>
      </c>
    </row>
    <row r="142" spans="2:16" x14ac:dyDescent="0.25">
      <c r="B142" s="114" t="s">
        <v>73</v>
      </c>
      <c r="C142" s="184">
        <v>8.3531879194630871</v>
      </c>
      <c r="D142" s="185">
        <v>2.1778184529868128E-3</v>
      </c>
      <c r="E142" s="184">
        <v>7.3316831683168315</v>
      </c>
      <c r="F142" s="185">
        <f t="shared" si="41"/>
        <v>-1.0215047511462556</v>
      </c>
      <c r="G142" s="184">
        <v>7.015625</v>
      </c>
      <c r="H142" s="185">
        <f t="shared" si="41"/>
        <v>-0.31605816831683153</v>
      </c>
      <c r="I142" s="184">
        <v>7.2494226327944569</v>
      </c>
      <c r="J142" s="185">
        <f t="shared" si="41"/>
        <v>0.23379763279445687</v>
      </c>
      <c r="K142" s="184">
        <v>7.9921135646687693</v>
      </c>
      <c r="L142" s="185">
        <f t="shared" si="42"/>
        <v>0.74269093187431245</v>
      </c>
      <c r="M142" s="184">
        <v>9.1799802761341223</v>
      </c>
      <c r="N142" s="185">
        <f t="shared" si="43"/>
        <v>1.1878667114653529</v>
      </c>
      <c r="O142" s="185">
        <f>IFERROR(M142-C142,"-")</f>
        <v>0.82679235667103512</v>
      </c>
    </row>
    <row r="143" spans="2:16" x14ac:dyDescent="0.25">
      <c r="B143" s="114" t="s">
        <v>75</v>
      </c>
      <c r="C143" s="184">
        <v>7.9674242424242427</v>
      </c>
      <c r="D143" s="185">
        <v>0.13807497283592962</v>
      </c>
      <c r="E143" s="184">
        <v>10.029032258064516</v>
      </c>
      <c r="F143" s="185">
        <f t="shared" si="41"/>
        <v>2.0616080156402736</v>
      </c>
      <c r="G143" s="184">
        <v>7.231012658227848</v>
      </c>
      <c r="H143" s="185">
        <f t="shared" si="41"/>
        <v>-2.7980195998366684</v>
      </c>
      <c r="I143" s="184">
        <v>7.4262717321313589</v>
      </c>
      <c r="J143" s="185">
        <f t="shared" si="41"/>
        <v>0.19525907390351094</v>
      </c>
      <c r="K143" s="184">
        <v>8.19392523364486</v>
      </c>
      <c r="L143" s="185">
        <f t="shared" si="42"/>
        <v>0.76765350151350109</v>
      </c>
      <c r="M143" s="184">
        <v>7.9189031505250878</v>
      </c>
      <c r="N143" s="185">
        <f t="shared" si="43"/>
        <v>-0.27502208311977228</v>
      </c>
      <c r="O143" s="185">
        <f t="shared" ref="O143:O146" si="45">IFERROR(M143-C143,"-")</f>
        <v>-4.8521091899154989E-2</v>
      </c>
    </row>
    <row r="144" spans="2:16" x14ac:dyDescent="0.25">
      <c r="B144" s="114" t="s">
        <v>77</v>
      </c>
      <c r="C144" s="184">
        <v>7.7946210268948652</v>
      </c>
      <c r="D144" s="185">
        <v>-0.82848282374690907</v>
      </c>
      <c r="E144" s="184" t="s">
        <v>236</v>
      </c>
      <c r="F144" s="185" t="str">
        <f>IFERROR(E144-C144,"-")</f>
        <v>-</v>
      </c>
      <c r="G144" s="184">
        <v>7.3420074349442377</v>
      </c>
      <c r="H144" s="185" t="str">
        <f>IFERROR(G144-E144,"-")</f>
        <v>-</v>
      </c>
      <c r="I144" s="184">
        <v>7.5292955892034232</v>
      </c>
      <c r="J144" s="185">
        <f>IFERROR(I144-G144,"-")</f>
        <v>0.18728815425918555</v>
      </c>
      <c r="K144" s="184">
        <v>7.7774952320406863</v>
      </c>
      <c r="L144" s="185">
        <f>IFERROR(K144-I144,"-")</f>
        <v>0.24819964283726303</v>
      </c>
      <c r="M144" s="184">
        <v>9.9245283018867916</v>
      </c>
      <c r="N144" s="185">
        <f>IFERROR(M144-K144,"-")</f>
        <v>2.1470330698461053</v>
      </c>
      <c r="O144" s="185">
        <f t="shared" si="45"/>
        <v>2.1299072749919263</v>
      </c>
    </row>
    <row r="145" spans="1:16" x14ac:dyDescent="0.25">
      <c r="B145" s="114" t="s">
        <v>79</v>
      </c>
      <c r="C145" s="184">
        <v>7.0962025316455692</v>
      </c>
      <c r="D145" s="185">
        <v>-0.77612036786019711</v>
      </c>
      <c r="E145" s="184" t="s">
        <v>236</v>
      </c>
      <c r="F145" s="185" t="str">
        <f t="shared" ref="F145:J153" si="46">IFERROR(E145-C145,"-")</f>
        <v>-</v>
      </c>
      <c r="G145" s="184">
        <v>6.5496183206106871</v>
      </c>
      <c r="H145" s="185" t="str">
        <f t="shared" si="46"/>
        <v>-</v>
      </c>
      <c r="I145" s="184">
        <v>7.7900113507377977</v>
      </c>
      <c r="J145" s="185">
        <f t="shared" si="46"/>
        <v>1.2403930301271107</v>
      </c>
      <c r="K145" s="184">
        <v>7.8512089274643522</v>
      </c>
      <c r="L145" s="185">
        <f t="shared" ref="L145:L153" si="47">IFERROR(K145-I145,"-")</f>
        <v>6.1197576726554459E-2</v>
      </c>
      <c r="M145" s="184">
        <v>9.1011302795954787</v>
      </c>
      <c r="N145" s="185">
        <f t="shared" ref="N145:N151" si="48">IFERROR(M145-K145,"-")</f>
        <v>1.2499213521311265</v>
      </c>
      <c r="O145" s="185">
        <f t="shared" si="45"/>
        <v>2.0049277479499095</v>
      </c>
    </row>
    <row r="146" spans="1:16" x14ac:dyDescent="0.25">
      <c r="B146" s="114" t="s">
        <v>81</v>
      </c>
      <c r="C146" s="184">
        <v>5.3634558093346572</v>
      </c>
      <c r="D146" s="185">
        <v>-2.938667742788895</v>
      </c>
      <c r="E146" s="184" t="s">
        <v>236</v>
      </c>
      <c r="F146" s="185" t="str">
        <f t="shared" si="46"/>
        <v>-</v>
      </c>
      <c r="G146" s="184">
        <v>7.9567099567099566</v>
      </c>
      <c r="H146" s="185" t="str">
        <f t="shared" si="46"/>
        <v>-</v>
      </c>
      <c r="I146" s="184">
        <v>7.3679031037093115</v>
      </c>
      <c r="J146" s="185">
        <f t="shared" si="46"/>
        <v>-0.58880685300064517</v>
      </c>
      <c r="K146" s="184">
        <v>10.041487839771101</v>
      </c>
      <c r="L146" s="185">
        <f t="shared" si="47"/>
        <v>2.6735847360617893</v>
      </c>
      <c r="M146" s="184">
        <v>8.6592379583033789</v>
      </c>
      <c r="N146" s="185">
        <f t="shared" si="48"/>
        <v>-1.3822498814677218</v>
      </c>
      <c r="O146" s="185">
        <f t="shared" si="45"/>
        <v>3.2957821489687218</v>
      </c>
    </row>
    <row r="147" spans="1:16" x14ac:dyDescent="0.25">
      <c r="B147" s="114" t="s">
        <v>83</v>
      </c>
      <c r="C147" s="184">
        <v>7.2415803108808294</v>
      </c>
      <c r="D147" s="185">
        <v>-1.4787204409988703</v>
      </c>
      <c r="E147" s="184" t="s">
        <v>236</v>
      </c>
      <c r="F147" s="185" t="str">
        <f t="shared" si="46"/>
        <v>-</v>
      </c>
      <c r="G147" s="184">
        <v>7.3955555555555552</v>
      </c>
      <c r="H147" s="185" t="str">
        <f t="shared" si="46"/>
        <v>-</v>
      </c>
      <c r="I147" s="184">
        <v>8.3393177737881512</v>
      </c>
      <c r="J147" s="185">
        <f t="shared" si="46"/>
        <v>0.94376221823259598</v>
      </c>
      <c r="K147" s="184">
        <v>9.5324041811846687</v>
      </c>
      <c r="L147" s="185">
        <f t="shared" si="47"/>
        <v>1.1930864073965175</v>
      </c>
      <c r="M147" s="184">
        <v>9.7504288164665525</v>
      </c>
      <c r="N147" s="185">
        <f t="shared" si="48"/>
        <v>0.21802463528188376</v>
      </c>
      <c r="O147" s="185">
        <f>IFERROR(M147-C147,"-")</f>
        <v>2.508848505585723</v>
      </c>
    </row>
    <row r="148" spans="1:16" x14ac:dyDescent="0.25">
      <c r="B148" s="114" t="s">
        <v>85</v>
      </c>
      <c r="C148" s="184">
        <v>8.2150045745654161</v>
      </c>
      <c r="D148" s="185">
        <v>-0.15882720113551763</v>
      </c>
      <c r="E148" s="184">
        <v>7.3946784922394677</v>
      </c>
      <c r="F148" s="185">
        <f t="shared" si="46"/>
        <v>-0.82032608232594839</v>
      </c>
      <c r="G148" s="184">
        <v>6.5977900552486188</v>
      </c>
      <c r="H148" s="185">
        <f t="shared" si="46"/>
        <v>-0.79688843699084888</v>
      </c>
      <c r="I148" s="184">
        <v>9.4428857715430858</v>
      </c>
      <c r="J148" s="185">
        <f t="shared" si="46"/>
        <v>2.845095716294467</v>
      </c>
      <c r="K148" s="184">
        <v>9.9661354581673312</v>
      </c>
      <c r="L148" s="185">
        <f t="shared" si="47"/>
        <v>0.52324968662424531</v>
      </c>
      <c r="M148" s="184">
        <v>9.4147727272727266</v>
      </c>
      <c r="N148" s="185">
        <f t="shared" si="48"/>
        <v>-0.55136273089460452</v>
      </c>
      <c r="O148" s="185">
        <f>IFERROR(M148-C148,"-")</f>
        <v>1.1997681527073105</v>
      </c>
    </row>
    <row r="149" spans="1:16" x14ac:dyDescent="0.25">
      <c r="B149" s="114" t="s">
        <v>87</v>
      </c>
      <c r="C149" s="184">
        <v>6.8993006993006993</v>
      </c>
      <c r="D149" s="185">
        <v>-0.94463869463869443</v>
      </c>
      <c r="E149" s="184">
        <v>17.828947368421051</v>
      </c>
      <c r="F149" s="185">
        <f t="shared" si="46"/>
        <v>10.929646669120352</v>
      </c>
      <c r="G149" s="184">
        <v>7.3301088270858523</v>
      </c>
      <c r="H149" s="185">
        <f t="shared" si="46"/>
        <v>-10.4988385413352</v>
      </c>
      <c r="I149" s="184">
        <v>9.1776504297994261</v>
      </c>
      <c r="J149" s="185">
        <f t="shared" si="46"/>
        <v>1.8475416027135738</v>
      </c>
      <c r="K149" s="184">
        <v>8.6907849829351544</v>
      </c>
      <c r="L149" s="185">
        <f t="shared" si="47"/>
        <v>-0.48686544686427169</v>
      </c>
      <c r="M149" s="184">
        <v>9.2540394973070015</v>
      </c>
      <c r="N149" s="185">
        <f t="shared" si="48"/>
        <v>0.56325451437184704</v>
      </c>
      <c r="O149" s="185">
        <f t="shared" ref="O149:O151" si="49">IFERROR(M149-C149,"-")</f>
        <v>2.3547387980063021</v>
      </c>
    </row>
    <row r="150" spans="1:16" x14ac:dyDescent="0.25">
      <c r="A150" s="120"/>
      <c r="B150" s="114" t="s">
        <v>89</v>
      </c>
      <c r="C150" s="184">
        <v>7.8299039780521262</v>
      </c>
      <c r="D150" s="185">
        <v>-0.75693422085930351</v>
      </c>
      <c r="E150" s="184">
        <v>4.7731958762886597</v>
      </c>
      <c r="F150" s="185">
        <f t="shared" si="46"/>
        <v>-3.0567081017634665</v>
      </c>
      <c r="G150" s="184">
        <v>6.9228694714131604</v>
      </c>
      <c r="H150" s="185">
        <f t="shared" si="46"/>
        <v>2.1496735951245007</v>
      </c>
      <c r="I150" s="184">
        <v>7.3299583085169742</v>
      </c>
      <c r="J150" s="185">
        <f t="shared" si="46"/>
        <v>0.40708883710381372</v>
      </c>
      <c r="K150" s="184">
        <v>9.565085771947528</v>
      </c>
      <c r="L150" s="185">
        <f t="shared" si="47"/>
        <v>2.2351274634305538</v>
      </c>
      <c r="M150" s="184">
        <v>8.8236196319018401</v>
      </c>
      <c r="N150" s="185">
        <f t="shared" si="48"/>
        <v>-0.74146614004568789</v>
      </c>
      <c r="O150" s="185">
        <f t="shared" si="49"/>
        <v>0.99371565384971383</v>
      </c>
    </row>
    <row r="151" spans="1:16" x14ac:dyDescent="0.25">
      <c r="B151" s="114" t="s">
        <v>91</v>
      </c>
      <c r="C151" s="184">
        <v>7.0989304812834222</v>
      </c>
      <c r="D151" s="185">
        <v>-0.75570435017725224</v>
      </c>
      <c r="E151" s="184">
        <v>7.6947194719471943</v>
      </c>
      <c r="F151" s="185">
        <f t="shared" si="46"/>
        <v>0.59578899066377211</v>
      </c>
      <c r="G151" s="184">
        <v>7.9698209718670077</v>
      </c>
      <c r="H151" s="185">
        <f t="shared" si="46"/>
        <v>0.27510149991981336</v>
      </c>
      <c r="I151" s="184">
        <v>7.955390334572491</v>
      </c>
      <c r="J151" s="185">
        <f t="shared" si="46"/>
        <v>-1.4430637294516657E-2</v>
      </c>
      <c r="K151" s="184">
        <v>8.4321148825065269</v>
      </c>
      <c r="L151" s="185">
        <f t="shared" si="47"/>
        <v>0.47672454793403585</v>
      </c>
      <c r="M151" s="184">
        <v>8.2161835748792278</v>
      </c>
      <c r="N151" s="185">
        <f t="shared" si="48"/>
        <v>-0.21593130762729906</v>
      </c>
      <c r="O151" s="185">
        <f t="shared" si="49"/>
        <v>1.1172530935958056</v>
      </c>
    </row>
    <row r="152" spans="1:16" x14ac:dyDescent="0.25">
      <c r="B152" s="114" t="s">
        <v>93</v>
      </c>
      <c r="C152" s="184">
        <v>7.6853197674418601</v>
      </c>
      <c r="D152" s="185">
        <v>-0.18096407177060936</v>
      </c>
      <c r="E152" s="184">
        <v>7.9045454545454543</v>
      </c>
      <c r="F152" s="185">
        <f t="shared" si="46"/>
        <v>0.21922568710359425</v>
      </c>
      <c r="G152" s="184">
        <v>8.2085187539732996</v>
      </c>
      <c r="H152" s="185">
        <f t="shared" si="46"/>
        <v>0.30397329942784523</v>
      </c>
      <c r="I152" s="184">
        <v>7.965578635014837</v>
      </c>
      <c r="J152" s="185">
        <f t="shared" si="46"/>
        <v>-0.24294011895846257</v>
      </c>
      <c r="K152" s="184">
        <v>8.8064864864864862</v>
      </c>
      <c r="L152" s="185">
        <f t="shared" si="47"/>
        <v>0.84090785147164926</v>
      </c>
      <c r="M152" s="184"/>
      <c r="N152" s="185"/>
      <c r="O152" s="185"/>
    </row>
    <row r="153" spans="1:16" ht="15.75" x14ac:dyDescent="0.25">
      <c r="B153" s="117" t="s">
        <v>30</v>
      </c>
      <c r="C153" s="186">
        <v>7.5379977473000732</v>
      </c>
      <c r="D153" s="187">
        <v>-0.72060056548383322</v>
      </c>
      <c r="E153" s="186">
        <v>7.5590863952333667</v>
      </c>
      <c r="F153" s="187">
        <f t="shared" si="46"/>
        <v>2.1088647933293458E-2</v>
      </c>
      <c r="G153" s="186">
        <v>7.4559044955904499</v>
      </c>
      <c r="H153" s="187">
        <f t="shared" si="46"/>
        <v>-0.1031818996429168</v>
      </c>
      <c r="I153" s="186">
        <v>7.9858322782902276</v>
      </c>
      <c r="J153" s="187">
        <f t="shared" si="46"/>
        <v>0.52992778269977769</v>
      </c>
      <c r="K153" s="186">
        <v>8.7192205917729133</v>
      </c>
      <c r="L153" s="187">
        <f t="shared" si="47"/>
        <v>0.73338831348268574</v>
      </c>
      <c r="M153" s="186">
        <v>8.907649301143584</v>
      </c>
      <c r="N153" s="187">
        <v>0.19695482002396503</v>
      </c>
      <c r="O153" s="187">
        <v>1.384429938309145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7" t="s">
        <v>300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7.7452830188679247</v>
      </c>
      <c r="D163" s="185">
        <v>0.48121116258049934</v>
      </c>
      <c r="E163" s="184">
        <v>5.5201984408221119</v>
      </c>
      <c r="F163" s="185">
        <f t="shared" ref="F163:J165" si="50">IFERROR(E163-C163,"-")</f>
        <v>-2.2250845780458128</v>
      </c>
      <c r="G163" s="184">
        <v>5.8173913043478258</v>
      </c>
      <c r="H163" s="185">
        <f t="shared" si="50"/>
        <v>0.29719286352571395</v>
      </c>
      <c r="I163" s="184">
        <v>6.5277161862527713</v>
      </c>
      <c r="J163" s="185">
        <f t="shared" si="50"/>
        <v>0.71032488190494547</v>
      </c>
      <c r="K163" s="184">
        <v>6.7374773687386842</v>
      </c>
      <c r="L163" s="185">
        <f t="shared" ref="L163:L165" si="51">IFERROR(K163-I163,"-")</f>
        <v>0.20976118248591291</v>
      </c>
      <c r="M163" s="184">
        <v>8.1598639455782305</v>
      </c>
      <c r="N163" s="185">
        <f t="shared" ref="N163:N165" si="52">IFERROR(M163-K163,"-")</f>
        <v>1.4223865768395463</v>
      </c>
      <c r="O163" s="185">
        <f t="shared" ref="O163" si="53">IFERROR(M163-C163,"-")</f>
        <v>0.41458092671030577</v>
      </c>
    </row>
    <row r="164" spans="2:15" x14ac:dyDescent="0.25">
      <c r="B164" s="114" t="s">
        <v>73</v>
      </c>
      <c r="C164" s="184">
        <v>6.459410703547805</v>
      </c>
      <c r="D164" s="185">
        <v>0.52372404977604514</v>
      </c>
      <c r="E164" s="184">
        <v>6.3634615384615385</v>
      </c>
      <c r="F164" s="185">
        <f t="shared" si="50"/>
        <v>-9.5949165086266497E-2</v>
      </c>
      <c r="G164" s="184">
        <v>4.5502645502645507</v>
      </c>
      <c r="H164" s="185">
        <f t="shared" si="50"/>
        <v>-1.8131969881969878</v>
      </c>
      <c r="I164" s="184">
        <v>5.8839531680440773</v>
      </c>
      <c r="J164" s="185">
        <f t="shared" si="50"/>
        <v>1.3336886177795266</v>
      </c>
      <c r="K164" s="184">
        <v>6.2614051094890515</v>
      </c>
      <c r="L164" s="185">
        <f t="shared" si="51"/>
        <v>0.37745194144497418</v>
      </c>
      <c r="M164" s="184">
        <v>6.1108410306271272</v>
      </c>
      <c r="N164" s="185">
        <f t="shared" si="52"/>
        <v>-0.15056407886192424</v>
      </c>
      <c r="O164" s="185">
        <f>IFERROR(M164-C164,"-")</f>
        <v>-0.34856967292067775</v>
      </c>
    </row>
    <row r="165" spans="2:15" x14ac:dyDescent="0.25">
      <c r="B165" s="114" t="s">
        <v>75</v>
      </c>
      <c r="C165" s="184">
        <v>5.8402652200120553</v>
      </c>
      <c r="D165" s="185">
        <v>-0.46596455345072751</v>
      </c>
      <c r="E165" s="184">
        <v>8.701013513513514</v>
      </c>
      <c r="F165" s="185">
        <f t="shared" si="50"/>
        <v>2.8607482935014588</v>
      </c>
      <c r="G165" s="184">
        <v>6.5810439560439562</v>
      </c>
      <c r="H165" s="185">
        <f t="shared" si="50"/>
        <v>-2.1199695574695578</v>
      </c>
      <c r="I165" s="184">
        <v>6.0988160291438982</v>
      </c>
      <c r="J165" s="185">
        <f t="shared" si="50"/>
        <v>-0.482227926900058</v>
      </c>
      <c r="K165" s="184">
        <v>6.9642857142857144</v>
      </c>
      <c r="L165" s="185">
        <f t="shared" si="51"/>
        <v>0.86546968514181621</v>
      </c>
      <c r="M165" s="184">
        <v>7.023180154534364</v>
      </c>
      <c r="N165" s="185">
        <f t="shared" si="52"/>
        <v>5.8894440248649538E-2</v>
      </c>
      <c r="O165" s="185">
        <f t="shared" ref="O165:O168" si="54">IFERROR(M165-C165,"-")</f>
        <v>1.1829149345223087</v>
      </c>
    </row>
    <row r="166" spans="2:15" x14ac:dyDescent="0.25">
      <c r="B166" s="114" t="s">
        <v>77</v>
      </c>
      <c r="C166" s="184">
        <v>6.4785417628057225</v>
      </c>
      <c r="D166" s="185">
        <v>0.43881919029626459</v>
      </c>
      <c r="E166" s="184" t="s">
        <v>236</v>
      </c>
      <c r="F166" s="185" t="str">
        <f>IFERROR(E166-C166,"-")</f>
        <v>-</v>
      </c>
      <c r="G166" s="184">
        <v>4.0613107822410148</v>
      </c>
      <c r="H166" s="185" t="str">
        <f>IFERROR(G166-E166,"-")</f>
        <v>-</v>
      </c>
      <c r="I166" s="184">
        <v>5.4952218430034128</v>
      </c>
      <c r="J166" s="185">
        <f>IFERROR(I166-G166,"-")</f>
        <v>1.4339110607623979</v>
      </c>
      <c r="K166" s="184">
        <v>5.9081426648721402</v>
      </c>
      <c r="L166" s="185">
        <f>IFERROR(K166-I166,"-")</f>
        <v>0.41292082186872747</v>
      </c>
      <c r="M166" s="184">
        <v>5.9860979462875195</v>
      </c>
      <c r="N166" s="185">
        <f>IFERROR(M166-K166,"-")</f>
        <v>7.7955281415379218E-2</v>
      </c>
      <c r="O166" s="185">
        <f t="shared" si="54"/>
        <v>-0.49244381651820301</v>
      </c>
    </row>
    <row r="167" spans="2:15" x14ac:dyDescent="0.25">
      <c r="B167" s="114" t="s">
        <v>79</v>
      </c>
      <c r="C167" s="184">
        <v>8.3189533239038198</v>
      </c>
      <c r="D167" s="185">
        <v>0.651330177084116</v>
      </c>
      <c r="E167" s="184" t="s">
        <v>236</v>
      </c>
      <c r="F167" s="185" t="str">
        <f t="shared" ref="F167:J175" si="55">IFERROR(E167-C167,"-")</f>
        <v>-</v>
      </c>
      <c r="G167" s="184">
        <v>4.3159065628476085</v>
      </c>
      <c r="H167" s="185" t="str">
        <f t="shared" si="55"/>
        <v>-</v>
      </c>
      <c r="I167" s="184">
        <v>6.2125546285260231</v>
      </c>
      <c r="J167" s="185">
        <f t="shared" si="55"/>
        <v>1.8966480656784146</v>
      </c>
      <c r="K167" s="184">
        <v>6.3199523052464226</v>
      </c>
      <c r="L167" s="185">
        <f t="shared" ref="L167:L175" si="56">IFERROR(K167-I167,"-")</f>
        <v>0.10739767672039946</v>
      </c>
      <c r="M167" s="184">
        <v>7.0540976988292288</v>
      </c>
      <c r="N167" s="185">
        <f t="shared" ref="N167:N173" si="57">IFERROR(M167-K167,"-")</f>
        <v>0.73414539358280617</v>
      </c>
      <c r="O167" s="185">
        <f t="shared" si="54"/>
        <v>-1.264855625074591</v>
      </c>
    </row>
    <row r="168" spans="2:15" x14ac:dyDescent="0.25">
      <c r="B168" s="114" t="s">
        <v>81</v>
      </c>
      <c r="C168" s="184">
        <v>5.481308411214953</v>
      </c>
      <c r="D168" s="185">
        <v>-0.87219158878504732</v>
      </c>
      <c r="E168" s="184" t="s">
        <v>236</v>
      </c>
      <c r="F168" s="185" t="str">
        <f t="shared" si="55"/>
        <v>-</v>
      </c>
      <c r="G168" s="184">
        <v>5.9469496021220163</v>
      </c>
      <c r="H168" s="185" t="str">
        <f t="shared" si="55"/>
        <v>-</v>
      </c>
      <c r="I168" s="184">
        <v>6.8347826086956518</v>
      </c>
      <c r="J168" s="185">
        <f t="shared" si="55"/>
        <v>0.88783300657363551</v>
      </c>
      <c r="K168" s="184">
        <v>6.4923076923076923</v>
      </c>
      <c r="L168" s="185">
        <f t="shared" si="56"/>
        <v>-0.34247491638795946</v>
      </c>
      <c r="M168" s="184">
        <v>6.846736596736597</v>
      </c>
      <c r="N168" s="185">
        <f t="shared" si="57"/>
        <v>0.35442890442890462</v>
      </c>
      <c r="O168" s="185">
        <f t="shared" si="54"/>
        <v>1.3654281855216439</v>
      </c>
    </row>
    <row r="169" spans="2:15" x14ac:dyDescent="0.25">
      <c r="B169" s="114" t="s">
        <v>83</v>
      </c>
      <c r="C169" s="184">
        <v>7.3386550556361874</v>
      </c>
      <c r="D169" s="185">
        <v>0.66016184494849561</v>
      </c>
      <c r="E169" s="184" t="s">
        <v>236</v>
      </c>
      <c r="F169" s="185" t="str">
        <f t="shared" si="55"/>
        <v>-</v>
      </c>
      <c r="G169" s="184">
        <v>6.3998250218722657</v>
      </c>
      <c r="H169" s="185" t="str">
        <f t="shared" si="55"/>
        <v>-</v>
      </c>
      <c r="I169" s="184">
        <v>5.7849790316431564</v>
      </c>
      <c r="J169" s="185">
        <f t="shared" si="55"/>
        <v>-0.61484599022910924</v>
      </c>
      <c r="K169" s="184">
        <v>6.7623158963941083</v>
      </c>
      <c r="L169" s="185">
        <f t="shared" si="56"/>
        <v>0.97733686475095194</v>
      </c>
      <c r="M169" s="184">
        <v>7.4846723044397461</v>
      </c>
      <c r="N169" s="185">
        <f t="shared" si="57"/>
        <v>0.72235640804563772</v>
      </c>
      <c r="O169" s="185">
        <f>IFERROR(M169-C169,"-")</f>
        <v>0.14601724880355871</v>
      </c>
    </row>
    <row r="170" spans="2:15" x14ac:dyDescent="0.25">
      <c r="B170" s="114" t="s">
        <v>85</v>
      </c>
      <c r="C170" s="184">
        <v>8.4322678843226786</v>
      </c>
      <c r="D170" s="185">
        <v>0.63704430708690651</v>
      </c>
      <c r="E170" s="184">
        <v>7.6909920182440139</v>
      </c>
      <c r="F170" s="185">
        <f t="shared" si="55"/>
        <v>-0.74127586607866469</v>
      </c>
      <c r="G170" s="184">
        <v>7.0756446991404012</v>
      </c>
      <c r="H170" s="185">
        <f t="shared" si="55"/>
        <v>-0.61534731910361273</v>
      </c>
      <c r="I170" s="184">
        <v>7.3377939983779399</v>
      </c>
      <c r="J170" s="185">
        <f t="shared" si="55"/>
        <v>0.26214929923753871</v>
      </c>
      <c r="K170" s="184">
        <v>7.2864745011086471</v>
      </c>
      <c r="L170" s="185">
        <f t="shared" si="56"/>
        <v>-5.1319497269292746E-2</v>
      </c>
      <c r="M170" s="184">
        <v>7.9534117647058826</v>
      </c>
      <c r="N170" s="185">
        <f t="shared" si="57"/>
        <v>0.66693726359723549</v>
      </c>
      <c r="O170" s="185">
        <f>IFERROR(M170-C170,"-")</f>
        <v>-0.47885611961679597</v>
      </c>
    </row>
    <row r="171" spans="2:15" x14ac:dyDescent="0.25">
      <c r="B171" s="114" t="s">
        <v>87</v>
      </c>
      <c r="C171" s="184">
        <v>7.0594844679444808</v>
      </c>
      <c r="D171" s="185">
        <v>1.1115625851202449</v>
      </c>
      <c r="E171" s="184">
        <v>7.98828125</v>
      </c>
      <c r="F171" s="185">
        <f t="shared" si="55"/>
        <v>0.92879678205551919</v>
      </c>
      <c r="G171" s="184">
        <v>7.2506329113924046</v>
      </c>
      <c r="H171" s="185">
        <f t="shared" si="55"/>
        <v>-0.73764833860759538</v>
      </c>
      <c r="I171" s="184">
        <v>7.0207190737355267</v>
      </c>
      <c r="J171" s="185">
        <f t="shared" si="55"/>
        <v>-0.2299138376568779</v>
      </c>
      <c r="K171" s="184">
        <v>6.5264691597863038</v>
      </c>
      <c r="L171" s="185">
        <f t="shared" si="56"/>
        <v>-0.49424991394922291</v>
      </c>
      <c r="M171" s="184">
        <v>6.5689448441247</v>
      </c>
      <c r="N171" s="185">
        <f t="shared" si="57"/>
        <v>4.2475684338396213E-2</v>
      </c>
      <c r="O171" s="185">
        <f t="shared" ref="O171:O173" si="58">IFERROR(M171-C171,"-")</f>
        <v>-0.49053962381978078</v>
      </c>
    </row>
    <row r="172" spans="2:15" x14ac:dyDescent="0.25">
      <c r="B172" s="114" t="s">
        <v>89</v>
      </c>
      <c r="C172" s="184">
        <v>6.5944162436548224</v>
      </c>
      <c r="D172" s="185">
        <v>0.27319253428579771</v>
      </c>
      <c r="E172" s="184">
        <v>6.2247324613555293</v>
      </c>
      <c r="F172" s="185">
        <f t="shared" si="55"/>
        <v>-0.36968378229929311</v>
      </c>
      <c r="G172" s="184">
        <v>5.982193732193732</v>
      </c>
      <c r="H172" s="185">
        <f t="shared" si="55"/>
        <v>-0.24253872916179731</v>
      </c>
      <c r="I172" s="184">
        <v>6.2266714336789422</v>
      </c>
      <c r="J172" s="185">
        <f t="shared" si="55"/>
        <v>0.2444777014852102</v>
      </c>
      <c r="K172" s="184">
        <v>6.1283255086071984</v>
      </c>
      <c r="L172" s="185">
        <f t="shared" si="56"/>
        <v>-9.8345925071743778E-2</v>
      </c>
      <c r="M172" s="184">
        <v>6.1717967072297784</v>
      </c>
      <c r="N172" s="185">
        <f t="shared" si="57"/>
        <v>4.3471198622579976E-2</v>
      </c>
      <c r="O172" s="185">
        <f t="shared" si="58"/>
        <v>-0.42261953642504402</v>
      </c>
    </row>
    <row r="173" spans="2:15" x14ac:dyDescent="0.25">
      <c r="B173" s="114" t="s">
        <v>91</v>
      </c>
      <c r="C173" s="184">
        <v>5.4057971014492754</v>
      </c>
      <c r="D173" s="185">
        <v>-0.65675176485252251</v>
      </c>
      <c r="E173" s="184">
        <v>8</v>
      </c>
      <c r="F173" s="185">
        <f t="shared" si="55"/>
        <v>2.5942028985507246</v>
      </c>
      <c r="G173" s="184">
        <v>6.9024390243902438</v>
      </c>
      <c r="H173" s="185">
        <f t="shared" si="55"/>
        <v>-1.0975609756097562</v>
      </c>
      <c r="I173" s="184">
        <v>7.8496287128712874</v>
      </c>
      <c r="J173" s="185">
        <f t="shared" si="55"/>
        <v>0.94718968848104357</v>
      </c>
      <c r="K173" s="184">
        <v>7.0292553191489358</v>
      </c>
      <c r="L173" s="185">
        <f t="shared" si="56"/>
        <v>-0.82037339372235163</v>
      </c>
      <c r="M173" s="184">
        <v>5.8347953216374266</v>
      </c>
      <c r="N173" s="185">
        <f t="shared" si="57"/>
        <v>-1.1944599975115091</v>
      </c>
      <c r="O173" s="185">
        <f t="shared" si="58"/>
        <v>0.42899822018815126</v>
      </c>
    </row>
    <row r="174" spans="2:15" x14ac:dyDescent="0.25">
      <c r="B174" s="114" t="s">
        <v>93</v>
      </c>
      <c r="C174" s="184">
        <v>5.2847432024169185</v>
      </c>
      <c r="D174" s="185">
        <v>-0.64723943144704688</v>
      </c>
      <c r="E174" s="184">
        <v>5.0691003911342891</v>
      </c>
      <c r="F174" s="185">
        <f t="shared" si="55"/>
        <v>-0.21564281128262941</v>
      </c>
      <c r="G174" s="184">
        <v>6.2885729331226958</v>
      </c>
      <c r="H174" s="185">
        <f t="shared" si="55"/>
        <v>1.2194725419884067</v>
      </c>
      <c r="I174" s="184">
        <v>6.1374871266735322</v>
      </c>
      <c r="J174" s="185">
        <f t="shared" si="55"/>
        <v>-0.15108580644916358</v>
      </c>
      <c r="K174" s="184">
        <v>5.7238356164383566</v>
      </c>
      <c r="L174" s="185">
        <f t="shared" si="56"/>
        <v>-0.41365151023517566</v>
      </c>
      <c r="M174" s="184"/>
      <c r="N174" s="185"/>
      <c r="O174" s="185"/>
    </row>
    <row r="175" spans="2:15" ht="15.75" x14ac:dyDescent="0.25">
      <c r="B175" s="117" t="s">
        <v>30</v>
      </c>
      <c r="C175" s="186">
        <v>6.7639384364488837</v>
      </c>
      <c r="D175" s="187">
        <v>0.24538813817316285</v>
      </c>
      <c r="E175" s="186">
        <v>6.446249620406924</v>
      </c>
      <c r="F175" s="187">
        <f t="shared" si="55"/>
        <v>-0.31768881604195975</v>
      </c>
      <c r="G175" s="186">
        <v>6.1666010756919851</v>
      </c>
      <c r="H175" s="187">
        <f t="shared" si="55"/>
        <v>-0.27964854471493883</v>
      </c>
      <c r="I175" s="186">
        <v>6.3556792873051222</v>
      </c>
      <c r="J175" s="187">
        <f t="shared" si="55"/>
        <v>0.18907821161313709</v>
      </c>
      <c r="K175" s="186">
        <v>6.4696081948264181</v>
      </c>
      <c r="L175" s="187">
        <f t="shared" si="56"/>
        <v>0.11392890752129592</v>
      </c>
      <c r="M175" s="186">
        <v>6.780561424690613</v>
      </c>
      <c r="N175" s="187">
        <v>0.25244932015141064</v>
      </c>
      <c r="O175" s="187">
        <v>-9.040808017330626E-2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7" t="s">
        <v>301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10.616883116883116</v>
      </c>
      <c r="D185" s="185">
        <v>1.5324841399010189</v>
      </c>
      <c r="E185" s="184">
        <v>9.319488817891374</v>
      </c>
      <c r="F185" s="185">
        <f t="shared" ref="F185:J187" si="59">IFERROR(E185-C185,"-")</f>
        <v>-1.2973942989917422</v>
      </c>
      <c r="G185" s="184">
        <v>6.3085714285714287</v>
      </c>
      <c r="H185" s="185">
        <f t="shared" si="59"/>
        <v>-3.0109173893199452</v>
      </c>
      <c r="I185" s="184">
        <v>8.5574162679425836</v>
      </c>
      <c r="J185" s="185">
        <f t="shared" si="59"/>
        <v>2.2488448393711549</v>
      </c>
      <c r="K185" s="184">
        <v>8.6969696969696972</v>
      </c>
      <c r="L185" s="185">
        <f t="shared" ref="L185:L187" si="60">IFERROR(K185-I185,"-")</f>
        <v>0.13955342902711365</v>
      </c>
      <c r="M185" s="184">
        <v>8.8498659517426272</v>
      </c>
      <c r="N185" s="185">
        <f t="shared" ref="N185:N187" si="61">IFERROR(M185-K185,"-")</f>
        <v>0.15289625477293001</v>
      </c>
      <c r="O185" s="185">
        <f t="shared" ref="O185" si="62">IFERROR(M185-C185,"-")</f>
        <v>-1.7670171651404889</v>
      </c>
    </row>
    <row r="186" spans="1:16" x14ac:dyDescent="0.25">
      <c r="B186" s="114" t="s">
        <v>73</v>
      </c>
      <c r="C186" s="184">
        <v>9.41</v>
      </c>
      <c r="D186" s="185">
        <v>1.1654479418886208</v>
      </c>
      <c r="E186" s="184">
        <v>6.2897196261682247</v>
      </c>
      <c r="F186" s="185">
        <f t="shared" si="59"/>
        <v>-3.1202803738317755</v>
      </c>
      <c r="G186" s="184">
        <v>8.6111111111111107</v>
      </c>
      <c r="H186" s="185">
        <f t="shared" si="59"/>
        <v>2.3213914849428861</v>
      </c>
      <c r="I186" s="184">
        <v>5.5938303341902316</v>
      </c>
      <c r="J186" s="185">
        <f t="shared" si="59"/>
        <v>-3.0172807769208791</v>
      </c>
      <c r="K186" s="184">
        <v>7.5101123595505621</v>
      </c>
      <c r="L186" s="185">
        <f t="shared" si="60"/>
        <v>1.9162820253603305</v>
      </c>
      <c r="M186" s="184">
        <v>7.6536796536796539</v>
      </c>
      <c r="N186" s="185">
        <f t="shared" si="61"/>
        <v>0.14356729412909175</v>
      </c>
      <c r="O186" s="185">
        <f>IFERROR(M186-C186,"-")</f>
        <v>-1.7563203463203463</v>
      </c>
    </row>
    <row r="187" spans="1:16" x14ac:dyDescent="0.25">
      <c r="B187" s="114" t="s">
        <v>75</v>
      </c>
      <c r="C187" s="184">
        <v>9.2303523035230359</v>
      </c>
      <c r="D187" s="185">
        <v>0.53987611304684613</v>
      </c>
      <c r="E187" s="184">
        <v>7.180616740088106</v>
      </c>
      <c r="F187" s="185">
        <f t="shared" si="59"/>
        <v>-2.0497355634349299</v>
      </c>
      <c r="G187" s="184">
        <v>5.25</v>
      </c>
      <c r="H187" s="185">
        <f t="shared" si="59"/>
        <v>-1.930616740088106</v>
      </c>
      <c r="I187" s="184">
        <v>7.1073446327683616</v>
      </c>
      <c r="J187" s="185">
        <f t="shared" si="59"/>
        <v>1.8573446327683616</v>
      </c>
      <c r="K187" s="184">
        <v>9.2798742138364787</v>
      </c>
      <c r="L187" s="185">
        <f t="shared" si="60"/>
        <v>2.1725295810681171</v>
      </c>
      <c r="M187" s="184">
        <v>7.7043918918918921</v>
      </c>
      <c r="N187" s="185">
        <f t="shared" si="61"/>
        <v>-1.5754823219445866</v>
      </c>
      <c r="O187" s="185">
        <f t="shared" ref="O187:O190" si="63">IFERROR(M187-C187,"-")</f>
        <v>-1.5259604116311438</v>
      </c>
    </row>
    <row r="188" spans="1:16" x14ac:dyDescent="0.25">
      <c r="B188" s="114" t="s">
        <v>77</v>
      </c>
      <c r="C188" s="184">
        <v>8.6024999999999991</v>
      </c>
      <c r="D188" s="185">
        <v>-0.33936046511628071</v>
      </c>
      <c r="E188" s="184" t="s">
        <v>236</v>
      </c>
      <c r="F188" s="185" t="str">
        <f>IFERROR(E188-C188,"-")</f>
        <v>-</v>
      </c>
      <c r="G188" s="184">
        <v>5.2121212121212119</v>
      </c>
      <c r="H188" s="185" t="str">
        <f>IFERROR(G188-E188,"-")</f>
        <v>-</v>
      </c>
      <c r="I188" s="184">
        <v>6.235611510791367</v>
      </c>
      <c r="J188" s="185">
        <f>IFERROR(I188-G188,"-")</f>
        <v>1.0234902986701551</v>
      </c>
      <c r="K188" s="184">
        <v>7.8366197183098594</v>
      </c>
      <c r="L188" s="185">
        <f>IFERROR(K188-I188,"-")</f>
        <v>1.6010082075184924</v>
      </c>
      <c r="M188" s="184">
        <v>8.6806930693069315</v>
      </c>
      <c r="N188" s="185">
        <f>IFERROR(M188-K188,"-")</f>
        <v>0.84407335099707215</v>
      </c>
      <c r="O188" s="185">
        <f t="shared" si="63"/>
        <v>7.8193069306932372E-2</v>
      </c>
    </row>
    <row r="189" spans="1:16" x14ac:dyDescent="0.25">
      <c r="B189" s="114" t="s">
        <v>79</v>
      </c>
      <c r="C189" s="184">
        <v>10.330472103004292</v>
      </c>
      <c r="D189" s="185">
        <v>1.4177736903058786</v>
      </c>
      <c r="E189" s="184" t="s">
        <v>236</v>
      </c>
      <c r="F189" s="185" t="str">
        <f t="shared" ref="F189:J197" si="64">IFERROR(E189-C189,"-")</f>
        <v>-</v>
      </c>
      <c r="G189" s="184">
        <v>4.8250000000000002</v>
      </c>
      <c r="H189" s="185" t="str">
        <f t="shared" si="64"/>
        <v>-</v>
      </c>
      <c r="I189" s="184">
        <v>6.1355140186915884</v>
      </c>
      <c r="J189" s="185">
        <f t="shared" si="64"/>
        <v>1.3105140186915882</v>
      </c>
      <c r="K189" s="184">
        <v>7.5637065637065639</v>
      </c>
      <c r="L189" s="185">
        <f t="shared" ref="L189:L197" si="65">IFERROR(K189-I189,"-")</f>
        <v>1.4281925450149755</v>
      </c>
      <c r="M189" s="184">
        <v>8.140703517587939</v>
      </c>
      <c r="N189" s="185">
        <f t="shared" ref="N189:N195" si="66">IFERROR(M189-K189,"-")</f>
        <v>0.57699695388137506</v>
      </c>
      <c r="O189" s="185">
        <f t="shared" si="63"/>
        <v>-2.1897685854163527</v>
      </c>
    </row>
    <row r="190" spans="1:16" x14ac:dyDescent="0.25">
      <c r="B190" s="114" t="s">
        <v>120</v>
      </c>
      <c r="C190" s="184">
        <v>8.0840336134453779</v>
      </c>
      <c r="D190" s="185">
        <v>-0.6337364213978276</v>
      </c>
      <c r="E190" s="184" t="s">
        <v>236</v>
      </c>
      <c r="F190" s="185" t="str">
        <f t="shared" si="64"/>
        <v>-</v>
      </c>
      <c r="G190" s="184">
        <v>6.8023255813953485</v>
      </c>
      <c r="H190" s="185" t="str">
        <f t="shared" si="64"/>
        <v>-</v>
      </c>
      <c r="I190" s="184">
        <v>6.709677419354839</v>
      </c>
      <c r="J190" s="185">
        <f t="shared" si="64"/>
        <v>-9.2648162040509519E-2</v>
      </c>
      <c r="K190" s="184">
        <v>7.7424657534246579</v>
      </c>
      <c r="L190" s="185">
        <f t="shared" si="65"/>
        <v>1.032788334069819</v>
      </c>
      <c r="M190" s="184">
        <v>8.120075046904315</v>
      </c>
      <c r="N190" s="185">
        <f t="shared" si="66"/>
        <v>0.3776092934796571</v>
      </c>
      <c r="O190" s="185">
        <f t="shared" si="63"/>
        <v>3.6041433458937178E-2</v>
      </c>
    </row>
    <row r="191" spans="1:16" x14ac:dyDescent="0.25">
      <c r="B191" s="114" t="s">
        <v>83</v>
      </c>
      <c r="C191" s="184">
        <v>9.4250000000000007</v>
      </c>
      <c r="D191" s="185">
        <v>-0.54767759562841434</v>
      </c>
      <c r="E191" s="184" t="s">
        <v>236</v>
      </c>
      <c r="F191" s="185" t="str">
        <f t="shared" si="64"/>
        <v>-</v>
      </c>
      <c r="G191" s="184">
        <v>9.1930693069306937</v>
      </c>
      <c r="H191" s="185" t="str">
        <f t="shared" si="64"/>
        <v>-</v>
      </c>
      <c r="I191" s="184">
        <v>7.8844696969696972</v>
      </c>
      <c r="J191" s="185">
        <f t="shared" si="64"/>
        <v>-1.3085996099609964</v>
      </c>
      <c r="K191" s="184">
        <v>6.6075036075036078</v>
      </c>
      <c r="L191" s="185">
        <f t="shared" si="65"/>
        <v>-1.2769660894660895</v>
      </c>
      <c r="M191" s="184">
        <v>7.4171974522292992</v>
      </c>
      <c r="N191" s="185">
        <f t="shared" si="66"/>
        <v>0.80969384472569139</v>
      </c>
      <c r="O191" s="185">
        <f>IFERROR(M191-C191,"-")</f>
        <v>-2.0078025477707016</v>
      </c>
    </row>
    <row r="192" spans="1:16" x14ac:dyDescent="0.25">
      <c r="B192" s="114" t="s">
        <v>85</v>
      </c>
      <c r="C192" s="184">
        <v>10.110526315789473</v>
      </c>
      <c r="D192" s="185">
        <v>-0.36713691445107699</v>
      </c>
      <c r="E192" s="184">
        <v>5.0167286245353164</v>
      </c>
      <c r="F192" s="185">
        <f t="shared" si="64"/>
        <v>-5.0937976912541565</v>
      </c>
      <c r="G192" s="184">
        <v>4.776859504132231</v>
      </c>
      <c r="H192" s="185">
        <f t="shared" si="64"/>
        <v>-0.23986912040308539</v>
      </c>
      <c r="I192" s="184">
        <v>8.9580152671755719</v>
      </c>
      <c r="J192" s="185">
        <f t="shared" si="64"/>
        <v>4.1811557630433409</v>
      </c>
      <c r="K192" s="184">
        <v>7.5533199195171026</v>
      </c>
      <c r="L192" s="185">
        <f t="shared" si="65"/>
        <v>-1.4046953476584694</v>
      </c>
      <c r="M192" s="184">
        <v>6.4814814814814818</v>
      </c>
      <c r="N192" s="185">
        <f t="shared" si="66"/>
        <v>-1.0718384380356207</v>
      </c>
      <c r="O192" s="185">
        <f>IFERROR(M192-C192,"-")</f>
        <v>-3.6290448343079911</v>
      </c>
    </row>
    <row r="193" spans="2:16" x14ac:dyDescent="0.25">
      <c r="B193" s="114" t="s">
        <v>87</v>
      </c>
      <c r="C193" s="184">
        <v>9.2386058981233248</v>
      </c>
      <c r="D193" s="185">
        <v>0.46623235726729284</v>
      </c>
      <c r="E193" s="184">
        <v>6.0535714285714288</v>
      </c>
      <c r="F193" s="185">
        <f t="shared" si="64"/>
        <v>-3.185034469551896</v>
      </c>
      <c r="G193" s="184">
        <v>6.3159999999999998</v>
      </c>
      <c r="H193" s="185">
        <f t="shared" si="64"/>
        <v>0.26242857142857101</v>
      </c>
      <c r="I193" s="184">
        <v>7.1208459214501509</v>
      </c>
      <c r="J193" s="185">
        <f t="shared" si="64"/>
        <v>0.8048459214501511</v>
      </c>
      <c r="K193" s="184">
        <v>7.6696165191740411</v>
      </c>
      <c r="L193" s="185">
        <f t="shared" si="65"/>
        <v>0.54877059772389014</v>
      </c>
      <c r="M193" s="184">
        <v>7.8940092165898621</v>
      </c>
      <c r="N193" s="185">
        <f t="shared" si="66"/>
        <v>0.22439269741582102</v>
      </c>
      <c r="O193" s="185">
        <f t="shared" ref="O193:O195" si="67">IFERROR(M193-C193,"-")</f>
        <v>-1.3445966815334627</v>
      </c>
    </row>
    <row r="194" spans="2:16" x14ac:dyDescent="0.25">
      <c r="B194" s="114" t="s">
        <v>89</v>
      </c>
      <c r="C194" s="184">
        <v>8.8419117647058822</v>
      </c>
      <c r="D194" s="185">
        <v>0.56191176470588289</v>
      </c>
      <c r="E194" s="184">
        <v>7.6309523809523814</v>
      </c>
      <c r="F194" s="185">
        <f t="shared" si="64"/>
        <v>-1.2109593837535009</v>
      </c>
      <c r="G194" s="184">
        <v>5.9019607843137258</v>
      </c>
      <c r="H194" s="185">
        <f t="shared" si="64"/>
        <v>-1.7289915966386555</v>
      </c>
      <c r="I194" s="184">
        <v>6.3746701846965701</v>
      </c>
      <c r="J194" s="185">
        <f t="shared" si="64"/>
        <v>0.47270940038284426</v>
      </c>
      <c r="K194" s="184">
        <v>6.2601880877742948</v>
      </c>
      <c r="L194" s="185">
        <f t="shared" si="65"/>
        <v>-0.11448209692227529</v>
      </c>
      <c r="M194" s="184">
        <v>6.36</v>
      </c>
      <c r="N194" s="185">
        <f t="shared" si="66"/>
        <v>9.9811912225705512E-2</v>
      </c>
      <c r="O194" s="185">
        <f t="shared" si="67"/>
        <v>-2.4819117647058819</v>
      </c>
    </row>
    <row r="195" spans="2:16" x14ac:dyDescent="0.25">
      <c r="B195" s="114" t="s">
        <v>91</v>
      </c>
      <c r="C195" s="184">
        <v>8.7468749999999993</v>
      </c>
      <c r="D195" s="185">
        <v>-1.4451779801324509</v>
      </c>
      <c r="E195" s="184">
        <v>5.4861111111111107</v>
      </c>
      <c r="F195" s="185">
        <f t="shared" si="64"/>
        <v>-3.2607638888888886</v>
      </c>
      <c r="G195" s="184">
        <v>7.4267515923566876</v>
      </c>
      <c r="H195" s="185">
        <f t="shared" si="64"/>
        <v>1.9406404812455769</v>
      </c>
      <c r="I195" s="184">
        <v>7.4951456310679614</v>
      </c>
      <c r="J195" s="185">
        <f t="shared" si="64"/>
        <v>6.8394038711273808E-2</v>
      </c>
      <c r="K195" s="184">
        <v>7.8169336384439356</v>
      </c>
      <c r="L195" s="185">
        <f t="shared" si="65"/>
        <v>0.32178800737597424</v>
      </c>
      <c r="M195" s="184">
        <v>6.4905660377358494</v>
      </c>
      <c r="N195" s="185">
        <f t="shared" si="66"/>
        <v>-1.3263676007080862</v>
      </c>
      <c r="O195" s="185">
        <f t="shared" si="67"/>
        <v>-2.2563089622641499</v>
      </c>
    </row>
    <row r="196" spans="2:16" x14ac:dyDescent="0.25">
      <c r="B196" s="114" t="s">
        <v>93</v>
      </c>
      <c r="C196" s="184">
        <v>8.7430555555555554</v>
      </c>
      <c r="D196" s="185">
        <v>-8.6685823754795166E-3</v>
      </c>
      <c r="E196" s="184">
        <v>5.2301587301587302</v>
      </c>
      <c r="F196" s="185">
        <f t="shared" si="64"/>
        <v>-3.5128968253968251</v>
      </c>
      <c r="G196" s="184">
        <v>5.7030965391621127</v>
      </c>
      <c r="H196" s="185">
        <f t="shared" si="64"/>
        <v>0.47293780900338245</v>
      </c>
      <c r="I196" s="184">
        <v>6.3891213389121342</v>
      </c>
      <c r="J196" s="185">
        <f t="shared" si="64"/>
        <v>0.68602479975002151</v>
      </c>
      <c r="K196" s="184">
        <v>6.9157088122605366</v>
      </c>
      <c r="L196" s="185">
        <f t="shared" si="65"/>
        <v>0.52658747334840239</v>
      </c>
      <c r="M196" s="184"/>
      <c r="N196" s="185"/>
      <c r="O196" s="185"/>
    </row>
    <row r="197" spans="2:16" ht="15.75" x14ac:dyDescent="0.25">
      <c r="B197" s="117" t="s">
        <v>30</v>
      </c>
      <c r="C197" s="186">
        <v>9.2769230769230777</v>
      </c>
      <c r="D197" s="187">
        <v>0.2465642912745043</v>
      </c>
      <c r="E197" s="186">
        <v>6.4966408268733851</v>
      </c>
      <c r="F197" s="187">
        <f t="shared" si="64"/>
        <v>-2.7802822500496926</v>
      </c>
      <c r="G197" s="186">
        <v>6.2224880382775121</v>
      </c>
      <c r="H197" s="187">
        <f t="shared" si="64"/>
        <v>-0.274152788595873</v>
      </c>
      <c r="I197" s="186">
        <v>7.0339242722696431</v>
      </c>
      <c r="J197" s="187">
        <f t="shared" si="64"/>
        <v>0.81143623399213105</v>
      </c>
      <c r="K197" s="186">
        <v>7.4551912568306014</v>
      </c>
      <c r="L197" s="187">
        <f t="shared" si="65"/>
        <v>0.42126698456095824</v>
      </c>
      <c r="M197" s="186">
        <v>7.6178444532175282</v>
      </c>
      <c r="N197" s="187">
        <v>0.10596844677630468</v>
      </c>
      <c r="O197" s="187">
        <v>-1.7198829393477242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7" t="s">
        <v>302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9.036363636363637</v>
      </c>
      <c r="D207" s="185">
        <v>-3.089038292896813</v>
      </c>
      <c r="E207" s="184">
        <v>6.4727793696275073</v>
      </c>
      <c r="F207" s="185">
        <f t="shared" ref="F207:J209" si="68">IFERROR(E207-C207,"-")</f>
        <v>-2.5635842667361297</v>
      </c>
      <c r="G207" s="184">
        <v>6</v>
      </c>
      <c r="H207" s="185">
        <f t="shared" si="68"/>
        <v>-0.47277936962750733</v>
      </c>
      <c r="I207" s="184">
        <v>5.4202586206896548</v>
      </c>
      <c r="J207" s="185">
        <f t="shared" si="68"/>
        <v>-0.5797413793103452</v>
      </c>
      <c r="K207" s="184">
        <v>7.4215976331360949</v>
      </c>
      <c r="L207" s="185">
        <f t="shared" ref="L207:L209" si="69">IFERROR(K207-I207,"-")</f>
        <v>2.0013390124464401</v>
      </c>
      <c r="M207" s="184">
        <v>10.036101083032491</v>
      </c>
      <c r="N207" s="185">
        <f t="shared" ref="N207:N209" si="70">IFERROR(M207-K207,"-")</f>
        <v>2.6145034498963966</v>
      </c>
      <c r="O207" s="185">
        <f t="shared" ref="O207" si="71">IFERROR(M207-C207,"-")</f>
        <v>0.99973744666885445</v>
      </c>
    </row>
    <row r="208" spans="2:16" x14ac:dyDescent="0.25">
      <c r="B208" s="114" t="s">
        <v>73</v>
      </c>
      <c r="C208" s="184">
        <v>8.6132075471698109</v>
      </c>
      <c r="D208" s="185">
        <v>-0.97798742138364858</v>
      </c>
      <c r="E208" s="184">
        <v>7.0763358778625953</v>
      </c>
      <c r="F208" s="185">
        <f t="shared" si="68"/>
        <v>-1.5368716693072155</v>
      </c>
      <c r="G208" s="184">
        <v>2.86046511627907</v>
      </c>
      <c r="H208" s="185">
        <f t="shared" si="68"/>
        <v>-4.2158707615835258</v>
      </c>
      <c r="I208" s="184">
        <v>5.7116883116883113</v>
      </c>
      <c r="J208" s="185">
        <f t="shared" si="68"/>
        <v>2.8512231954092413</v>
      </c>
      <c r="K208" s="184">
        <v>6.1691078561917445</v>
      </c>
      <c r="L208" s="185">
        <f t="shared" si="69"/>
        <v>0.45741954450343325</v>
      </c>
      <c r="M208" s="184">
        <v>9.6203288490284002</v>
      </c>
      <c r="N208" s="185">
        <f t="shared" si="70"/>
        <v>3.4512209928366557</v>
      </c>
      <c r="O208" s="185">
        <f>IFERROR(M208-C208,"-")</f>
        <v>1.0071213018585894</v>
      </c>
    </row>
    <row r="209" spans="2:16" x14ac:dyDescent="0.25">
      <c r="B209" s="114" t="s">
        <v>75</v>
      </c>
      <c r="C209" s="184">
        <v>7.7953890489913542</v>
      </c>
      <c r="D209" s="185">
        <v>0.56027933112301564</v>
      </c>
      <c r="E209" s="184">
        <v>8.3571428571428577</v>
      </c>
      <c r="F209" s="185">
        <f t="shared" si="68"/>
        <v>0.56175380815150344</v>
      </c>
      <c r="G209" s="184">
        <v>5.5</v>
      </c>
      <c r="H209" s="185">
        <f t="shared" si="68"/>
        <v>-2.8571428571428577</v>
      </c>
      <c r="I209" s="184">
        <v>6.5864527629233516</v>
      </c>
      <c r="J209" s="185">
        <f t="shared" si="68"/>
        <v>1.0864527629233516</v>
      </c>
      <c r="K209" s="184">
        <v>7.4685534591194971</v>
      </c>
      <c r="L209" s="185">
        <f t="shared" si="69"/>
        <v>0.88210069619614551</v>
      </c>
      <c r="M209" s="184">
        <v>10.040567951318458</v>
      </c>
      <c r="N209" s="185">
        <f t="shared" si="70"/>
        <v>2.5720144921989609</v>
      </c>
      <c r="O209" s="185">
        <f t="shared" ref="O209:O212" si="72">IFERROR(M209-C209,"-")</f>
        <v>2.2451789023271038</v>
      </c>
    </row>
    <row r="210" spans="2:16" x14ac:dyDescent="0.25">
      <c r="B210" s="114" t="s">
        <v>77</v>
      </c>
      <c r="C210" s="184">
        <v>6.806451612903226</v>
      </c>
      <c r="D210" s="185">
        <v>0.18576195773081228</v>
      </c>
      <c r="E210" s="184" t="s">
        <v>236</v>
      </c>
      <c r="F210" s="185" t="str">
        <f>IFERROR(E210-C210,"-")</f>
        <v>-</v>
      </c>
      <c r="G210" s="184">
        <v>2.84</v>
      </c>
      <c r="H210" s="185" t="str">
        <f>IFERROR(G210-E210,"-")</f>
        <v>-</v>
      </c>
      <c r="I210" s="184">
        <v>5.3230912476722532</v>
      </c>
      <c r="J210" s="185">
        <f>IFERROR(I210-G210,"-")</f>
        <v>2.4830912476722533</v>
      </c>
      <c r="K210" s="184">
        <v>7.0227048371174732</v>
      </c>
      <c r="L210" s="185">
        <f>IFERROR(K210-I210,"-")</f>
        <v>1.69961358944522</v>
      </c>
      <c r="M210" s="184">
        <v>8.3473684210526322</v>
      </c>
      <c r="N210" s="185">
        <f>IFERROR(M210-K210,"-")</f>
        <v>1.324663583935159</v>
      </c>
      <c r="O210" s="185">
        <f t="shared" si="72"/>
        <v>1.5409168081494062</v>
      </c>
    </row>
    <row r="211" spans="2:16" x14ac:dyDescent="0.25">
      <c r="B211" s="114" t="s">
        <v>79</v>
      </c>
      <c r="C211" s="184">
        <v>31.227272727272727</v>
      </c>
      <c r="D211" s="185">
        <v>23.10144491270319</v>
      </c>
      <c r="E211" s="184" t="s">
        <v>236</v>
      </c>
      <c r="F211" s="185" t="str">
        <f t="shared" ref="F211:J219" si="73">IFERROR(E211-C211,"-")</f>
        <v>-</v>
      </c>
      <c r="G211" s="184">
        <v>4.5</v>
      </c>
      <c r="H211" s="185" t="str">
        <f t="shared" si="73"/>
        <v>-</v>
      </c>
      <c r="I211" s="184">
        <v>7.1088270858524787</v>
      </c>
      <c r="J211" s="185">
        <f t="shared" si="73"/>
        <v>2.6088270858524787</v>
      </c>
      <c r="K211" s="184">
        <v>11.213178294573643</v>
      </c>
      <c r="L211" s="185">
        <f t="shared" ref="L211:L219" si="74">IFERROR(K211-I211,"-")</f>
        <v>4.1043512087211642</v>
      </c>
      <c r="M211" s="184">
        <v>10.84819734345351</v>
      </c>
      <c r="N211" s="185">
        <f t="shared" ref="N211:N217" si="75">IFERROR(M211-K211,"-")</f>
        <v>-0.36498095112013296</v>
      </c>
      <c r="O211" s="185">
        <f t="shared" si="72"/>
        <v>-20.379075383819217</v>
      </c>
    </row>
    <row r="212" spans="2:16" x14ac:dyDescent="0.25">
      <c r="B212" s="114" t="s">
        <v>81</v>
      </c>
      <c r="C212" s="184">
        <v>7.5299539170506913</v>
      </c>
      <c r="D212" s="185">
        <v>-1.1994190202430373</v>
      </c>
      <c r="E212" s="184" t="s">
        <v>236</v>
      </c>
      <c r="F212" s="185" t="str">
        <f t="shared" si="73"/>
        <v>-</v>
      </c>
      <c r="G212" s="184">
        <v>8.8541666666666661</v>
      </c>
      <c r="H212" s="185" t="str">
        <f t="shared" si="73"/>
        <v>-</v>
      </c>
      <c r="I212" s="184">
        <v>6.1521084337349397</v>
      </c>
      <c r="J212" s="185">
        <f t="shared" si="73"/>
        <v>-2.7020582329317264</v>
      </c>
      <c r="K212" s="184">
        <v>11.01419878296146</v>
      </c>
      <c r="L212" s="185">
        <f t="shared" si="74"/>
        <v>4.8620903492265199</v>
      </c>
      <c r="M212" s="184">
        <v>12.085648148148149</v>
      </c>
      <c r="N212" s="185">
        <f t="shared" si="75"/>
        <v>1.0714493651866892</v>
      </c>
      <c r="O212" s="185">
        <f t="shared" si="72"/>
        <v>4.5556942310974575</v>
      </c>
    </row>
    <row r="213" spans="2:16" x14ac:dyDescent="0.25">
      <c r="B213" s="114" t="s">
        <v>83</v>
      </c>
      <c r="C213" s="184">
        <v>8.02247191011236</v>
      </c>
      <c r="D213" s="185">
        <v>5.1419278533412438E-2</v>
      </c>
      <c r="E213" s="184" t="s">
        <v>236</v>
      </c>
      <c r="F213" s="185" t="str">
        <f t="shared" si="73"/>
        <v>-</v>
      </c>
      <c r="G213" s="184">
        <v>4.8</v>
      </c>
      <c r="H213" s="185" t="str">
        <f t="shared" si="73"/>
        <v>-</v>
      </c>
      <c r="I213" s="184">
        <v>6.0893952673093779</v>
      </c>
      <c r="J213" s="185">
        <f t="shared" si="73"/>
        <v>1.289395267309378</v>
      </c>
      <c r="K213" s="184">
        <v>9.6335260115606935</v>
      </c>
      <c r="L213" s="185">
        <f t="shared" si="74"/>
        <v>3.5441307442513157</v>
      </c>
      <c r="M213" s="184">
        <v>9.9510357815442561</v>
      </c>
      <c r="N213" s="185">
        <f t="shared" si="75"/>
        <v>0.31750976998356251</v>
      </c>
      <c r="O213" s="185">
        <f>IFERROR(M213-C213,"-")</f>
        <v>1.928563871431896</v>
      </c>
    </row>
    <row r="214" spans="2:16" x14ac:dyDescent="0.25">
      <c r="B214" s="114" t="s">
        <v>85</v>
      </c>
      <c r="C214" s="184">
        <v>12.061162079510703</v>
      </c>
      <c r="D214" s="185">
        <v>2.3105567526341897</v>
      </c>
      <c r="E214" s="184">
        <v>8.0295857988165675</v>
      </c>
      <c r="F214" s="185">
        <f t="shared" si="73"/>
        <v>-4.0315762806941358</v>
      </c>
      <c r="G214" s="184">
        <v>7.5269461077844309</v>
      </c>
      <c r="H214" s="185">
        <f t="shared" si="73"/>
        <v>-0.50263969103213668</v>
      </c>
      <c r="I214" s="184">
        <v>5.9843363561417968</v>
      </c>
      <c r="J214" s="185">
        <f t="shared" si="73"/>
        <v>-1.542609751642634</v>
      </c>
      <c r="K214" s="184">
        <v>10.585014409221902</v>
      </c>
      <c r="L214" s="185">
        <f t="shared" si="74"/>
        <v>4.600678053080105</v>
      </c>
      <c r="M214" s="184">
        <v>9.5925196850393704</v>
      </c>
      <c r="N214" s="185">
        <f t="shared" si="75"/>
        <v>-0.99249472418253148</v>
      </c>
      <c r="O214" s="185">
        <f>IFERROR(M214-C214,"-")</f>
        <v>-2.4686423944713329</v>
      </c>
    </row>
    <row r="215" spans="2:16" x14ac:dyDescent="0.25">
      <c r="B215" s="114" t="s">
        <v>87</v>
      </c>
      <c r="C215" s="184">
        <v>9.0903790087463552</v>
      </c>
      <c r="D215" s="185">
        <v>0.60878391672181564</v>
      </c>
      <c r="E215" s="184">
        <v>28.5</v>
      </c>
      <c r="F215" s="185">
        <f t="shared" si="73"/>
        <v>19.409620991253647</v>
      </c>
      <c r="G215" s="184">
        <v>4.8483965014577262</v>
      </c>
      <c r="H215" s="185">
        <f t="shared" si="73"/>
        <v>-23.651603498542272</v>
      </c>
      <c r="I215" s="184">
        <v>7.141089108910891</v>
      </c>
      <c r="J215" s="185">
        <f t="shared" si="73"/>
        <v>2.2926926074531648</v>
      </c>
      <c r="K215" s="184">
        <v>9.3552795031055904</v>
      </c>
      <c r="L215" s="185">
        <f t="shared" si="74"/>
        <v>2.2141903941946994</v>
      </c>
      <c r="M215" s="184">
        <v>8.4372197309417043</v>
      </c>
      <c r="N215" s="185">
        <f t="shared" si="75"/>
        <v>-0.91805977216388612</v>
      </c>
      <c r="O215" s="185">
        <f t="shared" ref="O215:O217" si="76">IFERROR(M215-C215,"-")</f>
        <v>-0.65315927780465088</v>
      </c>
    </row>
    <row r="216" spans="2:16" x14ac:dyDescent="0.25">
      <c r="B216" s="114" t="s">
        <v>89</v>
      </c>
      <c r="C216" s="184">
        <v>9.080385852090032</v>
      </c>
      <c r="D216" s="185">
        <v>1.442403656244335</v>
      </c>
      <c r="E216" s="184">
        <v>4.5789473684210522</v>
      </c>
      <c r="F216" s="185">
        <f t="shared" si="73"/>
        <v>-4.5014384836689798</v>
      </c>
      <c r="G216" s="184">
        <v>5.0696202531645573</v>
      </c>
      <c r="H216" s="185">
        <f t="shared" si="73"/>
        <v>0.49067288474350512</v>
      </c>
      <c r="I216" s="184">
        <v>6.2877291960507762</v>
      </c>
      <c r="J216" s="185">
        <f t="shared" si="73"/>
        <v>1.2181089428862188</v>
      </c>
      <c r="K216" s="184">
        <v>9.9650067294751015</v>
      </c>
      <c r="L216" s="185">
        <f t="shared" si="74"/>
        <v>3.6772775334243253</v>
      </c>
      <c r="M216" s="184">
        <v>7.2849002849002851</v>
      </c>
      <c r="N216" s="185">
        <f t="shared" si="75"/>
        <v>-2.6801064445748164</v>
      </c>
      <c r="O216" s="185">
        <f t="shared" si="76"/>
        <v>-1.7954855671897469</v>
      </c>
    </row>
    <row r="217" spans="2:16" x14ac:dyDescent="0.25">
      <c r="B217" s="114" t="s">
        <v>91</v>
      </c>
      <c r="C217" s="184">
        <v>7.1981707317073171</v>
      </c>
      <c r="D217" s="185">
        <v>-0.14273835920177369</v>
      </c>
      <c r="E217" s="184">
        <v>5.7807017543859649</v>
      </c>
      <c r="F217" s="185">
        <f t="shared" si="73"/>
        <v>-1.4174689773213522</v>
      </c>
      <c r="G217" s="184">
        <v>5.1133200795228628</v>
      </c>
      <c r="H217" s="185">
        <f t="shared" si="73"/>
        <v>-0.66738167486310207</v>
      </c>
      <c r="I217" s="184">
        <v>5.8250773993808052</v>
      </c>
      <c r="J217" s="185">
        <f t="shared" si="73"/>
        <v>0.71175731985794233</v>
      </c>
      <c r="K217" s="184">
        <v>7.9652294853963834</v>
      </c>
      <c r="L217" s="185">
        <f t="shared" si="74"/>
        <v>2.1401520860155783</v>
      </c>
      <c r="M217" s="184">
        <v>5.5432300163132133</v>
      </c>
      <c r="N217" s="185">
        <f t="shared" si="75"/>
        <v>-2.4219994690831701</v>
      </c>
      <c r="O217" s="185">
        <f t="shared" si="76"/>
        <v>-1.6549407153941038</v>
      </c>
    </row>
    <row r="218" spans="2:16" x14ac:dyDescent="0.25">
      <c r="B218" s="114" t="s">
        <v>93</v>
      </c>
      <c r="C218" s="184">
        <v>9.8170731707317067</v>
      </c>
      <c r="D218" s="185">
        <v>1.0396759104577349</v>
      </c>
      <c r="E218" s="184">
        <v>6.3580246913580245</v>
      </c>
      <c r="F218" s="185">
        <f t="shared" si="73"/>
        <v>-3.4590484793736822</v>
      </c>
      <c r="G218" s="184">
        <v>4.9749715585893064</v>
      </c>
      <c r="H218" s="185">
        <f t="shared" si="73"/>
        <v>-1.3830531327687181</v>
      </c>
      <c r="I218" s="184">
        <v>6.2163461538461542</v>
      </c>
      <c r="J218" s="185">
        <f t="shared" si="73"/>
        <v>1.2413745952568478</v>
      </c>
      <c r="K218" s="184">
        <v>9.3677419354838705</v>
      </c>
      <c r="L218" s="185">
        <f t="shared" si="74"/>
        <v>3.1513957816377163</v>
      </c>
      <c r="M218" s="184"/>
      <c r="N218" s="185"/>
      <c r="O218" s="185"/>
    </row>
    <row r="219" spans="2:16" ht="15.75" x14ac:dyDescent="0.25">
      <c r="B219" s="117" t="s">
        <v>30</v>
      </c>
      <c r="C219" s="186">
        <v>9.8219974715549938</v>
      </c>
      <c r="D219" s="187">
        <v>1.3168988991552659</v>
      </c>
      <c r="E219" s="186">
        <v>7.0369206598586018</v>
      </c>
      <c r="F219" s="187">
        <f t="shared" si="73"/>
        <v>-2.785076811696392</v>
      </c>
      <c r="G219" s="186">
        <v>5.1207054512139258</v>
      </c>
      <c r="H219" s="187">
        <f t="shared" si="73"/>
        <v>-1.916215208644676</v>
      </c>
      <c r="I219" s="186">
        <v>6.1094831911690921</v>
      </c>
      <c r="J219" s="187">
        <f t="shared" si="73"/>
        <v>0.98877773995516627</v>
      </c>
      <c r="K219" s="186">
        <v>8.8479387249380483</v>
      </c>
      <c r="L219" s="187">
        <f t="shared" si="74"/>
        <v>2.7384555337689562</v>
      </c>
      <c r="M219" s="186">
        <v>9.110669975186104</v>
      </c>
      <c r="N219" s="187">
        <v>0.30175740555665342</v>
      </c>
      <c r="O219" s="187">
        <v>-0.71177281499862133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7" t="s">
        <v>301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10.616883116883116</v>
      </c>
      <c r="D229" s="185">
        <v>1.5324841399010189</v>
      </c>
      <c r="E229" s="184">
        <v>9.319488817891374</v>
      </c>
      <c r="F229" s="185">
        <f t="shared" ref="F229:J231" si="77">IFERROR(E229-C229,"-")</f>
        <v>-1.2973942989917422</v>
      </c>
      <c r="G229" s="184">
        <v>6.3085714285714287</v>
      </c>
      <c r="H229" s="185">
        <f t="shared" si="77"/>
        <v>-3.0109173893199452</v>
      </c>
      <c r="I229" s="184">
        <v>8.5574162679425836</v>
      </c>
      <c r="J229" s="185">
        <f t="shared" si="77"/>
        <v>2.2488448393711549</v>
      </c>
      <c r="K229" s="184">
        <v>8.6969696969696972</v>
      </c>
      <c r="L229" s="185">
        <f t="shared" ref="L229:L231" si="78">IFERROR(K229-I229,"-")</f>
        <v>0.13955342902711365</v>
      </c>
      <c r="M229" s="184">
        <v>8.8498659517426272</v>
      </c>
      <c r="N229" s="185">
        <f t="shared" ref="N229:N231" si="79">IFERROR(M229-K229,"-")</f>
        <v>0.15289625477293001</v>
      </c>
      <c r="O229" s="185">
        <f t="shared" ref="O229" si="80">IFERROR(M229-C229,"-")</f>
        <v>-1.7670171651404889</v>
      </c>
    </row>
    <row r="230" spans="2:16" x14ac:dyDescent="0.25">
      <c r="B230" s="114" t="s">
        <v>73</v>
      </c>
      <c r="C230" s="184">
        <v>9.41</v>
      </c>
      <c r="D230" s="185">
        <v>1.1654479418886208</v>
      </c>
      <c r="E230" s="184">
        <v>6.2897196261682247</v>
      </c>
      <c r="F230" s="185">
        <f t="shared" si="77"/>
        <v>-3.1202803738317755</v>
      </c>
      <c r="G230" s="184">
        <v>8.6111111111111107</v>
      </c>
      <c r="H230" s="185">
        <f t="shared" si="77"/>
        <v>2.3213914849428861</v>
      </c>
      <c r="I230" s="184">
        <v>5.5938303341902316</v>
      </c>
      <c r="J230" s="185">
        <f t="shared" si="77"/>
        <v>-3.0172807769208791</v>
      </c>
      <c r="K230" s="184">
        <v>7.5101123595505621</v>
      </c>
      <c r="L230" s="185">
        <f t="shared" si="78"/>
        <v>1.9162820253603305</v>
      </c>
      <c r="M230" s="184">
        <v>7.6536796536796539</v>
      </c>
      <c r="N230" s="185">
        <f t="shared" si="79"/>
        <v>0.14356729412909175</v>
      </c>
      <c r="O230" s="185">
        <f>IFERROR(M230-C230,"-")</f>
        <v>-1.7563203463203463</v>
      </c>
    </row>
    <row r="231" spans="2:16" x14ac:dyDescent="0.25">
      <c r="B231" s="114" t="s">
        <v>75</v>
      </c>
      <c r="C231" s="184">
        <v>9.2303523035230359</v>
      </c>
      <c r="D231" s="185">
        <v>0.53987611304684613</v>
      </c>
      <c r="E231" s="184">
        <v>7.180616740088106</v>
      </c>
      <c r="F231" s="185">
        <f t="shared" si="77"/>
        <v>-2.0497355634349299</v>
      </c>
      <c r="G231" s="184">
        <v>5.25</v>
      </c>
      <c r="H231" s="185">
        <f t="shared" si="77"/>
        <v>-1.930616740088106</v>
      </c>
      <c r="I231" s="184">
        <v>7.1073446327683616</v>
      </c>
      <c r="J231" s="185">
        <f t="shared" si="77"/>
        <v>1.8573446327683616</v>
      </c>
      <c r="K231" s="184">
        <v>9.2798742138364787</v>
      </c>
      <c r="L231" s="185">
        <f t="shared" si="78"/>
        <v>2.1725295810681171</v>
      </c>
      <c r="M231" s="184">
        <v>7.7043918918918921</v>
      </c>
      <c r="N231" s="185">
        <f t="shared" si="79"/>
        <v>-1.5754823219445866</v>
      </c>
      <c r="O231" s="185">
        <f t="shared" ref="O231:O234" si="81">IFERROR(M231-C231,"-")</f>
        <v>-1.5259604116311438</v>
      </c>
    </row>
    <row r="232" spans="2:16" x14ac:dyDescent="0.25">
      <c r="B232" s="114" t="s">
        <v>77</v>
      </c>
      <c r="C232" s="184">
        <v>8.6024999999999991</v>
      </c>
      <c r="D232" s="185">
        <v>-0.33936046511628071</v>
      </c>
      <c r="E232" s="184" t="s">
        <v>236</v>
      </c>
      <c r="F232" s="185" t="str">
        <f>IFERROR(E232-C232,"-")</f>
        <v>-</v>
      </c>
      <c r="G232" s="184">
        <v>5.2121212121212119</v>
      </c>
      <c r="H232" s="185" t="str">
        <f>IFERROR(G232-E232,"-")</f>
        <v>-</v>
      </c>
      <c r="I232" s="184">
        <v>6.235611510791367</v>
      </c>
      <c r="J232" s="185">
        <f>IFERROR(I232-G232,"-")</f>
        <v>1.0234902986701551</v>
      </c>
      <c r="K232" s="184">
        <v>7.8366197183098594</v>
      </c>
      <c r="L232" s="185">
        <f>IFERROR(K232-I232,"-")</f>
        <v>1.6010082075184924</v>
      </c>
      <c r="M232" s="184">
        <v>8.6806930693069315</v>
      </c>
      <c r="N232" s="185">
        <f>IFERROR(M232-K232,"-")</f>
        <v>0.84407335099707215</v>
      </c>
      <c r="O232" s="185">
        <f t="shared" si="81"/>
        <v>7.8193069306932372E-2</v>
      </c>
    </row>
    <row r="233" spans="2:16" x14ac:dyDescent="0.25">
      <c r="B233" s="114" t="s">
        <v>79</v>
      </c>
      <c r="C233" s="184">
        <v>10.330472103004292</v>
      </c>
      <c r="D233" s="185">
        <v>1.4177736903058786</v>
      </c>
      <c r="E233" s="184" t="s">
        <v>236</v>
      </c>
      <c r="F233" s="185" t="str">
        <f t="shared" ref="F233:J241" si="82">IFERROR(E233-C233,"-")</f>
        <v>-</v>
      </c>
      <c r="G233" s="184">
        <v>4.8250000000000002</v>
      </c>
      <c r="H233" s="185" t="str">
        <f t="shared" si="82"/>
        <v>-</v>
      </c>
      <c r="I233" s="184">
        <v>6.1355140186915884</v>
      </c>
      <c r="J233" s="185">
        <f t="shared" si="82"/>
        <v>1.3105140186915882</v>
      </c>
      <c r="K233" s="184">
        <v>7.5637065637065639</v>
      </c>
      <c r="L233" s="185">
        <f t="shared" ref="L233:L241" si="83">IFERROR(K233-I233,"-")</f>
        <v>1.4281925450149755</v>
      </c>
      <c r="M233" s="184">
        <v>8.140703517587939</v>
      </c>
      <c r="N233" s="185">
        <f t="shared" ref="N233:N239" si="84">IFERROR(M233-K233,"-")</f>
        <v>0.57699695388137506</v>
      </c>
      <c r="O233" s="185">
        <f t="shared" si="81"/>
        <v>-2.1897685854163527</v>
      </c>
    </row>
    <row r="234" spans="2:16" x14ac:dyDescent="0.25">
      <c r="B234" s="114" t="s">
        <v>81</v>
      </c>
      <c r="C234" s="184">
        <v>8.0840336134453779</v>
      </c>
      <c r="D234" s="185">
        <v>-0.6337364213978276</v>
      </c>
      <c r="E234" s="184" t="s">
        <v>236</v>
      </c>
      <c r="F234" s="185" t="str">
        <f t="shared" si="82"/>
        <v>-</v>
      </c>
      <c r="G234" s="184">
        <v>6.8023255813953485</v>
      </c>
      <c r="H234" s="185" t="str">
        <f t="shared" si="82"/>
        <v>-</v>
      </c>
      <c r="I234" s="184">
        <v>6.709677419354839</v>
      </c>
      <c r="J234" s="185">
        <f t="shared" si="82"/>
        <v>-9.2648162040509519E-2</v>
      </c>
      <c r="K234" s="184">
        <v>7.7424657534246579</v>
      </c>
      <c r="L234" s="185">
        <f t="shared" si="83"/>
        <v>1.032788334069819</v>
      </c>
      <c r="M234" s="184">
        <v>8.120075046904315</v>
      </c>
      <c r="N234" s="185">
        <f t="shared" si="84"/>
        <v>0.3776092934796571</v>
      </c>
      <c r="O234" s="185">
        <f t="shared" si="81"/>
        <v>3.6041433458937178E-2</v>
      </c>
    </row>
    <row r="235" spans="2:16" x14ac:dyDescent="0.25">
      <c r="B235" s="114" t="s">
        <v>83</v>
      </c>
      <c r="C235" s="184">
        <v>9.4250000000000007</v>
      </c>
      <c r="D235" s="185">
        <v>-0.54767759562841434</v>
      </c>
      <c r="E235" s="184" t="s">
        <v>236</v>
      </c>
      <c r="F235" s="185" t="str">
        <f t="shared" si="82"/>
        <v>-</v>
      </c>
      <c r="G235" s="184">
        <v>9.1930693069306937</v>
      </c>
      <c r="H235" s="185" t="str">
        <f t="shared" si="82"/>
        <v>-</v>
      </c>
      <c r="I235" s="184">
        <v>7.8844696969696972</v>
      </c>
      <c r="J235" s="185">
        <f t="shared" si="82"/>
        <v>-1.3085996099609964</v>
      </c>
      <c r="K235" s="184">
        <v>6.6075036075036078</v>
      </c>
      <c r="L235" s="185">
        <f t="shared" si="83"/>
        <v>-1.2769660894660895</v>
      </c>
      <c r="M235" s="184">
        <v>7.4171974522292992</v>
      </c>
      <c r="N235" s="185">
        <f t="shared" si="84"/>
        <v>0.80969384472569139</v>
      </c>
      <c r="O235" s="185">
        <f>IFERROR(M235-C235,"-")</f>
        <v>-2.0078025477707016</v>
      </c>
    </row>
    <row r="236" spans="2:16" x14ac:dyDescent="0.25">
      <c r="B236" s="114" t="s">
        <v>85</v>
      </c>
      <c r="C236" s="184">
        <v>10.110526315789473</v>
      </c>
      <c r="D236" s="185">
        <v>-0.36713691445107699</v>
      </c>
      <c r="E236" s="184">
        <v>5.0167286245353164</v>
      </c>
      <c r="F236" s="185">
        <f t="shared" si="82"/>
        <v>-5.0937976912541565</v>
      </c>
      <c r="G236" s="184">
        <v>4.776859504132231</v>
      </c>
      <c r="H236" s="185">
        <f t="shared" si="82"/>
        <v>-0.23986912040308539</v>
      </c>
      <c r="I236" s="184">
        <v>8.9580152671755719</v>
      </c>
      <c r="J236" s="185">
        <f t="shared" si="82"/>
        <v>4.1811557630433409</v>
      </c>
      <c r="K236" s="184">
        <v>7.5533199195171026</v>
      </c>
      <c r="L236" s="185">
        <f t="shared" si="83"/>
        <v>-1.4046953476584694</v>
      </c>
      <c r="M236" s="184">
        <v>6.4814814814814818</v>
      </c>
      <c r="N236" s="185">
        <f t="shared" si="84"/>
        <v>-1.0718384380356207</v>
      </c>
      <c r="O236" s="185">
        <f>IFERROR(M236-C236,"-")</f>
        <v>-3.6290448343079911</v>
      </c>
    </row>
    <row r="237" spans="2:16" x14ac:dyDescent="0.25">
      <c r="B237" s="114" t="s">
        <v>87</v>
      </c>
      <c r="C237" s="184">
        <v>9.2386058981233248</v>
      </c>
      <c r="D237" s="185">
        <v>0.46623235726729284</v>
      </c>
      <c r="E237" s="184">
        <v>6.0535714285714288</v>
      </c>
      <c r="F237" s="185">
        <f t="shared" si="82"/>
        <v>-3.185034469551896</v>
      </c>
      <c r="G237" s="184">
        <v>6.3159999999999998</v>
      </c>
      <c r="H237" s="185">
        <f t="shared" si="82"/>
        <v>0.26242857142857101</v>
      </c>
      <c r="I237" s="184">
        <v>7.1208459214501509</v>
      </c>
      <c r="J237" s="185">
        <f t="shared" si="82"/>
        <v>0.8048459214501511</v>
      </c>
      <c r="K237" s="184">
        <v>7.6696165191740411</v>
      </c>
      <c r="L237" s="185">
        <f t="shared" si="83"/>
        <v>0.54877059772389014</v>
      </c>
      <c r="M237" s="184">
        <v>7.8940092165898621</v>
      </c>
      <c r="N237" s="185">
        <f t="shared" si="84"/>
        <v>0.22439269741582102</v>
      </c>
      <c r="O237" s="185">
        <f t="shared" ref="O237:O239" si="85">IFERROR(M237-C237,"-")</f>
        <v>-1.3445966815334627</v>
      </c>
    </row>
    <row r="238" spans="2:16" x14ac:dyDescent="0.25">
      <c r="B238" s="114" t="s">
        <v>89</v>
      </c>
      <c r="C238" s="184">
        <v>8.8419117647058822</v>
      </c>
      <c r="D238" s="185">
        <v>0.56191176470588289</v>
      </c>
      <c r="E238" s="184">
        <v>7.6309523809523814</v>
      </c>
      <c r="F238" s="185">
        <f t="shared" si="82"/>
        <v>-1.2109593837535009</v>
      </c>
      <c r="G238" s="184">
        <v>5.9019607843137258</v>
      </c>
      <c r="H238" s="185">
        <f t="shared" si="82"/>
        <v>-1.7289915966386555</v>
      </c>
      <c r="I238" s="184">
        <v>6.3746701846965701</v>
      </c>
      <c r="J238" s="185">
        <f t="shared" si="82"/>
        <v>0.47270940038284426</v>
      </c>
      <c r="K238" s="184">
        <v>6.2601880877742948</v>
      </c>
      <c r="L238" s="185">
        <f t="shared" si="83"/>
        <v>-0.11448209692227529</v>
      </c>
      <c r="M238" s="184">
        <v>6.36</v>
      </c>
      <c r="N238" s="185">
        <f t="shared" si="84"/>
        <v>9.9811912225705512E-2</v>
      </c>
      <c r="O238" s="185">
        <f t="shared" si="85"/>
        <v>-2.4819117647058819</v>
      </c>
    </row>
    <row r="239" spans="2:16" x14ac:dyDescent="0.25">
      <c r="B239" s="114" t="s">
        <v>91</v>
      </c>
      <c r="C239" s="184">
        <v>8.7468749999999993</v>
      </c>
      <c r="D239" s="185">
        <v>-1.4451779801324509</v>
      </c>
      <c r="E239" s="184">
        <v>5.4861111111111107</v>
      </c>
      <c r="F239" s="185">
        <f t="shared" si="82"/>
        <v>-3.2607638888888886</v>
      </c>
      <c r="G239" s="184">
        <v>7.4267515923566876</v>
      </c>
      <c r="H239" s="185">
        <f t="shared" si="82"/>
        <v>1.9406404812455769</v>
      </c>
      <c r="I239" s="184">
        <v>7.4951456310679614</v>
      </c>
      <c r="J239" s="185">
        <f t="shared" si="82"/>
        <v>6.8394038711273808E-2</v>
      </c>
      <c r="K239" s="184">
        <v>7.8169336384439356</v>
      </c>
      <c r="L239" s="185">
        <f t="shared" si="83"/>
        <v>0.32178800737597424</v>
      </c>
      <c r="M239" s="184">
        <v>6.4905660377358494</v>
      </c>
      <c r="N239" s="185">
        <f t="shared" si="84"/>
        <v>-1.3263676007080862</v>
      </c>
      <c r="O239" s="185">
        <f t="shared" si="85"/>
        <v>-2.2563089622641499</v>
      </c>
    </row>
    <row r="240" spans="2:16" x14ac:dyDescent="0.25">
      <c r="B240" s="114" t="s">
        <v>93</v>
      </c>
      <c r="C240" s="184">
        <v>8.7430555555555554</v>
      </c>
      <c r="D240" s="185">
        <v>-8.6685823754795166E-3</v>
      </c>
      <c r="E240" s="184">
        <v>5.2301587301587302</v>
      </c>
      <c r="F240" s="185">
        <f t="shared" si="82"/>
        <v>-3.5128968253968251</v>
      </c>
      <c r="G240" s="184">
        <v>5.7030965391621127</v>
      </c>
      <c r="H240" s="185">
        <f t="shared" si="82"/>
        <v>0.47293780900338245</v>
      </c>
      <c r="I240" s="184">
        <v>6.3891213389121342</v>
      </c>
      <c r="J240" s="185">
        <f t="shared" si="82"/>
        <v>0.68602479975002151</v>
      </c>
      <c r="K240" s="184">
        <v>6.9157088122605366</v>
      </c>
      <c r="L240" s="185">
        <f t="shared" si="83"/>
        <v>0.52658747334840239</v>
      </c>
      <c r="M240" s="184"/>
      <c r="N240" s="185"/>
      <c r="O240" s="185"/>
    </row>
    <row r="241" spans="2:16" ht="15.75" x14ac:dyDescent="0.25">
      <c r="B241" s="117" t="s">
        <v>30</v>
      </c>
      <c r="C241" s="186">
        <v>9.2769230769230777</v>
      </c>
      <c r="D241" s="187">
        <v>0.2465642912745043</v>
      </c>
      <c r="E241" s="186">
        <v>6.4966408268733851</v>
      </c>
      <c r="F241" s="187">
        <f t="shared" si="82"/>
        <v>-2.7802822500496926</v>
      </c>
      <c r="G241" s="186">
        <v>6.2224880382775121</v>
      </c>
      <c r="H241" s="187">
        <f t="shared" si="82"/>
        <v>-0.274152788595873</v>
      </c>
      <c r="I241" s="186">
        <v>7.0339242722696431</v>
      </c>
      <c r="J241" s="187">
        <f t="shared" si="82"/>
        <v>0.81143623399213105</v>
      </c>
      <c r="K241" s="186">
        <v>7.4551912568306014</v>
      </c>
      <c r="L241" s="187">
        <f t="shared" si="83"/>
        <v>0.42126698456095824</v>
      </c>
      <c r="M241" s="186">
        <v>7.6178444532175282</v>
      </c>
      <c r="N241" s="187">
        <v>0.10596844677630468</v>
      </c>
      <c r="O241" s="187">
        <v>-1.7198829393477242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7" t="s">
        <v>303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7.8931116389548697</v>
      </c>
      <c r="D251" s="185">
        <v>-0.6756957004946722</v>
      </c>
      <c r="E251" s="184">
        <v>7.6333878887070377</v>
      </c>
      <c r="F251" s="185">
        <f t="shared" ref="F251:J253" si="86">IFERROR(E251-C251,"-")</f>
        <v>-0.25972375024783201</v>
      </c>
      <c r="G251" s="184">
        <v>5.2777777777777777</v>
      </c>
      <c r="H251" s="185">
        <f t="shared" si="86"/>
        <v>-2.35561011092926</v>
      </c>
      <c r="I251" s="184">
        <v>7.3537117903930129</v>
      </c>
      <c r="J251" s="185">
        <f t="shared" si="86"/>
        <v>2.0759340126152352</v>
      </c>
      <c r="K251" s="184">
        <v>7.5425414364640888</v>
      </c>
      <c r="L251" s="185">
        <f t="shared" ref="L251:L253" si="87">IFERROR(K251-I251,"-")</f>
        <v>0.18882964607107589</v>
      </c>
      <c r="M251" s="184">
        <v>8.7548701298701292</v>
      </c>
      <c r="N251" s="185">
        <f t="shared" ref="N251:N253" si="88">IFERROR(M251-K251,"-")</f>
        <v>1.2123286934060404</v>
      </c>
      <c r="O251" s="185">
        <f t="shared" ref="O251" si="89">IFERROR(M251-C251,"-")</f>
        <v>0.86175849091525958</v>
      </c>
    </row>
    <row r="252" spans="2:16" x14ac:dyDescent="0.25">
      <c r="B252" s="114" t="s">
        <v>73</v>
      </c>
      <c r="C252" s="184">
        <v>7.5692640692640696</v>
      </c>
      <c r="D252" s="185">
        <v>-0.49570768214835947</v>
      </c>
      <c r="E252" s="184">
        <v>6.9110486891385765</v>
      </c>
      <c r="F252" s="185">
        <f t="shared" si="86"/>
        <v>-0.65821538012549308</v>
      </c>
      <c r="G252" s="184">
        <v>12</v>
      </c>
      <c r="H252" s="185">
        <f t="shared" si="86"/>
        <v>5.0889513108614235</v>
      </c>
      <c r="I252" s="184">
        <v>8.0563063063063058</v>
      </c>
      <c r="J252" s="185">
        <f t="shared" si="86"/>
        <v>-3.9436936936936942</v>
      </c>
      <c r="K252" s="184">
        <v>8.927819548872181</v>
      </c>
      <c r="L252" s="185">
        <f t="shared" si="87"/>
        <v>0.87151324256587515</v>
      </c>
      <c r="M252" s="184">
        <v>7.9670846394984327</v>
      </c>
      <c r="N252" s="185">
        <f t="shared" si="88"/>
        <v>-0.96073490937374828</v>
      </c>
      <c r="O252" s="185">
        <f>IFERROR(M252-C252,"-")</f>
        <v>0.39782057023436312</v>
      </c>
    </row>
    <row r="253" spans="2:16" x14ac:dyDescent="0.25">
      <c r="B253" s="114" t="s">
        <v>75</v>
      </c>
      <c r="C253" s="184">
        <v>7.7943722943722946</v>
      </c>
      <c r="D253" s="185">
        <v>-0.79937770562770538</v>
      </c>
      <c r="E253" s="184">
        <v>11.471631205673759</v>
      </c>
      <c r="F253" s="185">
        <f t="shared" si="86"/>
        <v>3.6772589113014647</v>
      </c>
      <c r="G253" s="184">
        <v>1</v>
      </c>
      <c r="H253" s="185">
        <f t="shared" si="86"/>
        <v>-10.471631205673759</v>
      </c>
      <c r="I253" s="184">
        <v>7.788349514563107</v>
      </c>
      <c r="J253" s="185">
        <f t="shared" si="86"/>
        <v>6.788349514563107</v>
      </c>
      <c r="K253" s="184">
        <v>8.277899343544858</v>
      </c>
      <c r="L253" s="185">
        <f t="shared" si="87"/>
        <v>0.48954982898175103</v>
      </c>
      <c r="M253" s="184">
        <v>8.0641282565130261</v>
      </c>
      <c r="N253" s="185">
        <f t="shared" si="88"/>
        <v>-0.2137710870318319</v>
      </c>
      <c r="O253" s="185">
        <f t="shared" ref="O253:O256" si="90">IFERROR(M253-C253,"-")</f>
        <v>0.2697559621407315</v>
      </c>
    </row>
    <row r="254" spans="2:16" x14ac:dyDescent="0.25">
      <c r="B254" s="114" t="s">
        <v>77</v>
      </c>
      <c r="C254" s="184">
        <v>9.7254901960784306</v>
      </c>
      <c r="D254" s="185">
        <v>1.8526578261362339</v>
      </c>
      <c r="E254" s="184" t="s">
        <v>236</v>
      </c>
      <c r="F254" s="185" t="str">
        <f>IFERROR(E254-C254,"-")</f>
        <v>-</v>
      </c>
      <c r="G254" s="184" t="s">
        <v>236</v>
      </c>
      <c r="H254" s="185" t="str">
        <f>IFERROR(G254-E254,"-")</f>
        <v>-</v>
      </c>
      <c r="I254" s="184">
        <v>8.2225609756097562</v>
      </c>
      <c r="J254" s="185" t="str">
        <f>IFERROR(I254-G254,"-")</f>
        <v>-</v>
      </c>
      <c r="K254" s="184">
        <v>9.1930693069306937</v>
      </c>
      <c r="L254" s="185">
        <f>IFERROR(K254-I254,"-")</f>
        <v>0.9705083313209375</v>
      </c>
      <c r="M254" s="184">
        <v>7.3793103448275863</v>
      </c>
      <c r="N254" s="185">
        <f>IFERROR(M254-K254,"-")</f>
        <v>-1.8137589621031074</v>
      </c>
      <c r="O254" s="185">
        <f t="shared" si="90"/>
        <v>-2.3461798512508443</v>
      </c>
    </row>
    <row r="255" spans="2:16" x14ac:dyDescent="0.25">
      <c r="B255" s="114" t="s">
        <v>79</v>
      </c>
      <c r="C255" s="184">
        <v>3</v>
      </c>
      <c r="D255" s="185">
        <v>-4.2666666666666666</v>
      </c>
      <c r="E255" s="184" t="s">
        <v>236</v>
      </c>
      <c r="F255" s="185" t="str">
        <f t="shared" ref="F255:J263" si="91">IFERROR(E255-C255,"-")</f>
        <v>-</v>
      </c>
      <c r="G255" s="184">
        <v>4.5999999999999996</v>
      </c>
      <c r="H255" s="185" t="str">
        <f t="shared" si="91"/>
        <v>-</v>
      </c>
      <c r="I255" s="184">
        <v>4.4545454545454541</v>
      </c>
      <c r="J255" s="185">
        <f t="shared" si="91"/>
        <v>-0.1454545454545455</v>
      </c>
      <c r="K255" s="184">
        <v>5.1111111111111107</v>
      </c>
      <c r="L255" s="185">
        <f t="shared" ref="L255:L263" si="92">IFERROR(K255-I255,"-")</f>
        <v>0.65656565656565657</v>
      </c>
      <c r="M255" s="184">
        <v>8.7727272727272734</v>
      </c>
      <c r="N255" s="185">
        <f t="shared" ref="N255:N261" si="93">IFERROR(M255-K255,"-")</f>
        <v>3.6616161616161627</v>
      </c>
      <c r="O255" s="185">
        <f t="shared" si="90"/>
        <v>5.7727272727272734</v>
      </c>
    </row>
    <row r="256" spans="2:16" x14ac:dyDescent="0.25">
      <c r="B256" s="114" t="s">
        <v>81</v>
      </c>
      <c r="C256" s="184">
        <v>4.5384615384615383</v>
      </c>
      <c r="D256" s="185">
        <v>-2.3782051282051286</v>
      </c>
      <c r="E256" s="184" t="s">
        <v>236</v>
      </c>
      <c r="F256" s="185" t="str">
        <f t="shared" si="91"/>
        <v>-</v>
      </c>
      <c r="G256" s="184">
        <v>10</v>
      </c>
      <c r="H256" s="185" t="str">
        <f t="shared" si="91"/>
        <v>-</v>
      </c>
      <c r="I256" s="184">
        <v>3.7391304347826089</v>
      </c>
      <c r="J256" s="185">
        <f t="shared" si="91"/>
        <v>-6.2608695652173907</v>
      </c>
      <c r="K256" s="184">
        <v>3</v>
      </c>
      <c r="L256" s="185">
        <f t="shared" si="92"/>
        <v>-0.73913043478260887</v>
      </c>
      <c r="M256" s="184">
        <v>4.666666666666667</v>
      </c>
      <c r="N256" s="185">
        <f t="shared" si="93"/>
        <v>1.666666666666667</v>
      </c>
      <c r="O256" s="185">
        <f t="shared" si="90"/>
        <v>0.12820512820512864</v>
      </c>
    </row>
    <row r="257" spans="2:16" x14ac:dyDescent="0.25">
      <c r="B257" s="114" t="s">
        <v>83</v>
      </c>
      <c r="C257" s="184">
        <v>6.5384615384615383</v>
      </c>
      <c r="D257" s="185">
        <v>-0.98785425101214575</v>
      </c>
      <c r="E257" s="184" t="s">
        <v>236</v>
      </c>
      <c r="F257" s="185" t="str">
        <f t="shared" si="91"/>
        <v>-</v>
      </c>
      <c r="G257" s="184">
        <v>7.9285714285714288</v>
      </c>
      <c r="H257" s="185" t="str">
        <f t="shared" si="91"/>
        <v>-</v>
      </c>
      <c r="I257" s="184">
        <v>8.5374999999999996</v>
      </c>
      <c r="J257" s="185">
        <f t="shared" si="91"/>
        <v>0.60892857142857082</v>
      </c>
      <c r="K257" s="184">
        <v>7</v>
      </c>
      <c r="L257" s="185">
        <f t="shared" si="92"/>
        <v>-1.5374999999999996</v>
      </c>
      <c r="M257" s="184">
        <v>8.4705882352941178</v>
      </c>
      <c r="N257" s="185">
        <f t="shared" si="93"/>
        <v>1.4705882352941178</v>
      </c>
      <c r="O257" s="185">
        <f>IFERROR(M257-C257,"-")</f>
        <v>1.9321266968325794</v>
      </c>
    </row>
    <row r="258" spans="2:16" x14ac:dyDescent="0.25">
      <c r="B258" s="114" t="s">
        <v>85</v>
      </c>
      <c r="C258" s="184">
        <v>8.9459459459459456</v>
      </c>
      <c r="D258" s="185">
        <v>2.4459459459459456</v>
      </c>
      <c r="E258" s="184" t="s">
        <v>236</v>
      </c>
      <c r="F258" s="185" t="str">
        <f t="shared" si="91"/>
        <v>-</v>
      </c>
      <c r="G258" s="184" t="s">
        <v>236</v>
      </c>
      <c r="H258" s="185" t="str">
        <f t="shared" si="91"/>
        <v>-</v>
      </c>
      <c r="I258" s="184">
        <v>23.428571428571427</v>
      </c>
      <c r="J258" s="185" t="str">
        <f t="shared" si="91"/>
        <v>-</v>
      </c>
      <c r="K258" s="184">
        <v>7.333333333333333</v>
      </c>
      <c r="L258" s="185">
        <f t="shared" si="92"/>
        <v>-16.095238095238095</v>
      </c>
      <c r="M258" s="184">
        <v>6.44</v>
      </c>
      <c r="N258" s="185">
        <f t="shared" si="93"/>
        <v>-0.89333333333333265</v>
      </c>
      <c r="O258" s="185">
        <f>IFERROR(M258-C258,"-")</f>
        <v>-2.5059459459459452</v>
      </c>
    </row>
    <row r="259" spans="2:16" x14ac:dyDescent="0.25">
      <c r="B259" s="114" t="s">
        <v>87</v>
      </c>
      <c r="C259" s="184">
        <v>5</v>
      </c>
      <c r="D259" s="185">
        <v>-5.7111111111111104</v>
      </c>
      <c r="E259" s="184">
        <v>3</v>
      </c>
      <c r="F259" s="185">
        <f t="shared" si="91"/>
        <v>-2</v>
      </c>
      <c r="G259" s="184">
        <v>6.666666666666667</v>
      </c>
      <c r="H259" s="185">
        <f t="shared" si="91"/>
        <v>3.666666666666667</v>
      </c>
      <c r="I259" s="184">
        <v>6</v>
      </c>
      <c r="J259" s="185">
        <f t="shared" si="91"/>
        <v>-0.66666666666666696</v>
      </c>
      <c r="K259" s="184">
        <v>3.8333333333333335</v>
      </c>
      <c r="L259" s="185">
        <f t="shared" si="92"/>
        <v>-2.1666666666666665</v>
      </c>
      <c r="M259" s="184">
        <v>9.4</v>
      </c>
      <c r="N259" s="185">
        <f t="shared" si="93"/>
        <v>5.5666666666666664</v>
      </c>
      <c r="O259" s="185">
        <f t="shared" ref="O259:O261" si="94">IFERROR(M259-C259,"-")</f>
        <v>4.4000000000000004</v>
      </c>
    </row>
    <row r="260" spans="2:16" x14ac:dyDescent="0.25">
      <c r="B260" s="114" t="s">
        <v>89</v>
      </c>
      <c r="C260" s="184">
        <v>6.5454545454545459</v>
      </c>
      <c r="D260" s="185">
        <v>0.60515603799185946</v>
      </c>
      <c r="E260" s="184">
        <v>1.5</v>
      </c>
      <c r="F260" s="185">
        <f t="shared" si="91"/>
        <v>-5.0454545454545459</v>
      </c>
      <c r="G260" s="184">
        <v>6.0175438596491224</v>
      </c>
      <c r="H260" s="185">
        <f t="shared" si="91"/>
        <v>4.5175438596491224</v>
      </c>
      <c r="I260" s="184">
        <v>6.2674418604651159</v>
      </c>
      <c r="J260" s="185">
        <f t="shared" si="91"/>
        <v>0.24989800081599345</v>
      </c>
      <c r="K260" s="184">
        <v>7.0779220779220777</v>
      </c>
      <c r="L260" s="185">
        <f t="shared" si="92"/>
        <v>0.81048021745696186</v>
      </c>
      <c r="M260" s="184">
        <v>6.3295454545454541</v>
      </c>
      <c r="N260" s="185">
        <f t="shared" si="93"/>
        <v>-0.74837662337662358</v>
      </c>
      <c r="O260" s="185">
        <f t="shared" si="94"/>
        <v>-0.21590909090909172</v>
      </c>
    </row>
    <row r="261" spans="2:16" x14ac:dyDescent="0.25">
      <c r="B261" s="114" t="s">
        <v>91</v>
      </c>
      <c r="C261" s="184">
        <v>7.9570957095709574</v>
      </c>
      <c r="D261" s="185">
        <v>2.0854098832701951E-2</v>
      </c>
      <c r="E261" s="184">
        <v>3.6666666666666665</v>
      </c>
      <c r="F261" s="185">
        <f t="shared" si="91"/>
        <v>-4.2904290429042913</v>
      </c>
      <c r="G261" s="184">
        <v>6.7192374350086652</v>
      </c>
      <c r="H261" s="185">
        <f t="shared" si="91"/>
        <v>3.0525707683419987</v>
      </c>
      <c r="I261" s="184">
        <v>6.6938775510204085</v>
      </c>
      <c r="J261" s="185">
        <f t="shared" si="91"/>
        <v>-2.5359883988256726E-2</v>
      </c>
      <c r="K261" s="184">
        <v>6.2519181585677748</v>
      </c>
      <c r="L261" s="185">
        <f t="shared" si="92"/>
        <v>-0.44195939245263371</v>
      </c>
      <c r="M261" s="184">
        <v>7.6789883268482493</v>
      </c>
      <c r="N261" s="185">
        <f t="shared" si="93"/>
        <v>1.4270701682804745</v>
      </c>
      <c r="O261" s="185">
        <f t="shared" si="94"/>
        <v>-0.27810738272270807</v>
      </c>
    </row>
    <row r="262" spans="2:16" x14ac:dyDescent="0.25">
      <c r="B262" s="114" t="s">
        <v>93</v>
      </c>
      <c r="C262" s="184">
        <v>7.7962382445141065</v>
      </c>
      <c r="D262" s="185">
        <v>0.1489514228086799</v>
      </c>
      <c r="E262" s="184">
        <v>8.5</v>
      </c>
      <c r="F262" s="185">
        <f t="shared" si="91"/>
        <v>0.70376175548589348</v>
      </c>
      <c r="G262" s="184">
        <v>7.9391480730223121</v>
      </c>
      <c r="H262" s="185">
        <f t="shared" si="91"/>
        <v>-0.56085192697768793</v>
      </c>
      <c r="I262" s="184">
        <v>7.3633093525179856</v>
      </c>
      <c r="J262" s="185">
        <f t="shared" si="91"/>
        <v>-0.5758387205043265</v>
      </c>
      <c r="K262" s="184">
        <v>7.2767857142857144</v>
      </c>
      <c r="L262" s="185">
        <f t="shared" si="92"/>
        <v>-8.6523638232271161E-2</v>
      </c>
      <c r="M262" s="184"/>
      <c r="N262" s="185"/>
      <c r="O262" s="185"/>
    </row>
    <row r="263" spans="2:16" ht="15.75" x14ac:dyDescent="0.25">
      <c r="B263" s="117" t="s">
        <v>30</v>
      </c>
      <c r="C263" s="186">
        <v>7.6939868204283357</v>
      </c>
      <c r="D263" s="187">
        <v>-0.42862768338845747</v>
      </c>
      <c r="E263" s="186">
        <v>7.7675593734209194</v>
      </c>
      <c r="F263" s="187">
        <f t="shared" si="91"/>
        <v>7.3572552992583695E-2</v>
      </c>
      <c r="G263" s="186">
        <v>7.0028129395218004</v>
      </c>
      <c r="H263" s="187">
        <f t="shared" si="91"/>
        <v>-0.764746433899119</v>
      </c>
      <c r="I263" s="186">
        <v>7.4280986762936223</v>
      </c>
      <c r="J263" s="187">
        <f t="shared" si="91"/>
        <v>0.42528573677182191</v>
      </c>
      <c r="K263" s="186">
        <v>7.6280140883229475</v>
      </c>
      <c r="L263" s="187">
        <f t="shared" si="92"/>
        <v>0.19991541202932517</v>
      </c>
      <c r="M263" s="186">
        <v>7.9526779163609689</v>
      </c>
      <c r="N263" s="187">
        <v>0.26184431687198728</v>
      </c>
      <c r="O263" s="187">
        <v>0.27415729047192183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7" t="s">
        <v>304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7.7963917525773194</v>
      </c>
      <c r="D273" s="185">
        <v>0.50487883744816831</v>
      </c>
      <c r="E273" s="184">
        <v>7.4640423921271761</v>
      </c>
      <c r="F273" s="185">
        <f t="shared" ref="F273:J275" si="95">IFERROR(E273-C273,"-")</f>
        <v>-0.33234936045014329</v>
      </c>
      <c r="G273" s="184">
        <v>7.625</v>
      </c>
      <c r="H273" s="185">
        <f t="shared" si="95"/>
        <v>0.16095760787282387</v>
      </c>
      <c r="I273" s="184">
        <v>7.1120689655172411</v>
      </c>
      <c r="J273" s="185">
        <f t="shared" si="95"/>
        <v>-0.5129310344827589</v>
      </c>
      <c r="K273" s="184">
        <v>7.5795454545454541</v>
      </c>
      <c r="L273" s="185">
        <f t="shared" ref="L273:L275" si="96">IFERROR(K273-I273,"-")</f>
        <v>0.46747648902821304</v>
      </c>
      <c r="M273" s="184">
        <v>6.8472505091649696</v>
      </c>
      <c r="N273" s="185">
        <f t="shared" ref="N273:N275" si="97">IFERROR(M273-K273,"-")</f>
        <v>-0.73229494538048456</v>
      </c>
      <c r="O273" s="185">
        <f t="shared" ref="O273" si="98">IFERROR(M273-C273,"-")</f>
        <v>-0.94914124341234984</v>
      </c>
    </row>
    <row r="274" spans="2:15" x14ac:dyDescent="0.25">
      <c r="B274" s="114" t="s">
        <v>73</v>
      </c>
      <c r="C274" s="184">
        <v>7.5742397137745971</v>
      </c>
      <c r="D274" s="185">
        <v>0.14896388629215007</v>
      </c>
      <c r="E274" s="184">
        <v>6.8924930491195555</v>
      </c>
      <c r="F274" s="185">
        <f t="shared" si="95"/>
        <v>-0.68174666465504163</v>
      </c>
      <c r="G274" s="184">
        <v>3.1818181818181817</v>
      </c>
      <c r="H274" s="185">
        <f t="shared" si="95"/>
        <v>-3.7106748673013739</v>
      </c>
      <c r="I274" s="184">
        <v>5.7731958762886597</v>
      </c>
      <c r="J274" s="185">
        <f t="shared" si="95"/>
        <v>2.5913776944704781</v>
      </c>
      <c r="K274" s="184">
        <v>7.9409190371991247</v>
      </c>
      <c r="L274" s="185">
        <f t="shared" si="96"/>
        <v>2.167723160910465</v>
      </c>
      <c r="M274" s="184">
        <v>7.9557739557739557</v>
      </c>
      <c r="N274" s="185">
        <f t="shared" si="97"/>
        <v>1.4854918574831011E-2</v>
      </c>
      <c r="O274" s="185">
        <f>IFERROR(M274-C274,"-")</f>
        <v>0.38153424199935859</v>
      </c>
    </row>
    <row r="275" spans="2:15" x14ac:dyDescent="0.25">
      <c r="B275" s="114" t="s">
        <v>75</v>
      </c>
      <c r="C275" s="184">
        <v>7.5375609756097557</v>
      </c>
      <c r="D275" s="185">
        <v>-0.94613133208255285</v>
      </c>
      <c r="E275" s="184">
        <v>8.9118942731277535</v>
      </c>
      <c r="F275" s="185">
        <f t="shared" si="95"/>
        <v>1.3743332975179978</v>
      </c>
      <c r="G275" s="184">
        <v>4.2666666666666666</v>
      </c>
      <c r="H275" s="185">
        <f t="shared" si="95"/>
        <v>-4.6452276064610869</v>
      </c>
      <c r="I275" s="184">
        <v>8.4865900383141764</v>
      </c>
      <c r="J275" s="185">
        <f t="shared" si="95"/>
        <v>4.2199233716475097</v>
      </c>
      <c r="K275" s="184">
        <v>8.3464285714285715</v>
      </c>
      <c r="L275" s="185">
        <f t="shared" si="96"/>
        <v>-0.14016146688560482</v>
      </c>
      <c r="M275" s="184">
        <v>6.3968609865470851</v>
      </c>
      <c r="N275" s="185">
        <f t="shared" si="97"/>
        <v>-1.9495675848814864</v>
      </c>
      <c r="O275" s="185">
        <f t="shared" ref="O275:O278" si="99">IFERROR(M275-C275,"-")</f>
        <v>-1.1406999890626706</v>
      </c>
    </row>
    <row r="276" spans="2:15" x14ac:dyDescent="0.25">
      <c r="B276" s="114" t="s">
        <v>77</v>
      </c>
      <c r="C276" s="184">
        <v>11.399491094147583</v>
      </c>
      <c r="D276" s="185">
        <v>3.8369313997827312</v>
      </c>
      <c r="E276" s="184" t="s">
        <v>236</v>
      </c>
      <c r="F276" s="185" t="str">
        <f>IFERROR(E276-C276,"-")</f>
        <v>-</v>
      </c>
      <c r="G276" s="184" t="s">
        <v>236</v>
      </c>
      <c r="H276" s="185" t="str">
        <f>IFERROR(G276-E276,"-")</f>
        <v>-</v>
      </c>
      <c r="I276" s="184">
        <v>7.2406417112299462</v>
      </c>
      <c r="J276" s="185" t="str">
        <f>IFERROR(I276-G276,"-")</f>
        <v>-</v>
      </c>
      <c r="K276" s="184">
        <v>8.6014234875444835</v>
      </c>
      <c r="L276" s="185">
        <f>IFERROR(K276-I276,"-")</f>
        <v>1.3607817763145373</v>
      </c>
      <c r="M276" s="184">
        <v>9.5833333333333339</v>
      </c>
      <c r="N276" s="185">
        <f>IFERROR(M276-K276,"-")</f>
        <v>0.98190984578885043</v>
      </c>
      <c r="O276" s="185">
        <f t="shared" si="99"/>
        <v>-1.8161577608142494</v>
      </c>
    </row>
    <row r="277" spans="2:15" x14ac:dyDescent="0.25">
      <c r="B277" s="114" t="s">
        <v>79</v>
      </c>
      <c r="C277" s="184">
        <v>6.8</v>
      </c>
      <c r="D277" s="185">
        <v>-9.2909090909090892</v>
      </c>
      <c r="E277" s="184" t="s">
        <v>236</v>
      </c>
      <c r="F277" s="185" t="str">
        <f t="shared" ref="F277:J285" si="100">IFERROR(E277-C277,"-")</f>
        <v>-</v>
      </c>
      <c r="G277" s="184">
        <v>3.6666666666666665</v>
      </c>
      <c r="H277" s="185" t="str">
        <f t="shared" si="100"/>
        <v>-</v>
      </c>
      <c r="I277" s="184">
        <v>6</v>
      </c>
      <c r="J277" s="185">
        <f t="shared" si="100"/>
        <v>2.3333333333333335</v>
      </c>
      <c r="K277" s="184">
        <v>4.75</v>
      </c>
      <c r="L277" s="185">
        <f t="shared" ref="L277:L285" si="101">IFERROR(K277-I277,"-")</f>
        <v>-1.25</v>
      </c>
      <c r="M277" s="184">
        <v>5.0714285714285712</v>
      </c>
      <c r="N277" s="185">
        <f t="shared" ref="N277:N283" si="102">IFERROR(M277-K277,"-")</f>
        <v>0.32142857142857117</v>
      </c>
      <c r="O277" s="185">
        <f t="shared" si="99"/>
        <v>-1.7285714285714286</v>
      </c>
    </row>
    <row r="278" spans="2:15" x14ac:dyDescent="0.25">
      <c r="B278" s="114" t="s">
        <v>81</v>
      </c>
      <c r="C278" s="184">
        <v>3.6363636363636362</v>
      </c>
      <c r="D278" s="185">
        <v>-4.5303030303030294</v>
      </c>
      <c r="E278" s="184" t="s">
        <v>236</v>
      </c>
      <c r="F278" s="185" t="str">
        <f t="shared" si="100"/>
        <v>-</v>
      </c>
      <c r="G278" s="184">
        <v>2.75</v>
      </c>
      <c r="H278" s="185" t="str">
        <f t="shared" si="100"/>
        <v>-</v>
      </c>
      <c r="I278" s="184">
        <v>3.8333333333333335</v>
      </c>
      <c r="J278" s="185">
        <f t="shared" si="100"/>
        <v>1.0833333333333335</v>
      </c>
      <c r="K278" s="184">
        <v>3.8181818181818183</v>
      </c>
      <c r="L278" s="185">
        <f t="shared" si="101"/>
        <v>-1.5151515151515138E-2</v>
      </c>
      <c r="M278" s="184">
        <v>4.8</v>
      </c>
      <c r="N278" s="185">
        <f t="shared" si="102"/>
        <v>0.98181818181818148</v>
      </c>
      <c r="O278" s="185">
        <f t="shared" si="99"/>
        <v>1.1636363636363636</v>
      </c>
    </row>
    <row r="279" spans="2:15" x14ac:dyDescent="0.25">
      <c r="B279" s="114" t="s">
        <v>83</v>
      </c>
      <c r="C279" s="184">
        <v>6.284313725490196</v>
      </c>
      <c r="D279" s="185">
        <v>-1.8209494324045403</v>
      </c>
      <c r="E279" s="184" t="s">
        <v>236</v>
      </c>
      <c r="F279" s="185" t="str">
        <f t="shared" si="100"/>
        <v>-</v>
      </c>
      <c r="G279" s="184">
        <v>2</v>
      </c>
      <c r="H279" s="185" t="str">
        <f t="shared" si="100"/>
        <v>-</v>
      </c>
      <c r="I279" s="184">
        <v>3.4827586206896552</v>
      </c>
      <c r="J279" s="185">
        <f t="shared" si="100"/>
        <v>1.4827586206896552</v>
      </c>
      <c r="K279" s="184">
        <v>8.615384615384615</v>
      </c>
      <c r="L279" s="185">
        <f t="shared" si="101"/>
        <v>5.1326259946949602</v>
      </c>
      <c r="M279" s="184">
        <v>5.84</v>
      </c>
      <c r="N279" s="185">
        <f t="shared" si="102"/>
        <v>-2.7753846153846151</v>
      </c>
      <c r="O279" s="185">
        <f>IFERROR(M279-C279,"-")</f>
        <v>-0.4443137254901961</v>
      </c>
    </row>
    <row r="280" spans="2:15" x14ac:dyDescent="0.25">
      <c r="B280" s="114" t="s">
        <v>85</v>
      </c>
      <c r="C280" s="184">
        <v>13.846153846153847</v>
      </c>
      <c r="D280" s="185">
        <v>-10.753846153846155</v>
      </c>
      <c r="E280" s="184">
        <v>5.666666666666667</v>
      </c>
      <c r="F280" s="185">
        <f t="shared" si="100"/>
        <v>-8.1794871794871788</v>
      </c>
      <c r="G280" s="184" t="s">
        <v>236</v>
      </c>
      <c r="H280" s="185" t="str">
        <f t="shared" si="100"/>
        <v>-</v>
      </c>
      <c r="I280" s="184">
        <v>11.222222222222221</v>
      </c>
      <c r="J280" s="185" t="str">
        <f t="shared" si="100"/>
        <v>-</v>
      </c>
      <c r="K280" s="184">
        <v>5.875</v>
      </c>
      <c r="L280" s="185">
        <f t="shared" si="101"/>
        <v>-5.3472222222222214</v>
      </c>
      <c r="M280" s="184">
        <v>1</v>
      </c>
      <c r="N280" s="185">
        <f t="shared" si="102"/>
        <v>-4.875</v>
      </c>
      <c r="O280" s="185">
        <f>IFERROR(M280-C280,"-")</f>
        <v>-12.846153846153847</v>
      </c>
    </row>
    <row r="281" spans="2:15" x14ac:dyDescent="0.25">
      <c r="B281" s="114" t="s">
        <v>87</v>
      </c>
      <c r="C281" s="184">
        <v>5.2307692307692308</v>
      </c>
      <c r="D281" s="185">
        <v>-5.0692307692307699</v>
      </c>
      <c r="E281" s="184" t="s">
        <v>236</v>
      </c>
      <c r="F281" s="185" t="str">
        <f t="shared" si="100"/>
        <v>-</v>
      </c>
      <c r="G281" s="184" t="s">
        <v>236</v>
      </c>
      <c r="H281" s="185" t="str">
        <f t="shared" si="100"/>
        <v>-</v>
      </c>
      <c r="I281" s="184" t="s">
        <v>236</v>
      </c>
      <c r="J281" s="185" t="str">
        <f t="shared" si="100"/>
        <v>-</v>
      </c>
      <c r="K281" s="184">
        <v>4.8181818181818183</v>
      </c>
      <c r="L281" s="185" t="str">
        <f t="shared" si="101"/>
        <v>-</v>
      </c>
      <c r="M281" s="184">
        <v>8.5</v>
      </c>
      <c r="N281" s="185">
        <f t="shared" si="102"/>
        <v>3.6818181818181817</v>
      </c>
      <c r="O281" s="185">
        <f t="shared" ref="O281:O283" si="103">IFERROR(M281-C281,"-")</f>
        <v>3.2692307692307692</v>
      </c>
    </row>
    <row r="282" spans="2:15" x14ac:dyDescent="0.25">
      <c r="B282" s="114" t="s">
        <v>89</v>
      </c>
      <c r="C282" s="184">
        <v>5.6254295532646053</v>
      </c>
      <c r="D282" s="185">
        <v>0.68713554237531316</v>
      </c>
      <c r="E282" s="184">
        <v>5.807017543859649</v>
      </c>
      <c r="F282" s="185">
        <f t="shared" si="100"/>
        <v>0.18158799059504371</v>
      </c>
      <c r="G282" s="184">
        <v>3.140845070422535</v>
      </c>
      <c r="H282" s="185">
        <f t="shared" si="100"/>
        <v>-2.6661724734371139</v>
      </c>
      <c r="I282" s="184">
        <v>4.0529801324503314</v>
      </c>
      <c r="J282" s="185">
        <f t="shared" si="100"/>
        <v>0.91213506202779637</v>
      </c>
      <c r="K282" s="184">
        <v>4.2424242424242422</v>
      </c>
      <c r="L282" s="185">
        <f t="shared" si="101"/>
        <v>0.18944410997391081</v>
      </c>
      <c r="M282" s="184">
        <v>4.9301310043668121</v>
      </c>
      <c r="N282" s="185">
        <f t="shared" si="102"/>
        <v>0.68770676194256986</v>
      </c>
      <c r="O282" s="185">
        <f t="shared" si="103"/>
        <v>-0.69529854889779319</v>
      </c>
    </row>
    <row r="283" spans="2:15" x14ac:dyDescent="0.25">
      <c r="B283" s="114" t="s">
        <v>91</v>
      </c>
      <c r="C283" s="184">
        <v>8.1955671447196874</v>
      </c>
      <c r="D283" s="185">
        <v>0.24876747722176518</v>
      </c>
      <c r="E283" s="184">
        <v>8.5714285714285712</v>
      </c>
      <c r="F283" s="185">
        <f t="shared" si="100"/>
        <v>0.37586142670888378</v>
      </c>
      <c r="G283" s="184">
        <v>7.8885941644562338</v>
      </c>
      <c r="H283" s="185">
        <f t="shared" si="100"/>
        <v>-0.68283440697233733</v>
      </c>
      <c r="I283" s="184">
        <v>7.0791366906474824</v>
      </c>
      <c r="J283" s="185">
        <f t="shared" si="100"/>
        <v>-0.80945747380875144</v>
      </c>
      <c r="K283" s="184">
        <v>7.3499079189686922</v>
      </c>
      <c r="L283" s="185">
        <f t="shared" si="101"/>
        <v>0.27077122832120981</v>
      </c>
      <c r="M283" s="184">
        <v>6.8747591522158</v>
      </c>
      <c r="N283" s="185">
        <f t="shared" si="102"/>
        <v>-0.47514876675289219</v>
      </c>
      <c r="O283" s="185">
        <f t="shared" si="103"/>
        <v>-1.3208079925038874</v>
      </c>
    </row>
    <row r="284" spans="2:15" x14ac:dyDescent="0.25">
      <c r="B284" s="114" t="s">
        <v>93</v>
      </c>
      <c r="C284" s="184">
        <v>6.7405764966740573</v>
      </c>
      <c r="D284" s="185">
        <v>-0.12708748491397515</v>
      </c>
      <c r="E284" s="184">
        <v>4.583333333333333</v>
      </c>
      <c r="F284" s="185">
        <f t="shared" si="100"/>
        <v>-2.1572431633407243</v>
      </c>
      <c r="G284" s="184">
        <v>7.285333333333333</v>
      </c>
      <c r="H284" s="185">
        <f t="shared" si="100"/>
        <v>2.702</v>
      </c>
      <c r="I284" s="184">
        <v>6.9846153846153847</v>
      </c>
      <c r="J284" s="185">
        <f t="shared" si="100"/>
        <v>-0.30071794871794832</v>
      </c>
      <c r="K284" s="184">
        <v>6.8734622144112478</v>
      </c>
      <c r="L284" s="185">
        <f t="shared" si="101"/>
        <v>-0.11115317020413684</v>
      </c>
      <c r="M284" s="184"/>
      <c r="N284" s="185"/>
      <c r="O284" s="185"/>
    </row>
    <row r="285" spans="2:15" ht="15.75" x14ac:dyDescent="0.25">
      <c r="B285" s="117" t="s">
        <v>30</v>
      </c>
      <c r="C285" s="186">
        <v>7.6968333065423566</v>
      </c>
      <c r="D285" s="187">
        <v>0.26172027142932119</v>
      </c>
      <c r="E285" s="186">
        <v>7.288641975308642</v>
      </c>
      <c r="F285" s="187">
        <f t="shared" si="100"/>
        <v>-0.40819133123371465</v>
      </c>
      <c r="G285" s="186">
        <v>6.7138331573389651</v>
      </c>
      <c r="H285" s="187">
        <f t="shared" si="100"/>
        <v>-0.57480881796967687</v>
      </c>
      <c r="I285" s="186">
        <v>6.860990860990861</v>
      </c>
      <c r="J285" s="187">
        <f t="shared" si="100"/>
        <v>0.14715770365189584</v>
      </c>
      <c r="K285" s="186">
        <v>7.4090121317157713</v>
      </c>
      <c r="L285" s="187">
        <f t="shared" si="101"/>
        <v>0.54802127072491036</v>
      </c>
      <c r="M285" s="186">
        <v>6.8607031597685806</v>
      </c>
      <c r="N285" s="187">
        <v>-0.67988405957511588</v>
      </c>
      <c r="O285" s="187">
        <v>-0.99829289212087247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  <mergeCell ref="B48:O4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4030B-7DEE-4577-AA50-C8077D19852A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67" t="s">
        <v>293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7.9195542046605878</v>
      </c>
      <c r="D9" s="185">
        <v>-0.89372578009696202</v>
      </c>
      <c r="E9" s="184">
        <v>7.5032095478103749</v>
      </c>
      <c r="F9" s="185">
        <f t="shared" ref="F9:J21" si="0">IFERROR(E9-C9,"-")</f>
        <v>-0.41634465685021294</v>
      </c>
      <c r="G9" s="184">
        <v>4.2534147517274628</v>
      </c>
      <c r="H9" s="185">
        <f t="shared" si="0"/>
        <v>-3.2497947960829121</v>
      </c>
      <c r="I9" s="184">
        <v>7.3644056930375692</v>
      </c>
      <c r="J9" s="185">
        <f t="shared" si="0"/>
        <v>3.1109909413101065</v>
      </c>
      <c r="K9" s="184">
        <v>7.2885726989773234</v>
      </c>
      <c r="L9" s="185">
        <f t="shared" ref="L9:L21" si="1">IFERROR(K9-I9,"-")</f>
        <v>-7.5832994060245795E-2</v>
      </c>
      <c r="M9" s="184">
        <v>7.65598233995585</v>
      </c>
      <c r="N9" s="185">
        <f t="shared" ref="N9:N14" si="2">IFERROR(M9-K9,"-")</f>
        <v>0.36740964097852657</v>
      </c>
      <c r="O9" s="185">
        <f>IFERROR(M9-C9,"-")</f>
        <v>-0.26357186470473781</v>
      </c>
    </row>
    <row r="10" spans="1:16" x14ac:dyDescent="0.25">
      <c r="A10" s="1" t="s">
        <v>72</v>
      </c>
      <c r="B10" s="114" t="s">
        <v>73</v>
      </c>
      <c r="C10" s="184">
        <v>7.5339957342766475</v>
      </c>
      <c r="D10" s="185">
        <v>-0.41846203759657286</v>
      </c>
      <c r="E10" s="184">
        <v>7.7170021872070702</v>
      </c>
      <c r="F10" s="185">
        <f t="shared" si="0"/>
        <v>0.18300645293042272</v>
      </c>
      <c r="G10" s="184">
        <v>3.6048685491723464</v>
      </c>
      <c r="H10" s="185">
        <f t="shared" si="0"/>
        <v>-4.1121336380347238</v>
      </c>
      <c r="I10" s="184">
        <v>6.5212775777716239</v>
      </c>
      <c r="J10" s="185">
        <f t="shared" si="0"/>
        <v>2.9164090285992774</v>
      </c>
      <c r="K10" s="184">
        <v>6.7735424066533829</v>
      </c>
      <c r="L10" s="185">
        <f t="shared" si="1"/>
        <v>0.25226482888175905</v>
      </c>
      <c r="M10" s="184">
        <v>6.9712386605911121</v>
      </c>
      <c r="N10" s="185">
        <f t="shared" si="2"/>
        <v>0.19769625393772916</v>
      </c>
      <c r="O10" s="185">
        <f>IFERROR(M10-C10,"-")</f>
        <v>-0.5627570736855354</v>
      </c>
    </row>
    <row r="11" spans="1:16" x14ac:dyDescent="0.25">
      <c r="A11" s="1" t="s">
        <v>74</v>
      </c>
      <c r="B11" s="114" t="s">
        <v>75</v>
      </c>
      <c r="C11" s="184">
        <v>7.0478314294816364</v>
      </c>
      <c r="D11" s="185">
        <v>-0.34834241123368859</v>
      </c>
      <c r="E11" s="184">
        <v>9.2506486181613088</v>
      </c>
      <c r="F11" s="185">
        <f t="shared" si="0"/>
        <v>2.2028171886796724</v>
      </c>
      <c r="G11" s="184">
        <v>4.0907075558839834</v>
      </c>
      <c r="H11" s="185">
        <f t="shared" si="0"/>
        <v>-5.1599410622773254</v>
      </c>
      <c r="I11" s="184">
        <v>6.6980792586928164</v>
      </c>
      <c r="J11" s="185">
        <f t="shared" si="0"/>
        <v>2.607371702808833</v>
      </c>
      <c r="K11" s="184">
        <v>6.7377011388261332</v>
      </c>
      <c r="L11" s="185">
        <f t="shared" si="1"/>
        <v>3.96218801333168E-2</v>
      </c>
      <c r="M11" s="184">
        <v>6.4654920309986839</v>
      </c>
      <c r="N11" s="185">
        <f t="shared" si="2"/>
        <v>-0.27220910782744934</v>
      </c>
      <c r="O11" s="185">
        <f t="shared" ref="O11:O14" si="3">IFERROR(M11-C11,"-")</f>
        <v>-0.58233939848295257</v>
      </c>
    </row>
    <row r="12" spans="1:16" x14ac:dyDescent="0.25">
      <c r="A12" s="1" t="s">
        <v>76</v>
      </c>
      <c r="B12" s="114" t="s">
        <v>77</v>
      </c>
      <c r="C12" s="184">
        <v>7.060589492519509</v>
      </c>
      <c r="D12" s="185">
        <v>-0.82799498236633617</v>
      </c>
      <c r="E12" s="184" t="s">
        <v>236</v>
      </c>
      <c r="F12" s="185" t="str">
        <f t="shared" si="0"/>
        <v>-</v>
      </c>
      <c r="G12" s="184">
        <v>3.4268915364381867</v>
      </c>
      <c r="H12" s="185" t="str">
        <f t="shared" si="0"/>
        <v>-</v>
      </c>
      <c r="I12" s="184">
        <v>6.3827739181384446</v>
      </c>
      <c r="J12" s="185">
        <f t="shared" si="0"/>
        <v>2.955882381700258</v>
      </c>
      <c r="K12" s="184">
        <v>6.1673905637881115</v>
      </c>
      <c r="L12" s="185">
        <f t="shared" si="1"/>
        <v>-0.21538335435033318</v>
      </c>
      <c r="M12" s="184">
        <v>6.965188020716055</v>
      </c>
      <c r="N12" s="185">
        <f t="shared" si="2"/>
        <v>0.79779745692794357</v>
      </c>
      <c r="O12" s="185">
        <f>IFERROR(M12-C12,"-")</f>
        <v>-9.540147180345393E-2</v>
      </c>
    </row>
    <row r="13" spans="1:16" x14ac:dyDescent="0.25">
      <c r="A13" s="1" t="s">
        <v>78</v>
      </c>
      <c r="B13" s="114" t="s">
        <v>79</v>
      </c>
      <c r="C13" s="184">
        <v>8.7339009392526528</v>
      </c>
      <c r="D13" s="185">
        <v>1.2489500656475307</v>
      </c>
      <c r="E13" s="184" t="s">
        <v>236</v>
      </c>
      <c r="F13" s="185" t="str">
        <f t="shared" si="0"/>
        <v>-</v>
      </c>
      <c r="G13" s="184">
        <v>3.5315843470614099</v>
      </c>
      <c r="H13" s="185" t="str">
        <f t="shared" si="0"/>
        <v>-</v>
      </c>
      <c r="I13" s="184">
        <v>6.2174707421855713</v>
      </c>
      <c r="J13" s="185">
        <f t="shared" si="0"/>
        <v>2.6858863951241614</v>
      </c>
      <c r="K13" s="184">
        <v>6.5183552234649831</v>
      </c>
      <c r="L13" s="185">
        <f t="shared" si="1"/>
        <v>0.30088448127941181</v>
      </c>
      <c r="M13" s="184">
        <v>6.820077615250117</v>
      </c>
      <c r="N13" s="185">
        <f t="shared" si="2"/>
        <v>0.30172239178513394</v>
      </c>
      <c r="O13" s="185">
        <f>IFERROR(M13-C13,"-")</f>
        <v>-1.9138233240025357</v>
      </c>
    </row>
    <row r="14" spans="1:16" x14ac:dyDescent="0.25">
      <c r="A14" s="1" t="s">
        <v>80</v>
      </c>
      <c r="B14" s="114" t="s">
        <v>81</v>
      </c>
      <c r="C14" s="184">
        <v>7.5460757920894599</v>
      </c>
      <c r="D14" s="185">
        <v>0.60431944607779453</v>
      </c>
      <c r="E14" s="184" t="s">
        <v>236</v>
      </c>
      <c r="F14" s="185" t="str">
        <f t="shared" si="0"/>
        <v>-</v>
      </c>
      <c r="G14" s="184">
        <v>4.9431877958968959</v>
      </c>
      <c r="H14" s="185" t="str">
        <f t="shared" si="0"/>
        <v>-</v>
      </c>
      <c r="I14" s="184">
        <v>7.000953086942709</v>
      </c>
      <c r="J14" s="185">
        <f t="shared" si="0"/>
        <v>2.0577652910458131</v>
      </c>
      <c r="K14" s="184">
        <v>6.7547590790410634</v>
      </c>
      <c r="L14" s="185">
        <f t="shared" si="1"/>
        <v>-0.24619400790164558</v>
      </c>
      <c r="M14" s="184">
        <v>6.8785517271573049</v>
      </c>
      <c r="N14" s="185">
        <f t="shared" si="2"/>
        <v>0.12379264811624147</v>
      </c>
      <c r="O14" s="185">
        <f t="shared" si="3"/>
        <v>-0.66752406493215499</v>
      </c>
    </row>
    <row r="15" spans="1:16" x14ac:dyDescent="0.25">
      <c r="A15" s="1" t="s">
        <v>82</v>
      </c>
      <c r="B15" s="114" t="s">
        <v>83</v>
      </c>
      <c r="C15" s="184">
        <v>7.2991793386434951</v>
      </c>
      <c r="D15" s="185">
        <v>-0.44412629385881353</v>
      </c>
      <c r="E15" s="184" t="s">
        <v>236</v>
      </c>
      <c r="F15" s="185" t="str">
        <f t="shared" si="0"/>
        <v>-</v>
      </c>
      <c r="G15" s="184">
        <v>5.9776886192386733</v>
      </c>
      <c r="H15" s="185" t="str">
        <f t="shared" si="0"/>
        <v>-</v>
      </c>
      <c r="I15" s="184">
        <v>6.9023408766388297</v>
      </c>
      <c r="J15" s="185">
        <f t="shared" si="0"/>
        <v>0.92465225740015633</v>
      </c>
      <c r="K15" s="184">
        <v>6.8557834898665346</v>
      </c>
      <c r="L15" s="185">
        <f t="shared" si="1"/>
        <v>-4.655738677229504E-2</v>
      </c>
      <c r="M15" s="184">
        <v>6.9805567830313739</v>
      </c>
      <c r="N15" s="185">
        <f>IFERROR(M15-K15,"-")</f>
        <v>0.12477329316483932</v>
      </c>
      <c r="O15" s="185">
        <f>IFERROR(M15-C15,"-")</f>
        <v>-0.31862255561212116</v>
      </c>
    </row>
    <row r="16" spans="1:16" x14ac:dyDescent="0.25">
      <c r="A16" s="1" t="s">
        <v>84</v>
      </c>
      <c r="B16" s="114" t="s">
        <v>85</v>
      </c>
      <c r="C16" s="184">
        <v>7.3596665182726939</v>
      </c>
      <c r="D16" s="185">
        <v>-0.34246755909703719</v>
      </c>
      <c r="E16" s="184">
        <v>4.5515607371192175</v>
      </c>
      <c r="F16" s="185">
        <f t="shared" si="0"/>
        <v>-2.8081057811534764</v>
      </c>
      <c r="G16" s="184">
        <v>5.1992433795712483</v>
      </c>
      <c r="H16" s="185">
        <f t="shared" si="0"/>
        <v>0.64768264245203078</v>
      </c>
      <c r="I16" s="184">
        <v>7.2397501926274384</v>
      </c>
      <c r="J16" s="185">
        <f t="shared" si="0"/>
        <v>2.0405068130561901</v>
      </c>
      <c r="K16" s="184">
        <v>7.1337124926456168</v>
      </c>
      <c r="L16" s="185">
        <f t="shared" si="1"/>
        <v>-0.10603769998182155</v>
      </c>
      <c r="M16" s="184">
        <v>7.0900904459101861</v>
      </c>
      <c r="N16" s="185">
        <f>IFERROR(M16-K16,"-")</f>
        <v>-4.3622046735430686E-2</v>
      </c>
      <c r="O16" s="185">
        <f>IFERROR(M16-C16,"-")</f>
        <v>-0.2695760723625078</v>
      </c>
    </row>
    <row r="17" spans="1:16" x14ac:dyDescent="0.25">
      <c r="A17" s="1" t="s">
        <v>86</v>
      </c>
      <c r="B17" s="114" t="s">
        <v>87</v>
      </c>
      <c r="C17" s="184">
        <v>7.4095895977245023</v>
      </c>
      <c r="D17" s="185">
        <v>5.6374352593541843E-2</v>
      </c>
      <c r="E17" s="184">
        <v>4.0015720524017464</v>
      </c>
      <c r="F17" s="185">
        <f t="shared" si="0"/>
        <v>-3.4080175453227559</v>
      </c>
      <c r="G17" s="184">
        <v>5.8313355603589443</v>
      </c>
      <c r="H17" s="185">
        <f t="shared" si="0"/>
        <v>1.8297635079571979</v>
      </c>
      <c r="I17" s="184">
        <v>6.7605067064083455</v>
      </c>
      <c r="J17" s="185">
        <f t="shared" si="0"/>
        <v>0.92917114604940121</v>
      </c>
      <c r="K17" s="184">
        <v>6.8220845019451737</v>
      </c>
      <c r="L17" s="185">
        <f t="shared" si="1"/>
        <v>6.1577795536828184E-2</v>
      </c>
      <c r="M17" s="184">
        <v>6.8866018317439339</v>
      </c>
      <c r="N17" s="185">
        <f t="shared" ref="N17:N19" si="4">IFERROR(M17-K17,"-")</f>
        <v>6.4517329798760237E-2</v>
      </c>
      <c r="O17" s="185">
        <f t="shared" ref="O17:O19" si="5">IFERROR(M17-C17,"-")</f>
        <v>-0.5229877659805684</v>
      </c>
    </row>
    <row r="18" spans="1:16" x14ac:dyDescent="0.25">
      <c r="A18" s="1" t="s">
        <v>88</v>
      </c>
      <c r="B18" s="114" t="s">
        <v>89</v>
      </c>
      <c r="C18" s="184">
        <v>7.0818751918607203</v>
      </c>
      <c r="D18" s="185">
        <v>-0.29625506114561517</v>
      </c>
      <c r="E18" s="184">
        <v>3.6523630907726932</v>
      </c>
      <c r="F18" s="185">
        <f t="shared" si="0"/>
        <v>-3.4295121010880272</v>
      </c>
      <c r="G18" s="184">
        <v>5.9282195332757128</v>
      </c>
      <c r="H18" s="185">
        <f t="shared" si="0"/>
        <v>2.2758564425030197</v>
      </c>
      <c r="I18" s="184">
        <v>6.9025843149549875</v>
      </c>
      <c r="J18" s="185">
        <f t="shared" si="0"/>
        <v>0.97436478167927465</v>
      </c>
      <c r="K18" s="184">
        <v>6.8264086055904345</v>
      </c>
      <c r="L18" s="185">
        <f t="shared" si="1"/>
        <v>-7.6175709364552979E-2</v>
      </c>
      <c r="M18" s="184">
        <v>6.499798836911598</v>
      </c>
      <c r="N18" s="185">
        <f t="shared" si="4"/>
        <v>-0.32660976867883651</v>
      </c>
      <c r="O18" s="185">
        <f t="shared" si="5"/>
        <v>-0.58207635494912235</v>
      </c>
    </row>
    <row r="19" spans="1:16" x14ac:dyDescent="0.25">
      <c r="A19" s="1" t="s">
        <v>90</v>
      </c>
      <c r="B19" s="114" t="s">
        <v>91</v>
      </c>
      <c r="C19" s="184">
        <v>7.4287101886406628</v>
      </c>
      <c r="D19" s="185">
        <v>-7.0054247286514659E-2</v>
      </c>
      <c r="E19" s="184">
        <v>6.220779220779221</v>
      </c>
      <c r="F19" s="185">
        <f t="shared" si="0"/>
        <v>-1.2079309678614418</v>
      </c>
      <c r="G19" s="184">
        <v>6.9308398023994355</v>
      </c>
      <c r="H19" s="185">
        <f t="shared" si="0"/>
        <v>0.71006058162021457</v>
      </c>
      <c r="I19" s="184">
        <v>7.2594999762797094</v>
      </c>
      <c r="J19" s="185">
        <f t="shared" si="0"/>
        <v>0.32866017388027391</v>
      </c>
      <c r="K19" s="184">
        <v>6.7909695542611646</v>
      </c>
      <c r="L19" s="185">
        <f t="shared" si="1"/>
        <v>-0.46853042201854489</v>
      </c>
      <c r="M19" s="184">
        <v>6.9614775499721784</v>
      </c>
      <c r="N19" s="185">
        <f t="shared" si="4"/>
        <v>0.17050799571101383</v>
      </c>
      <c r="O19" s="185">
        <f t="shared" si="5"/>
        <v>-0.46723263866848441</v>
      </c>
    </row>
    <row r="20" spans="1:16" x14ac:dyDescent="0.25">
      <c r="A20" s="1" t="s">
        <v>92</v>
      </c>
      <c r="B20" s="114" t="s">
        <v>93</v>
      </c>
      <c r="C20" s="184">
        <v>7.1260608372270431</v>
      </c>
      <c r="D20" s="185">
        <v>-0.10542107533871903</v>
      </c>
      <c r="E20" s="184">
        <v>5.3013895543842837</v>
      </c>
      <c r="F20" s="185">
        <f t="shared" si="0"/>
        <v>-1.8246712828427594</v>
      </c>
      <c r="G20" s="184">
        <v>6.2279114435907807</v>
      </c>
      <c r="H20" s="185">
        <f t="shared" si="0"/>
        <v>0.92652188920649703</v>
      </c>
      <c r="I20" s="184">
        <v>6.7056474124973162</v>
      </c>
      <c r="J20" s="185">
        <f t="shared" si="0"/>
        <v>0.47773596890653547</v>
      </c>
      <c r="K20" s="184">
        <v>6.5663159638803741</v>
      </c>
      <c r="L20" s="185">
        <f t="shared" si="1"/>
        <v>-0.13933144861694213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7.4203753436920517</v>
      </c>
      <c r="D21" s="187">
        <v>-0.1811010096930632</v>
      </c>
      <c r="E21" s="186">
        <v>6.3173322576307651</v>
      </c>
      <c r="F21" s="187">
        <f t="shared" si="0"/>
        <v>-1.1030430860612865</v>
      </c>
      <c r="G21" s="186">
        <v>5.5219885141008653</v>
      </c>
      <c r="H21" s="187">
        <f t="shared" si="0"/>
        <v>-0.79534374352989978</v>
      </c>
      <c r="I21" s="186">
        <v>6.81836284648623</v>
      </c>
      <c r="J21" s="187">
        <f t="shared" si="0"/>
        <v>1.2963743323853647</v>
      </c>
      <c r="K21" s="186">
        <v>6.7723569064660403</v>
      </c>
      <c r="L21" s="187">
        <f t="shared" si="1"/>
        <v>-4.6005940020189762E-2</v>
      </c>
      <c r="M21" s="186">
        <v>6.9115416603659456</v>
      </c>
      <c r="N21" s="187">
        <v>0.1196359178290427</v>
      </c>
      <c r="O21" s="187">
        <v>-0.53576041160788179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67" t="s">
        <v>305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8.0478248745119902</v>
      </c>
      <c r="D31" s="185">
        <v>-0.93204913350568219</v>
      </c>
      <c r="E31" s="184">
        <v>7.1722886288253331</v>
      </c>
      <c r="F31" s="185">
        <f t="shared" ref="F31:J43" si="6">IFERROR(E31-C31,"-")</f>
        <v>-0.87553624568665711</v>
      </c>
      <c r="G31" s="184">
        <v>4.0495641770637496</v>
      </c>
      <c r="H31" s="185">
        <f t="shared" si="6"/>
        <v>-3.1227244517615835</v>
      </c>
      <c r="I31" s="184">
        <v>7.4232942910967319</v>
      </c>
      <c r="J31" s="185">
        <f t="shared" si="6"/>
        <v>3.3737301140329823</v>
      </c>
      <c r="K31" s="184">
        <v>7.3121399847842623</v>
      </c>
      <c r="L31" s="185">
        <f t="shared" ref="L31:L43" si="7">IFERROR(K31-I31,"-")</f>
        <v>-0.11115430631246959</v>
      </c>
      <c r="M31" s="184">
        <v>7.7830106115304671</v>
      </c>
      <c r="N31" s="185">
        <f>IFERROR(M31-K31,"-")</f>
        <v>0.47087062674620483</v>
      </c>
      <c r="O31" s="185">
        <f>IFERROR(M31-C31,"-")</f>
        <v>-0.26481426298152311</v>
      </c>
    </row>
    <row r="32" spans="1:16" x14ac:dyDescent="0.25">
      <c r="B32" s="114" t="s">
        <v>73</v>
      </c>
      <c r="C32" s="184">
        <v>7.5526705133895549</v>
      </c>
      <c r="D32" s="185">
        <v>-0.41955395822758046</v>
      </c>
      <c r="E32" s="184">
        <v>7.7980511144824369</v>
      </c>
      <c r="F32" s="185">
        <f t="shared" si="6"/>
        <v>0.24538060109288207</v>
      </c>
      <c r="G32" s="184">
        <v>3.3648678658671995</v>
      </c>
      <c r="H32" s="185">
        <f t="shared" si="6"/>
        <v>-4.4331832486152374</v>
      </c>
      <c r="I32" s="184">
        <v>6.4787005649717511</v>
      </c>
      <c r="J32" s="185">
        <f t="shared" si="6"/>
        <v>3.1138326991045515</v>
      </c>
      <c r="K32" s="184">
        <v>6.7495257166947722</v>
      </c>
      <c r="L32" s="185">
        <f t="shared" si="7"/>
        <v>0.27082515172302113</v>
      </c>
      <c r="M32" s="184">
        <v>7.0446694460988688</v>
      </c>
      <c r="N32" s="185">
        <f t="shared" ref="N32:N39" si="8">IFERROR(M32-K32,"-")</f>
        <v>0.29514372940409661</v>
      </c>
      <c r="O32" s="185">
        <f t="shared" ref="O32:O41" si="9">IFERROR(M32-C32,"-")</f>
        <v>-0.50800106729068606</v>
      </c>
    </row>
    <row r="33" spans="2:16" x14ac:dyDescent="0.25">
      <c r="B33" s="114" t="s">
        <v>75</v>
      </c>
      <c r="C33" s="184">
        <v>7.2580916623511138</v>
      </c>
      <c r="D33" s="185">
        <v>0.21096078763403181</v>
      </c>
      <c r="E33" s="184">
        <v>9.5442463533225279</v>
      </c>
      <c r="F33" s="185">
        <f t="shared" si="6"/>
        <v>2.2861546909714141</v>
      </c>
      <c r="G33" s="184">
        <v>3.9265434880576837</v>
      </c>
      <c r="H33" s="185">
        <f t="shared" si="6"/>
        <v>-5.6177028652648442</v>
      </c>
      <c r="I33" s="184">
        <v>6.8313158042902993</v>
      </c>
      <c r="J33" s="185">
        <f t="shared" si="6"/>
        <v>2.9047723162326156</v>
      </c>
      <c r="K33" s="184">
        <v>6.7355343379730819</v>
      </c>
      <c r="L33" s="185">
        <f t="shared" si="7"/>
        <v>-9.5781466317217401E-2</v>
      </c>
      <c r="M33" s="184">
        <v>6.5830399855582638</v>
      </c>
      <c r="N33" s="185">
        <f t="shared" si="8"/>
        <v>-0.15249435241481812</v>
      </c>
      <c r="O33" s="185">
        <f t="shared" si="9"/>
        <v>-0.67505167679285005</v>
      </c>
    </row>
    <row r="34" spans="2:16" x14ac:dyDescent="0.25">
      <c r="B34" s="114" t="s">
        <v>77</v>
      </c>
      <c r="C34" s="184">
        <v>7.3426318981200724</v>
      </c>
      <c r="D34" s="185">
        <v>4.6210482104882544E-3</v>
      </c>
      <c r="E34" s="184" t="s">
        <v>236</v>
      </c>
      <c r="F34" s="185" t="str">
        <f t="shared" si="6"/>
        <v>-</v>
      </c>
      <c r="G34" s="184">
        <v>3.1638516792855755</v>
      </c>
      <c r="H34" s="185" t="str">
        <f t="shared" si="6"/>
        <v>-</v>
      </c>
      <c r="I34" s="184">
        <v>6.5079556291723133</v>
      </c>
      <c r="J34" s="185">
        <f t="shared" si="6"/>
        <v>3.3441039498867378</v>
      </c>
      <c r="K34" s="184">
        <v>6.2256879784812744</v>
      </c>
      <c r="L34" s="185">
        <f t="shared" si="7"/>
        <v>-0.28226765069103887</v>
      </c>
      <c r="M34" s="184">
        <v>7.0874621376027696</v>
      </c>
      <c r="N34" s="185">
        <f t="shared" si="8"/>
        <v>0.86177415912149513</v>
      </c>
      <c r="O34" s="185">
        <f t="shared" si="9"/>
        <v>-0.25516976051730289</v>
      </c>
    </row>
    <row r="35" spans="2:16" x14ac:dyDescent="0.25">
      <c r="B35" s="114" t="s">
        <v>79</v>
      </c>
      <c r="C35" s="184">
        <v>9.3143854623578903</v>
      </c>
      <c r="D35" s="185">
        <v>1.9019381321099109</v>
      </c>
      <c r="E35" s="184" t="s">
        <v>236</v>
      </c>
      <c r="F35" s="185" t="str">
        <f t="shared" si="6"/>
        <v>-</v>
      </c>
      <c r="G35" s="184">
        <v>3.4084800302858222</v>
      </c>
      <c r="H35" s="185" t="str">
        <f t="shared" si="6"/>
        <v>-</v>
      </c>
      <c r="I35" s="184">
        <v>6.3496859616363945</v>
      </c>
      <c r="J35" s="185">
        <f t="shared" si="6"/>
        <v>2.9412059313505723</v>
      </c>
      <c r="K35" s="184">
        <v>6.6629379024337005</v>
      </c>
      <c r="L35" s="185">
        <f t="shared" si="7"/>
        <v>0.31325194079730601</v>
      </c>
      <c r="M35" s="184">
        <v>7.071705031574659</v>
      </c>
      <c r="N35" s="185">
        <f t="shared" si="8"/>
        <v>0.40876712914095847</v>
      </c>
      <c r="O35" s="185">
        <f t="shared" si="9"/>
        <v>-2.2426804307832313</v>
      </c>
    </row>
    <row r="36" spans="2:16" x14ac:dyDescent="0.25">
      <c r="B36" s="114" t="s">
        <v>81</v>
      </c>
      <c r="C36" s="184">
        <v>8.4847844793866862</v>
      </c>
      <c r="D36" s="185">
        <v>0.71180660235409476</v>
      </c>
      <c r="E36" s="184" t="s">
        <v>236</v>
      </c>
      <c r="F36" s="185" t="str">
        <f t="shared" si="6"/>
        <v>-</v>
      </c>
      <c r="G36" s="184">
        <v>5.217721518987342</v>
      </c>
      <c r="H36" s="185" t="str">
        <f t="shared" si="6"/>
        <v>-</v>
      </c>
      <c r="I36" s="184">
        <v>7.3215162773125115</v>
      </c>
      <c r="J36" s="185">
        <f t="shared" si="6"/>
        <v>2.1037947583251695</v>
      </c>
      <c r="K36" s="184">
        <v>6.9370747342968002</v>
      </c>
      <c r="L36" s="185">
        <f t="shared" si="7"/>
        <v>-0.38444154301571132</v>
      </c>
      <c r="M36" s="184">
        <v>7.119649250246459</v>
      </c>
      <c r="N36" s="185">
        <f t="shared" si="8"/>
        <v>0.18257451594965879</v>
      </c>
      <c r="O36" s="185">
        <f t="shared" si="9"/>
        <v>-1.3651352291402272</v>
      </c>
    </row>
    <row r="37" spans="2:16" x14ac:dyDescent="0.25">
      <c r="B37" s="114" t="s">
        <v>83</v>
      </c>
      <c r="C37" s="184">
        <v>7.8372308834446915</v>
      </c>
      <c r="D37" s="185">
        <v>-9.9050588472674228E-2</v>
      </c>
      <c r="E37" s="184" t="s">
        <v>236</v>
      </c>
      <c r="F37" s="185" t="str">
        <f t="shared" si="6"/>
        <v>-</v>
      </c>
      <c r="G37" s="184">
        <v>5.9580014482259234</v>
      </c>
      <c r="H37" s="185" t="str">
        <f t="shared" si="6"/>
        <v>-</v>
      </c>
      <c r="I37" s="184">
        <v>7.2865069625993701</v>
      </c>
      <c r="J37" s="185">
        <f t="shared" si="6"/>
        <v>1.3285055143734468</v>
      </c>
      <c r="K37" s="184">
        <v>6.9112867374660407</v>
      </c>
      <c r="L37" s="185">
        <f t="shared" si="7"/>
        <v>-0.37522022513332942</v>
      </c>
      <c r="M37" s="184">
        <v>7.1540335151987531</v>
      </c>
      <c r="N37" s="185">
        <f t="shared" si="8"/>
        <v>0.24274677773271236</v>
      </c>
      <c r="O37" s="185">
        <f t="shared" si="9"/>
        <v>-0.68319736824593846</v>
      </c>
    </row>
    <row r="38" spans="2:16" x14ac:dyDescent="0.25">
      <c r="B38" s="114" t="s">
        <v>85</v>
      </c>
      <c r="C38" s="184">
        <v>7.3764306445430154</v>
      </c>
      <c r="D38" s="185">
        <v>-0.46204916543323193</v>
      </c>
      <c r="E38" s="184">
        <v>4.5153065649119766</v>
      </c>
      <c r="F38" s="185">
        <f t="shared" si="6"/>
        <v>-2.8611240796310389</v>
      </c>
      <c r="G38" s="184">
        <v>5.031186868686869</v>
      </c>
      <c r="H38" s="185">
        <f t="shared" si="6"/>
        <v>0.51588030377489247</v>
      </c>
      <c r="I38" s="184">
        <v>7.3807104118825428</v>
      </c>
      <c r="J38" s="185">
        <f t="shared" si="6"/>
        <v>2.3495235431956738</v>
      </c>
      <c r="K38" s="184">
        <v>7.3794321023981171</v>
      </c>
      <c r="L38" s="185">
        <f t="shared" si="7"/>
        <v>-1.2783094844257548E-3</v>
      </c>
      <c r="M38" s="184">
        <v>7.2201022146507663</v>
      </c>
      <c r="N38" s="185">
        <f t="shared" si="8"/>
        <v>-0.1593298877473508</v>
      </c>
      <c r="O38" s="185">
        <f t="shared" si="9"/>
        <v>-0.15632842989224915</v>
      </c>
    </row>
    <row r="39" spans="2:16" x14ac:dyDescent="0.25">
      <c r="B39" s="114" t="s">
        <v>87</v>
      </c>
      <c r="C39" s="184">
        <v>7.4403297026788344</v>
      </c>
      <c r="D39" s="185">
        <v>-0.53981041306895694</v>
      </c>
      <c r="E39" s="184">
        <v>3.9986810287975381</v>
      </c>
      <c r="F39" s="185">
        <f t="shared" si="6"/>
        <v>-3.4416486738812964</v>
      </c>
      <c r="G39" s="184">
        <v>5.8902299289588269</v>
      </c>
      <c r="H39" s="185">
        <f t="shared" si="6"/>
        <v>1.8915489001612888</v>
      </c>
      <c r="I39" s="184">
        <v>6.9096228868660594</v>
      </c>
      <c r="J39" s="185">
        <f t="shared" si="6"/>
        <v>1.0193929579072325</v>
      </c>
      <c r="K39" s="184">
        <v>6.9975186104218361</v>
      </c>
      <c r="L39" s="185">
        <f t="shared" si="7"/>
        <v>8.7895723555776684E-2</v>
      </c>
      <c r="M39" s="184">
        <v>7.0984699200185464</v>
      </c>
      <c r="N39" s="185">
        <f t="shared" si="8"/>
        <v>0.10095130959671028</v>
      </c>
      <c r="O39" s="185">
        <f t="shared" si="9"/>
        <v>-0.34185978266028805</v>
      </c>
    </row>
    <row r="40" spans="2:16" x14ac:dyDescent="0.25">
      <c r="B40" s="114" t="s">
        <v>89</v>
      </c>
      <c r="C40" s="184">
        <v>7.2329020332717189</v>
      </c>
      <c r="D40" s="185">
        <v>-0.34052111430942045</v>
      </c>
      <c r="E40" s="184">
        <v>3.5746102449888641</v>
      </c>
      <c r="F40" s="185">
        <f t="shared" si="6"/>
        <v>-3.6582917882828547</v>
      </c>
      <c r="G40" s="184">
        <v>5.9594374235629841</v>
      </c>
      <c r="H40" s="185">
        <f t="shared" si="6"/>
        <v>2.38482717857412</v>
      </c>
      <c r="I40" s="184">
        <v>6.9936959076824445</v>
      </c>
      <c r="J40" s="185">
        <f t="shared" si="6"/>
        <v>1.0342584841194604</v>
      </c>
      <c r="K40" s="184">
        <v>6.9798752558230195</v>
      </c>
      <c r="L40" s="185">
        <f t="shared" si="7"/>
        <v>-1.3820651859425048E-2</v>
      </c>
      <c r="M40" s="184">
        <v>6.6309703145768717</v>
      </c>
      <c r="N40" s="185">
        <f>IFERROR(M40-K40,"-")</f>
        <v>-0.34890494124614779</v>
      </c>
      <c r="O40" s="185">
        <f t="shared" si="9"/>
        <v>-0.60193171869484718</v>
      </c>
    </row>
    <row r="41" spans="2:16" x14ac:dyDescent="0.25">
      <c r="B41" s="114" t="s">
        <v>91</v>
      </c>
      <c r="C41" s="184">
        <v>7.5479452054794525</v>
      </c>
      <c r="D41" s="185">
        <v>-0.38203227690596187</v>
      </c>
      <c r="E41" s="184">
        <v>6.106996819627442</v>
      </c>
      <c r="F41" s="185">
        <f t="shared" si="6"/>
        <v>-1.4409483858520105</v>
      </c>
      <c r="G41" s="184">
        <v>6.9410620974602013</v>
      </c>
      <c r="H41" s="185">
        <f t="shared" si="6"/>
        <v>0.8340652778327593</v>
      </c>
      <c r="I41" s="184">
        <v>7.5262712888029952</v>
      </c>
      <c r="J41" s="185">
        <f t="shared" si="6"/>
        <v>0.58520919134279392</v>
      </c>
      <c r="K41" s="184">
        <v>6.7701183875318449</v>
      </c>
      <c r="L41" s="185">
        <f t="shared" si="7"/>
        <v>-0.75615290127115031</v>
      </c>
      <c r="M41" s="184">
        <v>7.0974414220307027</v>
      </c>
      <c r="N41" s="185">
        <f>IFERROR(M41-K41,"-")</f>
        <v>0.3273230344988578</v>
      </c>
      <c r="O41" s="185">
        <f t="shared" si="9"/>
        <v>-0.45050378344874975</v>
      </c>
    </row>
    <row r="42" spans="2:16" x14ac:dyDescent="0.25">
      <c r="B42" s="114" t="s">
        <v>93</v>
      </c>
      <c r="C42" s="184">
        <v>7.3412080536912754</v>
      </c>
      <c r="D42" s="185">
        <v>-0.18372394993519769</v>
      </c>
      <c r="E42" s="184">
        <v>5.2586779911373709</v>
      </c>
      <c r="F42" s="185">
        <f t="shared" si="6"/>
        <v>-2.0825300625539045</v>
      </c>
      <c r="G42" s="184">
        <v>6.2516087926091108</v>
      </c>
      <c r="H42" s="185">
        <f t="shared" si="6"/>
        <v>0.99293080147173995</v>
      </c>
      <c r="I42" s="184">
        <v>6.8146903504560727</v>
      </c>
      <c r="J42" s="185">
        <f t="shared" si="6"/>
        <v>0.5630815578469619</v>
      </c>
      <c r="K42" s="184">
        <v>6.5663884479492038</v>
      </c>
      <c r="L42" s="185">
        <f t="shared" si="7"/>
        <v>-0.2483019025068689</v>
      </c>
      <c r="M42" s="184"/>
      <c r="N42" s="185"/>
      <c r="O42" s="185"/>
    </row>
    <row r="43" spans="2:16" ht="15.75" x14ac:dyDescent="0.25">
      <c r="B43" s="117" t="s">
        <v>30</v>
      </c>
      <c r="C43" s="186">
        <v>7.6737807424400186</v>
      </c>
      <c r="D43" s="187">
        <v>-8.244405378477726E-2</v>
      </c>
      <c r="E43" s="186">
        <v>6.1436409624489263</v>
      </c>
      <c r="F43" s="187">
        <f t="shared" si="6"/>
        <v>-1.5301397799910923</v>
      </c>
      <c r="G43" s="186">
        <v>5.4757354833176084</v>
      </c>
      <c r="H43" s="187">
        <f t="shared" si="6"/>
        <v>-0.66790547913131793</v>
      </c>
      <c r="I43" s="186">
        <v>6.9692850855190303</v>
      </c>
      <c r="J43" s="187">
        <f t="shared" si="6"/>
        <v>1.4935496022014219</v>
      </c>
      <c r="K43" s="186">
        <v>6.8539201732403097</v>
      </c>
      <c r="L43" s="187">
        <f t="shared" si="7"/>
        <v>-0.11536491227872059</v>
      </c>
      <c r="M43" s="186">
        <v>7.0651653046489491</v>
      </c>
      <c r="N43" s="187">
        <v>0.18444440849255095</v>
      </c>
      <c r="O43" s="187">
        <v>-0.63870301110665029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67" t="s">
        <v>306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8.0201001032811625</v>
      </c>
      <c r="D53" s="185" t="s">
        <v>236</v>
      </c>
      <c r="E53" s="184">
        <v>6.6858373639661428</v>
      </c>
      <c r="F53" s="185">
        <f t="shared" ref="F53:J65" si="10">IFERROR(E53-C53,"-")</f>
        <v>-1.3342627393150197</v>
      </c>
      <c r="G53" s="184" t="s">
        <v>236</v>
      </c>
      <c r="H53" s="185" t="str">
        <f t="shared" si="10"/>
        <v>-</v>
      </c>
      <c r="I53" s="184">
        <v>7.9259781077273219</v>
      </c>
      <c r="J53" s="185" t="str">
        <f t="shared" si="10"/>
        <v>-</v>
      </c>
      <c r="K53" s="184">
        <v>7.5696016069635084</v>
      </c>
      <c r="L53" s="185">
        <f t="shared" ref="L53:L65" si="11">IFERROR(K53-I53,"-")</f>
        <v>-0.35637650076381355</v>
      </c>
      <c r="M53" s="184">
        <v>7.9239933119687889</v>
      </c>
      <c r="N53" s="185">
        <f>IFERROR(M53-K53,"-")</f>
        <v>0.3543917050052805</v>
      </c>
      <c r="O53" s="185">
        <f>IFERROR(M53-C53,"-")</f>
        <v>-9.6106791312373652E-2</v>
      </c>
    </row>
    <row r="54" spans="1:16" x14ac:dyDescent="0.25">
      <c r="A54" s="1"/>
      <c r="B54" s="114" t="s">
        <v>73</v>
      </c>
      <c r="C54" s="184">
        <v>7.8540928342985561</v>
      </c>
      <c r="D54" s="185" t="s">
        <v>236</v>
      </c>
      <c r="E54" s="184">
        <v>7.6288147622427251</v>
      </c>
      <c r="F54" s="185">
        <f t="shared" si="10"/>
        <v>-0.22527807205583095</v>
      </c>
      <c r="G54" s="184" t="s">
        <v>236</v>
      </c>
      <c r="H54" s="185" t="str">
        <f t="shared" si="10"/>
        <v>-</v>
      </c>
      <c r="I54" s="184">
        <v>6.6174134790528232</v>
      </c>
      <c r="J54" s="185" t="str">
        <f t="shared" si="10"/>
        <v>-</v>
      </c>
      <c r="K54" s="184">
        <v>7.1070247129791788</v>
      </c>
      <c r="L54" s="185">
        <f t="shared" si="11"/>
        <v>0.48961123392635564</v>
      </c>
      <c r="M54" s="184">
        <v>7.2324605998983227</v>
      </c>
      <c r="N54" s="185">
        <f t="shared" ref="N54:N63" si="12">IFERROR(M54-K54,"-")</f>
        <v>0.12543588691914387</v>
      </c>
      <c r="O54" s="185">
        <f t="shared" ref="O54:O63" si="13">IFERROR(M54-C54,"-")</f>
        <v>-0.62163223440023341</v>
      </c>
    </row>
    <row r="55" spans="1:16" x14ac:dyDescent="0.25">
      <c r="A55" s="1"/>
      <c r="B55" s="114" t="s">
        <v>75</v>
      </c>
      <c r="C55" s="184">
        <v>7.4347460862924777</v>
      </c>
      <c r="D55" s="185" t="s">
        <v>236</v>
      </c>
      <c r="E55" s="184">
        <v>8.848810437452034</v>
      </c>
      <c r="F55" s="185">
        <f t="shared" si="10"/>
        <v>1.4140643511595563</v>
      </c>
      <c r="G55" s="184" t="s">
        <v>236</v>
      </c>
      <c r="H55" s="185" t="str">
        <f t="shared" si="10"/>
        <v>-</v>
      </c>
      <c r="I55" s="184">
        <v>6.8081226387678004</v>
      </c>
      <c r="J55" s="185" t="str">
        <f t="shared" si="10"/>
        <v>-</v>
      </c>
      <c r="K55" s="184">
        <v>7.0281066163120052</v>
      </c>
      <c r="L55" s="185">
        <f t="shared" si="11"/>
        <v>0.21998397754420473</v>
      </c>
      <c r="M55" s="184">
        <v>6.6665713795666344</v>
      </c>
      <c r="N55" s="185">
        <f t="shared" si="12"/>
        <v>-0.3615352367453708</v>
      </c>
      <c r="O55" s="185">
        <f t="shared" si="13"/>
        <v>-0.76817470672584331</v>
      </c>
    </row>
    <row r="56" spans="1:16" x14ac:dyDescent="0.25">
      <c r="A56" s="1"/>
      <c r="B56" s="114" t="s">
        <v>77</v>
      </c>
      <c r="C56" s="184">
        <v>7.4501149060939849</v>
      </c>
      <c r="D56" s="185" t="s">
        <v>236</v>
      </c>
      <c r="E56" s="184" t="s">
        <v>236</v>
      </c>
      <c r="F56" s="185" t="str">
        <f t="shared" si="10"/>
        <v>-</v>
      </c>
      <c r="G56" s="184" t="s">
        <v>236</v>
      </c>
      <c r="H56" s="185" t="str">
        <f t="shared" si="10"/>
        <v>-</v>
      </c>
      <c r="I56" s="184">
        <v>6.5498000499875033</v>
      </c>
      <c r="J56" s="185" t="str">
        <f t="shared" si="10"/>
        <v>-</v>
      </c>
      <c r="K56" s="184">
        <v>6.4091439688715957</v>
      </c>
      <c r="L56" s="185">
        <f t="shared" si="11"/>
        <v>-0.14065608111590766</v>
      </c>
      <c r="M56" s="184">
        <v>7.219209496829893</v>
      </c>
      <c r="N56" s="185">
        <f t="shared" si="12"/>
        <v>0.81006552795829734</v>
      </c>
      <c r="O56" s="185">
        <f t="shared" si="13"/>
        <v>-0.23090540926409187</v>
      </c>
    </row>
    <row r="57" spans="1:16" x14ac:dyDescent="0.25">
      <c r="A57" s="1"/>
      <c r="B57" s="114" t="s">
        <v>79</v>
      </c>
      <c r="C57" s="184">
        <v>10.064400508729333</v>
      </c>
      <c r="D57" s="185" t="s">
        <v>236</v>
      </c>
      <c r="E57" s="184" t="s">
        <v>236</v>
      </c>
      <c r="F57" s="185" t="str">
        <f t="shared" si="10"/>
        <v>-</v>
      </c>
      <c r="G57" s="184" t="s">
        <v>236</v>
      </c>
      <c r="H57" s="185" t="str">
        <f t="shared" si="10"/>
        <v>-</v>
      </c>
      <c r="I57" s="184">
        <v>6.3911605532170777</v>
      </c>
      <c r="J57" s="185" t="str">
        <f t="shared" si="10"/>
        <v>-</v>
      </c>
      <c r="K57" s="184">
        <v>6.6776628459603016</v>
      </c>
      <c r="L57" s="185">
        <f t="shared" si="11"/>
        <v>0.28650229274322392</v>
      </c>
      <c r="M57" s="184">
        <v>7.0987581312832644</v>
      </c>
      <c r="N57" s="185">
        <f t="shared" si="12"/>
        <v>0.42109528532296281</v>
      </c>
      <c r="O57" s="185">
        <f t="shared" si="13"/>
        <v>-2.965642377446069</v>
      </c>
    </row>
    <row r="58" spans="1:16" x14ac:dyDescent="0.25">
      <c r="A58" s="1"/>
      <c r="B58" s="114" t="s">
        <v>81</v>
      </c>
      <c r="C58" s="184">
        <v>8.5194965958324733</v>
      </c>
      <c r="D58" s="185" t="s">
        <v>236</v>
      </c>
      <c r="E58" s="184" t="s">
        <v>236</v>
      </c>
      <c r="F58" s="185" t="str">
        <f t="shared" si="10"/>
        <v>-</v>
      </c>
      <c r="G58" s="184" t="s">
        <v>236</v>
      </c>
      <c r="H58" s="185" t="str">
        <f t="shared" si="10"/>
        <v>-</v>
      </c>
      <c r="I58" s="184">
        <v>7.6223715960013791</v>
      </c>
      <c r="J58" s="185" t="str">
        <f t="shared" si="10"/>
        <v>-</v>
      </c>
      <c r="K58" s="184">
        <v>7.1394742559200521</v>
      </c>
      <c r="L58" s="185">
        <f t="shared" si="11"/>
        <v>-0.48289734008132701</v>
      </c>
      <c r="M58" s="184">
        <v>7.222138964577657</v>
      </c>
      <c r="N58" s="185">
        <f t="shared" si="12"/>
        <v>8.2664708657604891E-2</v>
      </c>
      <c r="O58" s="185">
        <f t="shared" si="13"/>
        <v>-1.2973576312548163</v>
      </c>
    </row>
    <row r="59" spans="1:16" x14ac:dyDescent="0.25">
      <c r="A59" s="1"/>
      <c r="B59" s="114" t="s">
        <v>83</v>
      </c>
      <c r="C59" s="184">
        <v>7.3185349611542732</v>
      </c>
      <c r="D59" s="185" t="s">
        <v>236</v>
      </c>
      <c r="E59" s="184" t="s">
        <v>236</v>
      </c>
      <c r="F59" s="185" t="str">
        <f t="shared" si="10"/>
        <v>-</v>
      </c>
      <c r="G59" s="184">
        <v>6.5758733624454146</v>
      </c>
      <c r="H59" s="185" t="str">
        <f t="shared" si="10"/>
        <v>-</v>
      </c>
      <c r="I59" s="184">
        <v>7.7461226264676037</v>
      </c>
      <c r="J59" s="185">
        <f t="shared" si="10"/>
        <v>1.1702492640221891</v>
      </c>
      <c r="K59" s="184">
        <v>7.1045693075643159</v>
      </c>
      <c r="L59" s="185">
        <f t="shared" si="11"/>
        <v>-0.64155331890328782</v>
      </c>
      <c r="M59" s="184">
        <v>7.3560683324834271</v>
      </c>
      <c r="N59" s="185">
        <f t="shared" si="12"/>
        <v>0.25149902491911114</v>
      </c>
      <c r="O59" s="185">
        <f t="shared" si="13"/>
        <v>3.7533371329153908E-2</v>
      </c>
    </row>
    <row r="60" spans="1:16" x14ac:dyDescent="0.25">
      <c r="A60" s="1"/>
      <c r="B60" s="114" t="s">
        <v>85</v>
      </c>
      <c r="C60" s="184">
        <v>6.964623260698346</v>
      </c>
      <c r="D60" s="185" t="s">
        <v>236</v>
      </c>
      <c r="E60" s="184">
        <v>4.7418665400142483</v>
      </c>
      <c r="F60" s="185">
        <f t="shared" si="10"/>
        <v>-2.2227567206840977</v>
      </c>
      <c r="G60" s="184">
        <v>5.4869713369412709</v>
      </c>
      <c r="H60" s="185">
        <f t="shared" si="10"/>
        <v>0.74510479692702258</v>
      </c>
      <c r="I60" s="184">
        <v>7.6563286361348766</v>
      </c>
      <c r="J60" s="185">
        <f t="shared" si="10"/>
        <v>2.1693572991936056</v>
      </c>
      <c r="K60" s="184">
        <v>7.7446084724005138</v>
      </c>
      <c r="L60" s="185">
        <f t="shared" si="11"/>
        <v>8.8279836265637179E-2</v>
      </c>
      <c r="M60" s="184">
        <v>7.669089242454004</v>
      </c>
      <c r="N60" s="185">
        <f t="shared" si="12"/>
        <v>-7.5519229946509725E-2</v>
      </c>
      <c r="O60" s="185">
        <f t="shared" si="13"/>
        <v>0.704465981755658</v>
      </c>
    </row>
    <row r="61" spans="1:16" x14ac:dyDescent="0.25">
      <c r="A61" s="1"/>
      <c r="B61" s="114" t="s">
        <v>87</v>
      </c>
      <c r="C61" s="184">
        <v>6.6521204671173937</v>
      </c>
      <c r="D61" s="185">
        <v>-0.80845112195640745</v>
      </c>
      <c r="E61" s="184" t="s">
        <v>236</v>
      </c>
      <c r="F61" s="185" t="str">
        <f t="shared" si="10"/>
        <v>-</v>
      </c>
      <c r="G61" s="184">
        <v>6.1032858936793639</v>
      </c>
      <c r="H61" s="185" t="str">
        <f t="shared" si="10"/>
        <v>-</v>
      </c>
      <c r="I61" s="184">
        <v>7.0747476304230563</v>
      </c>
      <c r="J61" s="185">
        <f t="shared" si="10"/>
        <v>0.97146173674369241</v>
      </c>
      <c r="K61" s="184">
        <v>7.0548697823760254</v>
      </c>
      <c r="L61" s="185">
        <f t="shared" si="11"/>
        <v>-1.9877848047030966E-2</v>
      </c>
      <c r="M61" s="184">
        <v>7.4543844791746858</v>
      </c>
      <c r="N61" s="185">
        <f t="shared" si="12"/>
        <v>0.39951469679866047</v>
      </c>
      <c r="O61" s="185">
        <f t="shared" si="13"/>
        <v>0.80226401205729214</v>
      </c>
    </row>
    <row r="62" spans="1:16" x14ac:dyDescent="0.25">
      <c r="A62" s="1"/>
      <c r="B62" s="114" t="s">
        <v>89</v>
      </c>
      <c r="C62" s="184">
        <v>6.6887867142465005</v>
      </c>
      <c r="D62" s="185">
        <v>-1.1272979863565009</v>
      </c>
      <c r="E62" s="184" t="s">
        <v>236</v>
      </c>
      <c r="F62" s="185" t="str">
        <f t="shared" si="10"/>
        <v>-</v>
      </c>
      <c r="G62" s="184">
        <v>6.2974696288341496</v>
      </c>
      <c r="H62" s="185" t="str">
        <f t="shared" si="10"/>
        <v>-</v>
      </c>
      <c r="I62" s="184">
        <v>7.0171175404443851</v>
      </c>
      <c r="J62" s="185">
        <f t="shared" si="10"/>
        <v>0.71964791161023545</v>
      </c>
      <c r="K62" s="184">
        <v>7.3329767822311709</v>
      </c>
      <c r="L62" s="185">
        <f t="shared" si="11"/>
        <v>0.31585924178678582</v>
      </c>
      <c r="M62" s="184">
        <v>6.8535038932146826</v>
      </c>
      <c r="N62" s="185">
        <f t="shared" si="12"/>
        <v>-0.47947288901648832</v>
      </c>
      <c r="O62" s="185">
        <f t="shared" si="13"/>
        <v>0.16471717896818205</v>
      </c>
    </row>
    <row r="63" spans="1:16" x14ac:dyDescent="0.25">
      <c r="A63" s="1"/>
      <c r="B63" s="114" t="s">
        <v>91</v>
      </c>
      <c r="C63" s="184">
        <v>6.7218685478320719</v>
      </c>
      <c r="D63" s="185">
        <v>-1.1747776417744369</v>
      </c>
      <c r="E63" s="184" t="s">
        <v>236</v>
      </c>
      <c r="F63" s="185" t="str">
        <f t="shared" si="10"/>
        <v>-</v>
      </c>
      <c r="G63" s="184">
        <v>7.1325370675453046</v>
      </c>
      <c r="H63" s="185" t="str">
        <f t="shared" si="10"/>
        <v>-</v>
      </c>
      <c r="I63" s="184">
        <v>7.4343215592562171</v>
      </c>
      <c r="J63" s="185">
        <f t="shared" si="10"/>
        <v>0.30178449171091248</v>
      </c>
      <c r="K63" s="184">
        <v>7.0038556349156185</v>
      </c>
      <c r="L63" s="185">
        <f t="shared" si="11"/>
        <v>-0.4304659243405986</v>
      </c>
      <c r="M63" s="184">
        <v>7.313558145989453</v>
      </c>
      <c r="N63" s="185">
        <f t="shared" si="12"/>
        <v>0.30970251107383451</v>
      </c>
      <c r="O63" s="185">
        <f t="shared" si="13"/>
        <v>0.59168959815738109</v>
      </c>
    </row>
    <row r="64" spans="1:16" x14ac:dyDescent="0.25">
      <c r="A64" s="1"/>
      <c r="B64" s="114" t="s">
        <v>93</v>
      </c>
      <c r="C64" s="184">
        <v>6.9216080402010052</v>
      </c>
      <c r="D64" s="185">
        <v>-0.78586353119485874</v>
      </c>
      <c r="E64" s="184" t="s">
        <v>236</v>
      </c>
      <c r="F64" s="185" t="str">
        <f t="shared" si="10"/>
        <v>-</v>
      </c>
      <c r="G64" s="184">
        <v>6.3402881271733733</v>
      </c>
      <c r="H64" s="185" t="str">
        <f t="shared" si="10"/>
        <v>-</v>
      </c>
      <c r="I64" s="184">
        <v>6.6331723867936843</v>
      </c>
      <c r="J64" s="185">
        <f t="shared" si="10"/>
        <v>0.29288425962031095</v>
      </c>
      <c r="K64" s="184">
        <v>6.6860472644868887</v>
      </c>
      <c r="L64" s="185">
        <f t="shared" si="11"/>
        <v>5.2874877693204425E-2</v>
      </c>
      <c r="M64" s="184"/>
      <c r="N64" s="185"/>
      <c r="O64" s="185"/>
    </row>
    <row r="65" spans="1:16" ht="15.75" x14ac:dyDescent="0.25">
      <c r="B65" s="117" t="s">
        <v>30</v>
      </c>
      <c r="C65" s="186">
        <v>7.4360537721295819</v>
      </c>
      <c r="D65" s="187" t="s">
        <v>236</v>
      </c>
      <c r="E65" s="186" t="s">
        <v>236</v>
      </c>
      <c r="F65" s="187" t="str">
        <f t="shared" si="10"/>
        <v>-</v>
      </c>
      <c r="G65" s="186">
        <v>5.6931988597987475</v>
      </c>
      <c r="H65" s="187" t="str">
        <f t="shared" si="10"/>
        <v>-</v>
      </c>
      <c r="I65" s="186">
        <v>7.0897793341589743</v>
      </c>
      <c r="J65" s="187">
        <f t="shared" si="10"/>
        <v>1.3965804743602268</v>
      </c>
      <c r="K65" s="186">
        <v>7.0736233461824725</v>
      </c>
      <c r="L65" s="187">
        <f t="shared" si="11"/>
        <v>-1.6155987976501862E-2</v>
      </c>
      <c r="M65" s="186">
        <v>7.2531604288221621</v>
      </c>
      <c r="N65" s="187">
        <v>0.14316790180096461</v>
      </c>
      <c r="O65" s="187">
        <v>-0.22746771425164614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67" t="s">
        <v>307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8.2464428002276602</v>
      </c>
      <c r="D75" s="185" t="s">
        <v>236</v>
      </c>
      <c r="E75" s="184">
        <v>9.5154714233709505</v>
      </c>
      <c r="F75" s="185">
        <f t="shared" ref="F75:J87" si="14">IFERROR(E75-C75,"-")</f>
        <v>1.2690286231432903</v>
      </c>
      <c r="G75" s="184" t="s">
        <v>236</v>
      </c>
      <c r="H75" s="185" t="str">
        <f t="shared" si="14"/>
        <v>-</v>
      </c>
      <c r="I75" s="184">
        <v>5.8678739101274315</v>
      </c>
      <c r="J75" s="185" t="str">
        <f t="shared" si="14"/>
        <v>-</v>
      </c>
      <c r="K75" s="184">
        <v>6.2030573983270836</v>
      </c>
      <c r="L75" s="185">
        <f t="shared" ref="L75:L87" si="15">IFERROR(K75-I75,"-")</f>
        <v>0.33518348819965205</v>
      </c>
      <c r="M75" s="184">
        <v>7.2678207739307537</v>
      </c>
      <c r="N75" s="185">
        <f>IFERROR(M75-K75,"-")</f>
        <v>1.0647633756036701</v>
      </c>
      <c r="O75" s="185">
        <f>IFERROR(M75-C75,"-")</f>
        <v>-0.97862202629690653</v>
      </c>
    </row>
    <row r="76" spans="1:16" x14ac:dyDescent="0.25">
      <c r="A76" s="1"/>
      <c r="B76" s="114" t="s">
        <v>73</v>
      </c>
      <c r="C76" s="184">
        <v>5.763468445356593</v>
      </c>
      <c r="D76" s="185" t="s">
        <v>236</v>
      </c>
      <c r="E76" s="184">
        <v>8.580380577427821</v>
      </c>
      <c r="F76" s="185">
        <f t="shared" si="14"/>
        <v>2.816912132071228</v>
      </c>
      <c r="G76" s="184" t="s">
        <v>236</v>
      </c>
      <c r="H76" s="185" t="str">
        <f t="shared" si="14"/>
        <v>-</v>
      </c>
      <c r="I76" s="184">
        <v>5.999748427672956</v>
      </c>
      <c r="J76" s="185" t="str">
        <f t="shared" si="14"/>
        <v>-</v>
      </c>
      <c r="K76" s="184">
        <v>5.2008991289688113</v>
      </c>
      <c r="L76" s="185">
        <f t="shared" si="15"/>
        <v>-0.79884929870414467</v>
      </c>
      <c r="M76" s="184">
        <v>6.3748866727107885</v>
      </c>
      <c r="N76" s="185">
        <f t="shared" ref="N76:N85" si="16">IFERROR(M76-K76,"-")</f>
        <v>1.1739875437419771</v>
      </c>
      <c r="O76" s="185">
        <f t="shared" ref="O76:O85" si="17">IFERROR(M76-C76,"-")</f>
        <v>0.61141822735419549</v>
      </c>
    </row>
    <row r="77" spans="1:16" x14ac:dyDescent="0.25">
      <c r="A77" s="1"/>
      <c r="B77" s="114" t="s">
        <v>75</v>
      </c>
      <c r="C77" s="184">
        <v>6.274968125796855</v>
      </c>
      <c r="D77" s="185" t="s">
        <v>236</v>
      </c>
      <c r="E77" s="184">
        <v>13.32776617954071</v>
      </c>
      <c r="F77" s="185">
        <f t="shared" si="14"/>
        <v>7.0527980537438548</v>
      </c>
      <c r="G77" s="184" t="s">
        <v>236</v>
      </c>
      <c r="H77" s="185" t="str">
        <f t="shared" si="14"/>
        <v>-</v>
      </c>
      <c r="I77" s="184">
        <v>6.9111833875406559</v>
      </c>
      <c r="J77" s="185" t="str">
        <f t="shared" si="14"/>
        <v>-</v>
      </c>
      <c r="K77" s="184">
        <v>5.6217860105059438</v>
      </c>
      <c r="L77" s="185">
        <f t="shared" si="15"/>
        <v>-1.289397377034712</v>
      </c>
      <c r="M77" s="184">
        <v>6.2699807156631673</v>
      </c>
      <c r="N77" s="185">
        <f t="shared" si="16"/>
        <v>0.64819470515722344</v>
      </c>
      <c r="O77" s="185">
        <f t="shared" si="17"/>
        <v>-4.987410133687753E-3</v>
      </c>
    </row>
    <row r="78" spans="1:16" x14ac:dyDescent="0.25">
      <c r="A78" s="1"/>
      <c r="B78" s="114" t="s">
        <v>77</v>
      </c>
      <c r="C78" s="184">
        <v>6.732223222322232</v>
      </c>
      <c r="D78" s="185" t="s">
        <v>236</v>
      </c>
      <c r="E78" s="184" t="s">
        <v>236</v>
      </c>
      <c r="F78" s="185" t="str">
        <f t="shared" si="14"/>
        <v>-</v>
      </c>
      <c r="G78" s="184" t="s">
        <v>236</v>
      </c>
      <c r="H78" s="185" t="str">
        <f t="shared" si="14"/>
        <v>-</v>
      </c>
      <c r="I78" s="184">
        <v>6.3370757846389383</v>
      </c>
      <c r="J78" s="185" t="str">
        <f t="shared" si="14"/>
        <v>-</v>
      </c>
      <c r="K78" s="184">
        <v>5.5025562372188137</v>
      </c>
      <c r="L78" s="185">
        <f t="shared" si="15"/>
        <v>-0.83451954742012457</v>
      </c>
      <c r="M78" s="184">
        <v>6.5540688148552704</v>
      </c>
      <c r="N78" s="185">
        <f t="shared" si="16"/>
        <v>1.0515125776364567</v>
      </c>
      <c r="O78" s="185">
        <f t="shared" si="17"/>
        <v>-0.17815440746696165</v>
      </c>
    </row>
    <row r="79" spans="1:16" x14ac:dyDescent="0.25">
      <c r="A79" s="1"/>
      <c r="B79" s="114" t="s">
        <v>79</v>
      </c>
      <c r="C79" s="184">
        <v>6.7422680412371134</v>
      </c>
      <c r="D79" s="185" t="s">
        <v>236</v>
      </c>
      <c r="E79" s="184" t="s">
        <v>236</v>
      </c>
      <c r="F79" s="185" t="str">
        <f t="shared" si="14"/>
        <v>-</v>
      </c>
      <c r="G79" s="184" t="s">
        <v>236</v>
      </c>
      <c r="H79" s="185" t="str">
        <f t="shared" si="14"/>
        <v>-</v>
      </c>
      <c r="I79" s="184">
        <v>6.2233920805676357</v>
      </c>
      <c r="J79" s="185" t="str">
        <f t="shared" si="14"/>
        <v>-</v>
      </c>
      <c r="K79" s="184">
        <v>6.6105027376804379</v>
      </c>
      <c r="L79" s="185">
        <f t="shared" si="15"/>
        <v>0.38711065711280224</v>
      </c>
      <c r="M79" s="184">
        <v>6.9784921892687342</v>
      </c>
      <c r="N79" s="185">
        <f t="shared" si="16"/>
        <v>0.36798945158829621</v>
      </c>
      <c r="O79" s="185">
        <f t="shared" si="17"/>
        <v>0.23622414803162073</v>
      </c>
    </row>
    <row r="80" spans="1:16" x14ac:dyDescent="0.25">
      <c r="A80" s="1"/>
      <c r="B80" s="114" t="s">
        <v>81</v>
      </c>
      <c r="C80" s="184">
        <v>8.3758497895759145</v>
      </c>
      <c r="D80" s="185" t="s">
        <v>236</v>
      </c>
      <c r="E80" s="184" t="s">
        <v>236</v>
      </c>
      <c r="F80" s="185" t="str">
        <f t="shared" si="14"/>
        <v>-</v>
      </c>
      <c r="G80" s="184" t="s">
        <v>236</v>
      </c>
      <c r="H80" s="185" t="str">
        <f t="shared" si="14"/>
        <v>-</v>
      </c>
      <c r="I80" s="184">
        <v>6.5052606967500584</v>
      </c>
      <c r="J80" s="185" t="str">
        <f t="shared" si="14"/>
        <v>-</v>
      </c>
      <c r="K80" s="184">
        <v>6.2337695017614498</v>
      </c>
      <c r="L80" s="185">
        <f t="shared" si="15"/>
        <v>-0.27149119498860852</v>
      </c>
      <c r="M80" s="184">
        <v>6.792074896581755</v>
      </c>
      <c r="N80" s="185">
        <f t="shared" si="16"/>
        <v>0.55830539482030517</v>
      </c>
      <c r="O80" s="185">
        <f t="shared" si="17"/>
        <v>-1.5837748929941595</v>
      </c>
    </row>
    <row r="81" spans="1:16" x14ac:dyDescent="0.25">
      <c r="A81" s="1"/>
      <c r="B81" s="114" t="s">
        <v>83</v>
      </c>
      <c r="C81" s="184">
        <v>10.483578708946773</v>
      </c>
      <c r="D81" s="185" t="s">
        <v>236</v>
      </c>
      <c r="E81" s="184" t="s">
        <v>236</v>
      </c>
      <c r="F81" s="185" t="str">
        <f t="shared" si="14"/>
        <v>-</v>
      </c>
      <c r="G81" s="184">
        <v>4.7408602150537638</v>
      </c>
      <c r="H81" s="185" t="str">
        <f t="shared" si="14"/>
        <v>-</v>
      </c>
      <c r="I81" s="184">
        <v>6.0040444893832152</v>
      </c>
      <c r="J81" s="185">
        <f t="shared" si="14"/>
        <v>1.2631842743294515</v>
      </c>
      <c r="K81" s="184">
        <v>6.2574150248971643</v>
      </c>
      <c r="L81" s="185">
        <f t="shared" si="15"/>
        <v>0.25337053551394906</v>
      </c>
      <c r="M81" s="184">
        <v>6.4991735537190083</v>
      </c>
      <c r="N81" s="185">
        <f t="shared" si="16"/>
        <v>0.24175852882184401</v>
      </c>
      <c r="O81" s="185">
        <f t="shared" si="17"/>
        <v>-3.9844051552277646</v>
      </c>
    </row>
    <row r="82" spans="1:16" x14ac:dyDescent="0.25">
      <c r="A82" s="1"/>
      <c r="B82" s="114" t="s">
        <v>85</v>
      </c>
      <c r="C82" s="184">
        <v>9.4505785123966941</v>
      </c>
      <c r="D82" s="185" t="s">
        <v>236</v>
      </c>
      <c r="E82" s="184">
        <v>3.9015760694757158</v>
      </c>
      <c r="F82" s="185">
        <f t="shared" si="14"/>
        <v>-5.5490024429209779</v>
      </c>
      <c r="G82" s="184">
        <v>4.2553735926305016</v>
      </c>
      <c r="H82" s="185">
        <f t="shared" si="14"/>
        <v>0.35379752315478585</v>
      </c>
      <c r="I82" s="184">
        <v>6.4222270837891049</v>
      </c>
      <c r="J82" s="185">
        <f t="shared" si="14"/>
        <v>2.1668534911586033</v>
      </c>
      <c r="K82" s="184">
        <v>6.1968405736853045</v>
      </c>
      <c r="L82" s="185">
        <f t="shared" si="15"/>
        <v>-0.2253865101038004</v>
      </c>
      <c r="M82" s="184">
        <v>5.9193854324734447</v>
      </c>
      <c r="N82" s="185">
        <f t="shared" si="16"/>
        <v>-0.27745514121185977</v>
      </c>
      <c r="O82" s="185">
        <f t="shared" si="17"/>
        <v>-3.5311930799232494</v>
      </c>
    </row>
    <row r="83" spans="1:16" x14ac:dyDescent="0.25">
      <c r="A83" s="1"/>
      <c r="B83" s="114" t="s">
        <v>87</v>
      </c>
      <c r="C83" s="184">
        <v>12.368488471391972</v>
      </c>
      <c r="D83" s="185">
        <v>0.98486381637817288</v>
      </c>
      <c r="E83" s="184" t="s">
        <v>236</v>
      </c>
      <c r="F83" s="185" t="str">
        <f t="shared" si="14"/>
        <v>-</v>
      </c>
      <c r="G83" s="184">
        <v>5.3142857142857141</v>
      </c>
      <c r="H83" s="185" t="str">
        <f t="shared" si="14"/>
        <v>-</v>
      </c>
      <c r="I83" s="184">
        <v>6.3658969804618115</v>
      </c>
      <c r="J83" s="185">
        <f t="shared" si="14"/>
        <v>1.0516112661760975</v>
      </c>
      <c r="K83" s="184">
        <v>6.8024271844660191</v>
      </c>
      <c r="L83" s="185">
        <f t="shared" si="15"/>
        <v>0.43653020400420761</v>
      </c>
      <c r="M83" s="184">
        <v>6.0145369284876908</v>
      </c>
      <c r="N83" s="185">
        <f t="shared" si="16"/>
        <v>-0.78789025597832829</v>
      </c>
      <c r="O83" s="185">
        <f t="shared" si="17"/>
        <v>-6.353951542904281</v>
      </c>
    </row>
    <row r="84" spans="1:16" x14ac:dyDescent="0.25">
      <c r="A84" s="1"/>
      <c r="B84" s="114" t="s">
        <v>89</v>
      </c>
      <c r="C84" s="184">
        <v>10.126642335766423</v>
      </c>
      <c r="D84" s="185">
        <v>4.2267390475652622</v>
      </c>
      <c r="E84" s="184" t="s">
        <v>236</v>
      </c>
      <c r="F84" s="185" t="str">
        <f t="shared" si="14"/>
        <v>-</v>
      </c>
      <c r="G84" s="184">
        <v>4.8935449735449739</v>
      </c>
      <c r="H84" s="185" t="str">
        <f t="shared" si="14"/>
        <v>-</v>
      </c>
      <c r="I84" s="184">
        <v>6.9023815755037949</v>
      </c>
      <c r="J84" s="185">
        <f t="shared" si="14"/>
        <v>2.0088366019588211</v>
      </c>
      <c r="K84" s="184">
        <v>5.767552387124649</v>
      </c>
      <c r="L84" s="185">
        <f t="shared" si="15"/>
        <v>-1.1348291883791459</v>
      </c>
      <c r="M84" s="184">
        <v>5.7592592592592595</v>
      </c>
      <c r="N84" s="185">
        <f t="shared" si="16"/>
        <v>-8.2931278653894935E-3</v>
      </c>
      <c r="O84" s="185">
        <f t="shared" si="17"/>
        <v>-4.3673830765071635</v>
      </c>
    </row>
    <row r="85" spans="1:16" x14ac:dyDescent="0.25">
      <c r="A85" s="1"/>
      <c r="B85" s="114" t="s">
        <v>91</v>
      </c>
      <c r="C85" s="184">
        <v>11.823241317898486</v>
      </c>
      <c r="D85" s="185">
        <v>3.6599641534592067</v>
      </c>
      <c r="E85" s="184" t="s">
        <v>236</v>
      </c>
      <c r="F85" s="185" t="str">
        <f t="shared" si="14"/>
        <v>-</v>
      </c>
      <c r="G85" s="184">
        <v>6.4027327466419637</v>
      </c>
      <c r="H85" s="185" t="str">
        <f t="shared" si="14"/>
        <v>-</v>
      </c>
      <c r="I85" s="184">
        <v>7.9150615724660565</v>
      </c>
      <c r="J85" s="185">
        <f t="shared" si="14"/>
        <v>1.5123288258240928</v>
      </c>
      <c r="K85" s="184">
        <v>5.8892329680800382</v>
      </c>
      <c r="L85" s="185">
        <f t="shared" si="15"/>
        <v>-2.0258286043860183</v>
      </c>
      <c r="M85" s="184">
        <v>6.3474596677100887</v>
      </c>
      <c r="N85" s="185">
        <f t="shared" si="16"/>
        <v>0.45822669963005058</v>
      </c>
      <c r="O85" s="185">
        <f t="shared" si="17"/>
        <v>-5.4757816501883969</v>
      </c>
    </row>
    <row r="86" spans="1:16" x14ac:dyDescent="0.25">
      <c r="A86" s="1"/>
      <c r="B86" s="114" t="s">
        <v>93</v>
      </c>
      <c r="C86" s="184">
        <v>9.0337837837837842</v>
      </c>
      <c r="D86" s="185">
        <v>2.5314323515477861</v>
      </c>
      <c r="E86" s="184" t="s">
        <v>236</v>
      </c>
      <c r="F86" s="185" t="str">
        <f t="shared" si="14"/>
        <v>-</v>
      </c>
      <c r="G86" s="184">
        <v>5.9554879734586672</v>
      </c>
      <c r="H86" s="185" t="str">
        <f t="shared" si="14"/>
        <v>-</v>
      </c>
      <c r="I86" s="184">
        <v>7.6278865828705058</v>
      </c>
      <c r="J86" s="185">
        <f t="shared" si="14"/>
        <v>1.6723986094118386</v>
      </c>
      <c r="K86" s="184">
        <v>6.1138589618021548</v>
      </c>
      <c r="L86" s="185">
        <f t="shared" si="15"/>
        <v>-1.514027621068351</v>
      </c>
      <c r="M86" s="184"/>
      <c r="N86" s="185"/>
      <c r="O86" s="185"/>
    </row>
    <row r="87" spans="1:16" ht="15.75" x14ac:dyDescent="0.25">
      <c r="B87" s="117" t="s">
        <v>30</v>
      </c>
      <c r="C87" s="186">
        <v>8.8661820861526088</v>
      </c>
      <c r="D87" s="187" t="s">
        <v>236</v>
      </c>
      <c r="E87" s="186" t="s">
        <v>236</v>
      </c>
      <c r="F87" s="187" t="str">
        <f t="shared" si="14"/>
        <v>-</v>
      </c>
      <c r="G87" s="186">
        <v>4.826008140370079</v>
      </c>
      <c r="H87" s="187" t="str">
        <f t="shared" si="14"/>
        <v>-</v>
      </c>
      <c r="I87" s="186">
        <v>6.5524744117336713</v>
      </c>
      <c r="J87" s="187">
        <f t="shared" si="14"/>
        <v>1.7264662713635923</v>
      </c>
      <c r="K87" s="186">
        <v>6.0468086842964412</v>
      </c>
      <c r="L87" s="187">
        <f t="shared" si="15"/>
        <v>-0.50566572743723004</v>
      </c>
      <c r="M87" s="186">
        <v>6.4154593331830574</v>
      </c>
      <c r="N87" s="187">
        <v>0.37474612865986234</v>
      </c>
      <c r="O87" s="187">
        <v>-2.4322762212156936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67" t="s">
        <v>308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>
        <v>7.5785767234988883</v>
      </c>
      <c r="D97" s="185">
        <v>-1.0025428751785723</v>
      </c>
      <c r="E97" s="184">
        <v>8.5498812351543947</v>
      </c>
      <c r="F97" s="185">
        <f t="shared" ref="F97:J109" si="18">IFERROR(E97-C97,"-")</f>
        <v>0.97130451165550635</v>
      </c>
      <c r="G97" s="184">
        <v>7.459677419354839</v>
      </c>
      <c r="H97" s="185">
        <f t="shared" si="18"/>
        <v>-1.0902038157995557</v>
      </c>
      <c r="I97" s="184">
        <v>7.1522573030392449</v>
      </c>
      <c r="J97" s="185">
        <f t="shared" si="18"/>
        <v>-0.30742011631559407</v>
      </c>
      <c r="K97" s="184">
        <v>7.1824853228962819</v>
      </c>
      <c r="L97" s="185">
        <f t="shared" ref="L97:L109" si="19">IFERROR(K97-I97,"-")</f>
        <v>3.0228019857037047E-2</v>
      </c>
      <c r="M97" s="184">
        <v>7.124313186813187</v>
      </c>
      <c r="N97" s="185">
        <f>IFERROR(M97-K97,"-")</f>
        <v>-5.8172136083094905E-2</v>
      </c>
      <c r="O97" s="185">
        <f>IFERROR(M97-C97,"-")</f>
        <v>-0.4542635366857013</v>
      </c>
    </row>
    <row r="98" spans="2:15" x14ac:dyDescent="0.25">
      <c r="B98" s="114" t="s">
        <v>73</v>
      </c>
      <c r="C98" s="184">
        <v>7.4897458369851009</v>
      </c>
      <c r="D98" s="185">
        <v>-0.4347413865739691</v>
      </c>
      <c r="E98" s="184">
        <v>7.4531813865147196</v>
      </c>
      <c r="F98" s="185">
        <f t="shared" si="18"/>
        <v>-3.656445047038126E-2</v>
      </c>
      <c r="G98" s="184">
        <v>5.3148734177215191</v>
      </c>
      <c r="H98" s="185">
        <f t="shared" si="18"/>
        <v>-2.1383079687932005</v>
      </c>
      <c r="I98" s="184">
        <v>6.7112960161371662</v>
      </c>
      <c r="J98" s="185">
        <f t="shared" si="18"/>
        <v>1.3964225984156471</v>
      </c>
      <c r="K98" s="184">
        <v>6.8844282238442824</v>
      </c>
      <c r="L98" s="185">
        <f t="shared" si="19"/>
        <v>0.17313220770711624</v>
      </c>
      <c r="M98" s="184">
        <v>6.5791147627882323</v>
      </c>
      <c r="N98" s="185">
        <f t="shared" ref="N98:N107" si="20">IFERROR(M98-K98,"-")</f>
        <v>-0.30531346105605017</v>
      </c>
      <c r="O98" s="185">
        <f t="shared" ref="O98:O107" si="21">IFERROR(M98-C98,"-")</f>
        <v>-0.91063107419686862</v>
      </c>
    </row>
    <row r="99" spans="2:15" x14ac:dyDescent="0.25">
      <c r="B99" s="114" t="s">
        <v>75</v>
      </c>
      <c r="C99" s="184">
        <v>6.5500383141762448</v>
      </c>
      <c r="D99" s="185">
        <v>-1.4272419695431386</v>
      </c>
      <c r="E99" s="184">
        <v>8.57847866419295</v>
      </c>
      <c r="F99" s="185">
        <f t="shared" si="18"/>
        <v>2.0284403500167052</v>
      </c>
      <c r="G99" s="184">
        <v>4.8379487179487182</v>
      </c>
      <c r="H99" s="185">
        <f t="shared" si="18"/>
        <v>-3.7405299462442319</v>
      </c>
      <c r="I99" s="184">
        <v>6.1686800894854583</v>
      </c>
      <c r="J99" s="185">
        <f t="shared" si="18"/>
        <v>1.3307313715367401</v>
      </c>
      <c r="K99" s="184">
        <v>6.7464559609574719</v>
      </c>
      <c r="L99" s="185">
        <f t="shared" si="19"/>
        <v>0.57777587147201359</v>
      </c>
      <c r="M99" s="184">
        <v>5.9644093882262412</v>
      </c>
      <c r="N99" s="185">
        <f t="shared" si="20"/>
        <v>-0.78204657273123068</v>
      </c>
      <c r="O99" s="185">
        <f t="shared" si="21"/>
        <v>-0.5856289259500036</v>
      </c>
    </row>
    <row r="100" spans="2:15" x14ac:dyDescent="0.25">
      <c r="B100" s="114" t="s">
        <v>77</v>
      </c>
      <c r="C100" s="184">
        <v>6.2675255778704058</v>
      </c>
      <c r="D100" s="185">
        <v>-2.9144625274821854</v>
      </c>
      <c r="E100" s="184" t="s">
        <v>236</v>
      </c>
      <c r="F100" s="185" t="str">
        <f t="shared" si="18"/>
        <v>-</v>
      </c>
      <c r="G100" s="184">
        <v>4.4596036585365857</v>
      </c>
      <c r="H100" s="185" t="str">
        <f t="shared" si="18"/>
        <v>-</v>
      </c>
      <c r="I100" s="184">
        <v>5.7547217325610678</v>
      </c>
      <c r="J100" s="185">
        <f t="shared" si="18"/>
        <v>1.2951180740244821</v>
      </c>
      <c r="K100" s="184">
        <v>5.8959537572254339</v>
      </c>
      <c r="L100" s="185">
        <f t="shared" si="19"/>
        <v>0.14123202466436613</v>
      </c>
      <c r="M100" s="184">
        <v>6.3570083400591875</v>
      </c>
      <c r="N100" s="185">
        <f t="shared" si="20"/>
        <v>0.46105458283375356</v>
      </c>
      <c r="O100" s="185">
        <f t="shared" si="21"/>
        <v>8.9482762188781706E-2</v>
      </c>
    </row>
    <row r="101" spans="2:15" x14ac:dyDescent="0.25">
      <c r="B101" s="114" t="s">
        <v>79</v>
      </c>
      <c r="C101" s="184">
        <v>6.9465270121278939</v>
      </c>
      <c r="D101" s="185">
        <v>-0.6693662014449604</v>
      </c>
      <c r="E101" s="184" t="s">
        <v>236</v>
      </c>
      <c r="F101" s="185" t="str">
        <f t="shared" si="18"/>
        <v>-</v>
      </c>
      <c r="G101" s="184">
        <v>3.953896103896104</v>
      </c>
      <c r="H101" s="185" t="str">
        <f t="shared" si="18"/>
        <v>-</v>
      </c>
      <c r="I101" s="184">
        <v>5.3110938712179987</v>
      </c>
      <c r="J101" s="185">
        <f t="shared" si="18"/>
        <v>1.3571977673218947</v>
      </c>
      <c r="K101" s="184">
        <v>5.6957466625271653</v>
      </c>
      <c r="L101" s="185">
        <f t="shared" si="19"/>
        <v>0.38465279130916663</v>
      </c>
      <c r="M101" s="184">
        <v>5.5242591135588777</v>
      </c>
      <c r="N101" s="185">
        <f t="shared" si="20"/>
        <v>-0.17148754896828766</v>
      </c>
      <c r="O101" s="185">
        <f t="shared" si="21"/>
        <v>-1.4222678985690163</v>
      </c>
    </row>
    <row r="102" spans="2:15" x14ac:dyDescent="0.25">
      <c r="B102" s="114" t="s">
        <v>81</v>
      </c>
      <c r="C102" s="184">
        <v>5.7093219041787844</v>
      </c>
      <c r="D102" s="185">
        <v>-4.3398471183100362E-2</v>
      </c>
      <c r="E102" s="184" t="s">
        <v>236</v>
      </c>
      <c r="F102" s="185" t="str">
        <f t="shared" si="18"/>
        <v>-</v>
      </c>
      <c r="G102" s="184">
        <v>4.488826815642458</v>
      </c>
      <c r="H102" s="185" t="str">
        <f t="shared" si="18"/>
        <v>-</v>
      </c>
      <c r="I102" s="184">
        <v>5.3068219633943432</v>
      </c>
      <c r="J102" s="185">
        <f t="shared" si="18"/>
        <v>0.8179951477518852</v>
      </c>
      <c r="K102" s="184">
        <v>5.7669104204753197</v>
      </c>
      <c r="L102" s="185">
        <f t="shared" si="19"/>
        <v>0.46008845708097645</v>
      </c>
      <c r="M102" s="184">
        <v>5.5762331838565027</v>
      </c>
      <c r="N102" s="185">
        <f t="shared" si="20"/>
        <v>-0.19067723661881697</v>
      </c>
      <c r="O102" s="185">
        <f t="shared" si="21"/>
        <v>-0.1330887203222817</v>
      </c>
    </row>
    <row r="103" spans="2:15" x14ac:dyDescent="0.25">
      <c r="B103" s="114" t="s">
        <v>83</v>
      </c>
      <c r="C103" s="184">
        <v>6.2988267770876467</v>
      </c>
      <c r="D103" s="185">
        <v>-1.1271207757311235</v>
      </c>
      <c r="E103" s="184" t="s">
        <v>236</v>
      </c>
      <c r="F103" s="185" t="str">
        <f t="shared" si="18"/>
        <v>-</v>
      </c>
      <c r="G103" s="184">
        <v>6.0620796689084324</v>
      </c>
      <c r="H103" s="185" t="str">
        <f t="shared" si="18"/>
        <v>-</v>
      </c>
      <c r="I103" s="184">
        <v>5.2538919413919416</v>
      </c>
      <c r="J103" s="185">
        <f t="shared" si="18"/>
        <v>-0.80818772751649082</v>
      </c>
      <c r="K103" s="184">
        <v>6.5770280327462167</v>
      </c>
      <c r="L103" s="185">
        <f t="shared" si="19"/>
        <v>1.3231360913542751</v>
      </c>
      <c r="M103" s="184">
        <v>6.1647193585337918</v>
      </c>
      <c r="N103" s="185">
        <f t="shared" si="20"/>
        <v>-0.4123086742124249</v>
      </c>
      <c r="O103" s="185">
        <f t="shared" si="21"/>
        <v>-0.13410741855385488</v>
      </c>
    </row>
    <row r="104" spans="2:15" x14ac:dyDescent="0.25">
      <c r="B104" s="114" t="s">
        <v>85</v>
      </c>
      <c r="C104" s="184">
        <v>7.3121898263027294</v>
      </c>
      <c r="D104" s="185">
        <v>-0.20813394635255822</v>
      </c>
      <c r="E104" s="184">
        <v>4.7885487528344672</v>
      </c>
      <c r="F104" s="185">
        <f t="shared" si="18"/>
        <v>-2.5236410734682622</v>
      </c>
      <c r="G104" s="184">
        <v>6.3088786994581074</v>
      </c>
      <c r="H104" s="185">
        <f t="shared" si="18"/>
        <v>1.5203299466236402</v>
      </c>
      <c r="I104" s="184">
        <v>6.5515267175572518</v>
      </c>
      <c r="J104" s="185">
        <f t="shared" si="18"/>
        <v>0.24264801809914438</v>
      </c>
      <c r="K104" s="184">
        <v>6.1520376175548588</v>
      </c>
      <c r="L104" s="185">
        <f t="shared" si="19"/>
        <v>-0.39948910000239302</v>
      </c>
      <c r="M104" s="184">
        <v>6.5305823209049016</v>
      </c>
      <c r="N104" s="185">
        <f t="shared" si="20"/>
        <v>0.37854470335004287</v>
      </c>
      <c r="O104" s="185">
        <f t="shared" si="21"/>
        <v>-0.78160750539782775</v>
      </c>
    </row>
    <row r="105" spans="2:15" x14ac:dyDescent="0.25">
      <c r="B105" s="114" t="s">
        <v>87</v>
      </c>
      <c r="C105" s="184">
        <v>7.3084817970565457</v>
      </c>
      <c r="D105" s="185">
        <v>1.3442491070848899</v>
      </c>
      <c r="E105" s="184">
        <v>4.0127551020408161</v>
      </c>
      <c r="F105" s="185">
        <f t="shared" si="18"/>
        <v>-3.2957266950157296</v>
      </c>
      <c r="G105" s="184">
        <v>5.477022058823529</v>
      </c>
      <c r="H105" s="185">
        <f t="shared" si="18"/>
        <v>1.4642669567827129</v>
      </c>
      <c r="I105" s="184">
        <v>5.9750933997509339</v>
      </c>
      <c r="J105" s="185">
        <f t="shared" si="18"/>
        <v>0.4980713409274049</v>
      </c>
      <c r="K105" s="184">
        <v>6.0209015361369929</v>
      </c>
      <c r="L105" s="185">
        <f t="shared" si="19"/>
        <v>4.5808136386058962E-2</v>
      </c>
      <c r="M105" s="184">
        <v>5.9559572301425661</v>
      </c>
      <c r="N105" s="185">
        <f t="shared" si="20"/>
        <v>-6.4944305994426799E-2</v>
      </c>
      <c r="O105" s="185">
        <f t="shared" si="21"/>
        <v>-1.3525245669139796</v>
      </c>
    </row>
    <row r="106" spans="2:15" x14ac:dyDescent="0.25">
      <c r="B106" s="114" t="s">
        <v>89</v>
      </c>
      <c r="C106" s="184">
        <v>6.6057184483700597</v>
      </c>
      <c r="D106" s="185">
        <v>-0.3082678709429949</v>
      </c>
      <c r="E106" s="184">
        <v>4.2004830917874392</v>
      </c>
      <c r="F106" s="185">
        <f t="shared" si="18"/>
        <v>-2.4052353565826206</v>
      </c>
      <c r="G106" s="184">
        <v>5.7539817974971559</v>
      </c>
      <c r="H106" s="185">
        <f t="shared" si="18"/>
        <v>1.5534987057097167</v>
      </c>
      <c r="I106" s="184">
        <v>6.4300360210584646</v>
      </c>
      <c r="J106" s="185">
        <f t="shared" si="18"/>
        <v>0.67605422356130873</v>
      </c>
      <c r="K106" s="184">
        <v>6.1241917502787064</v>
      </c>
      <c r="L106" s="185">
        <f t="shared" si="19"/>
        <v>-0.30584427077975818</v>
      </c>
      <c r="M106" s="184">
        <v>5.8792705931670506</v>
      </c>
      <c r="N106" s="185">
        <f t="shared" si="20"/>
        <v>-0.24492115711165585</v>
      </c>
      <c r="O106" s="185">
        <f t="shared" si="21"/>
        <v>-0.72644785520300914</v>
      </c>
    </row>
    <row r="107" spans="2:15" x14ac:dyDescent="0.25">
      <c r="B107" s="114" t="s">
        <v>91</v>
      </c>
      <c r="C107" s="184">
        <v>7.1381128096995257</v>
      </c>
      <c r="D107" s="185">
        <v>0.61864728676979919</v>
      </c>
      <c r="E107" s="184">
        <v>7.1730038022813689</v>
      </c>
      <c r="F107" s="185">
        <f t="shared" si="18"/>
        <v>3.489099258184325E-2</v>
      </c>
      <c r="G107" s="184">
        <v>6.8810650887573965</v>
      </c>
      <c r="H107" s="185">
        <f t="shared" si="18"/>
        <v>-0.29193871352397238</v>
      </c>
      <c r="I107" s="184">
        <v>6.2824596328245965</v>
      </c>
      <c r="J107" s="185">
        <f t="shared" si="18"/>
        <v>-0.59860545593280001</v>
      </c>
      <c r="K107" s="184">
        <v>6.8906399235912126</v>
      </c>
      <c r="L107" s="185">
        <f t="shared" si="19"/>
        <v>0.60818029076661606</v>
      </c>
      <c r="M107" s="184">
        <v>6.4353897457273863</v>
      </c>
      <c r="N107" s="185">
        <f t="shared" si="20"/>
        <v>-0.45525017786382627</v>
      </c>
      <c r="O107" s="185">
        <f t="shared" si="21"/>
        <v>-0.70272306397213935</v>
      </c>
    </row>
    <row r="108" spans="2:15" x14ac:dyDescent="0.25">
      <c r="B108" s="114" t="s">
        <v>93</v>
      </c>
      <c r="C108" s="184">
        <v>6.5982877839973657</v>
      </c>
      <c r="D108" s="185">
        <v>0.1174198032122078</v>
      </c>
      <c r="E108" s="184">
        <v>5.5751479289940828</v>
      </c>
      <c r="F108" s="185">
        <f t="shared" si="18"/>
        <v>-1.0231398550032829</v>
      </c>
      <c r="G108" s="184">
        <v>6.1369528001956466</v>
      </c>
      <c r="H108" s="185">
        <f t="shared" si="18"/>
        <v>0.56180487120156375</v>
      </c>
      <c r="I108" s="184">
        <v>6.2551784927280742</v>
      </c>
      <c r="J108" s="185">
        <f t="shared" si="18"/>
        <v>0.11822569253242765</v>
      </c>
      <c r="K108" s="184">
        <v>6.5660091047040972</v>
      </c>
      <c r="L108" s="185">
        <f t="shared" si="19"/>
        <v>0.31083061197602291</v>
      </c>
      <c r="M108" s="184"/>
      <c r="N108" s="185"/>
      <c r="O108" s="185"/>
    </row>
    <row r="109" spans="2:15" ht="15.75" x14ac:dyDescent="0.25">
      <c r="B109" s="117" t="s">
        <v>30</v>
      </c>
      <c r="C109" s="186">
        <v>6.775992184292126</v>
      </c>
      <c r="D109" s="187">
        <v>-0.54830112636430872</v>
      </c>
      <c r="E109" s="186">
        <v>7.0010211375472275</v>
      </c>
      <c r="F109" s="187">
        <f t="shared" si="18"/>
        <v>0.22502895325510153</v>
      </c>
      <c r="G109" s="186">
        <v>5.7489897289105913</v>
      </c>
      <c r="H109" s="187">
        <f t="shared" si="18"/>
        <v>-1.2520314086366362</v>
      </c>
      <c r="I109" s="186">
        <v>6.1223728147711647</v>
      </c>
      <c r="J109" s="187">
        <f t="shared" si="18"/>
        <v>0.37338308586057334</v>
      </c>
      <c r="K109" s="186">
        <v>6.3953136352627755</v>
      </c>
      <c r="L109" s="187">
        <f t="shared" si="19"/>
        <v>0.27294082049161084</v>
      </c>
      <c r="M109" s="186">
        <v>6.201899177872666</v>
      </c>
      <c r="N109" s="187">
        <v>-0.17589096344256738</v>
      </c>
      <c r="O109" s="187">
        <v>-0.59081378666809936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058F6-8174-42FB-837D-CECDE7DC0DBE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21502-A00F-4C86-9693-C6D23695666F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67" t="s">
        <v>309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0.7319</v>
      </c>
      <c r="D9" s="116">
        <v>-0.1308633178957368</v>
      </c>
      <c r="E9" s="193">
        <v>0.7387999999999999</v>
      </c>
      <c r="F9" s="116">
        <f t="shared" ref="F9:L20" si="0">IFERROR(E9/C9-1,"-")</f>
        <v>9.42751742041259E-3</v>
      </c>
      <c r="G9" s="193">
        <v>0.22309999999999999</v>
      </c>
      <c r="H9" s="116">
        <f t="shared" si="0"/>
        <v>-0.6980238224147266</v>
      </c>
      <c r="I9" s="193">
        <v>0.57789999999999997</v>
      </c>
      <c r="J9" s="116">
        <f t="shared" si="0"/>
        <v>1.5903182429403855</v>
      </c>
      <c r="K9" s="193">
        <v>0.82430000000000003</v>
      </c>
      <c r="L9" s="116">
        <f t="shared" si="0"/>
        <v>0.42637134452327397</v>
      </c>
      <c r="M9" s="193">
        <v>0.872</v>
      </c>
      <c r="N9" s="116">
        <f t="shared" ref="N9:N14" si="1">IFERROR(M9/K9-1,"-")</f>
        <v>5.7867281329613052E-2</v>
      </c>
      <c r="O9" s="116">
        <f>IFERROR(M9/C9-1,"-")</f>
        <v>0.19141959284055199</v>
      </c>
    </row>
    <row r="10" spans="1:17" x14ac:dyDescent="0.25">
      <c r="A10" s="1" t="s">
        <v>72</v>
      </c>
      <c r="B10" s="114" t="s">
        <v>73</v>
      </c>
      <c r="C10" s="193">
        <v>0.75069999999999992</v>
      </c>
      <c r="D10" s="116">
        <v>-0.11107164002368275</v>
      </c>
      <c r="E10" s="193">
        <v>0.82779999999999998</v>
      </c>
      <c r="F10" s="116">
        <f t="shared" si="0"/>
        <v>0.10270414280005347</v>
      </c>
      <c r="G10" s="193">
        <v>0.2339</v>
      </c>
      <c r="H10" s="116">
        <f t="shared" si="0"/>
        <v>-0.71744382701135545</v>
      </c>
      <c r="I10" s="193">
        <v>0.78700000000000003</v>
      </c>
      <c r="J10" s="116">
        <f t="shared" si="0"/>
        <v>2.3646857631466442</v>
      </c>
      <c r="K10" s="193">
        <v>0.87060000000000004</v>
      </c>
      <c r="L10" s="116">
        <f t="shared" si="0"/>
        <v>0.10622617534942824</v>
      </c>
      <c r="M10" s="193">
        <v>0.89639999999999997</v>
      </c>
      <c r="N10" s="116">
        <f t="shared" si="1"/>
        <v>2.9634734665747731E-2</v>
      </c>
      <c r="O10" s="116">
        <f t="shared" ref="O10:O14" si="2">IFERROR(M10/C10-1,"-")</f>
        <v>0.19408552018116443</v>
      </c>
    </row>
    <row r="11" spans="1:17" x14ac:dyDescent="0.25">
      <c r="A11" s="1" t="s">
        <v>74</v>
      </c>
      <c r="B11" s="114" t="s">
        <v>75</v>
      </c>
      <c r="C11" s="193">
        <v>0.72499999999999998</v>
      </c>
      <c r="D11" s="116">
        <v>-0.10427477143563135</v>
      </c>
      <c r="E11" s="193">
        <v>0.36729999999999996</v>
      </c>
      <c r="F11" s="116">
        <f t="shared" si="0"/>
        <v>-0.49337931034482763</v>
      </c>
      <c r="G11" s="193">
        <v>0.25269999999999998</v>
      </c>
      <c r="H11" s="116">
        <f t="shared" si="0"/>
        <v>-0.31200653416825486</v>
      </c>
      <c r="I11" s="193">
        <v>0.74909999999999999</v>
      </c>
      <c r="J11" s="116">
        <f t="shared" si="0"/>
        <v>1.9643846458250893</v>
      </c>
      <c r="K11" s="193">
        <v>0.73480000000000001</v>
      </c>
      <c r="L11" s="116">
        <f t="shared" si="0"/>
        <v>-1.9089574155653377E-2</v>
      </c>
      <c r="M11" s="193">
        <v>0.88939999999999997</v>
      </c>
      <c r="N11" s="116">
        <f t="shared" si="1"/>
        <v>0.21039738704409361</v>
      </c>
      <c r="O11" s="116">
        <f t="shared" si="2"/>
        <v>0.22675862068965524</v>
      </c>
    </row>
    <row r="12" spans="1:17" x14ac:dyDescent="0.25">
      <c r="A12" s="1" t="s">
        <v>76</v>
      </c>
      <c r="B12" s="114" t="s">
        <v>77</v>
      </c>
      <c r="C12" s="193">
        <v>0.68720000000000003</v>
      </c>
      <c r="D12" s="116">
        <v>-7.5349838536060254E-2</v>
      </c>
      <c r="E12" s="193">
        <v>0</v>
      </c>
      <c r="F12" s="116">
        <f t="shared" si="0"/>
        <v>-1</v>
      </c>
      <c r="G12" s="193">
        <v>0.2611</v>
      </c>
      <c r="H12" s="116" t="str">
        <f t="shared" si="0"/>
        <v>-</v>
      </c>
      <c r="I12" s="193">
        <v>0.79280000000000006</v>
      </c>
      <c r="J12" s="116">
        <f t="shared" si="0"/>
        <v>2.0363845270011494</v>
      </c>
      <c r="K12" s="193">
        <v>0.78159999999999996</v>
      </c>
      <c r="L12" s="116">
        <f t="shared" si="0"/>
        <v>-1.4127144298688332E-2</v>
      </c>
      <c r="M12" s="193">
        <v>0.80359999999999998</v>
      </c>
      <c r="N12" s="116">
        <f t="shared" si="1"/>
        <v>2.814738996929389E-2</v>
      </c>
      <c r="O12" s="116">
        <f t="shared" si="2"/>
        <v>0.16938300349243307</v>
      </c>
    </row>
    <row r="13" spans="1:17" x14ac:dyDescent="0.25">
      <c r="A13" s="1" t="s">
        <v>78</v>
      </c>
      <c r="B13" s="114" t="s">
        <v>79</v>
      </c>
      <c r="C13" s="193">
        <v>0.60509999999999997</v>
      </c>
      <c r="D13" s="116">
        <v>-0.22293566200077064</v>
      </c>
      <c r="E13" s="193">
        <v>0</v>
      </c>
      <c r="F13" s="116">
        <f t="shared" si="0"/>
        <v>-1</v>
      </c>
      <c r="G13" s="193">
        <v>0.27500000000000002</v>
      </c>
      <c r="H13" s="116" t="str">
        <f t="shared" si="0"/>
        <v>-</v>
      </c>
      <c r="I13" s="193">
        <v>0.63340000000000007</v>
      </c>
      <c r="J13" s="116">
        <f t="shared" si="0"/>
        <v>1.3032727272727271</v>
      </c>
      <c r="K13" s="193">
        <v>0.73349999999999993</v>
      </c>
      <c r="L13" s="116">
        <f t="shared" si="0"/>
        <v>0.15803599621092501</v>
      </c>
      <c r="M13" s="193">
        <v>0.80420000000000003</v>
      </c>
      <c r="N13" s="116">
        <f t="shared" si="1"/>
        <v>9.6387184730743147E-2</v>
      </c>
      <c r="O13" s="116">
        <f t="shared" si="2"/>
        <v>0.32903652288877883</v>
      </c>
    </row>
    <row r="14" spans="1:17" x14ac:dyDescent="0.25">
      <c r="A14" s="1" t="s">
        <v>80</v>
      </c>
      <c r="B14" s="114" t="s">
        <v>81</v>
      </c>
      <c r="C14" s="193">
        <v>0.70519999999999994</v>
      </c>
      <c r="D14" s="116">
        <v>-0.12701163654369896</v>
      </c>
      <c r="E14" s="193">
        <v>0</v>
      </c>
      <c r="F14" s="116">
        <f t="shared" si="0"/>
        <v>-1</v>
      </c>
      <c r="G14" s="193">
        <v>0.20440000000000003</v>
      </c>
      <c r="H14" s="116" t="str">
        <f t="shared" si="0"/>
        <v>-</v>
      </c>
      <c r="I14" s="193">
        <v>0.6873999999999999</v>
      </c>
      <c r="J14" s="116">
        <f t="shared" si="0"/>
        <v>2.363013698630136</v>
      </c>
      <c r="K14" s="193">
        <v>0.76780000000000004</v>
      </c>
      <c r="L14" s="116">
        <f t="shared" si="0"/>
        <v>0.11696246726796655</v>
      </c>
      <c r="M14" s="193">
        <v>0.81640000000000001</v>
      </c>
      <c r="N14" s="116">
        <f t="shared" si="1"/>
        <v>6.3297733784839716E-2</v>
      </c>
      <c r="O14" s="116">
        <f t="shared" si="2"/>
        <v>0.15768576290414082</v>
      </c>
    </row>
    <row r="15" spans="1:17" x14ac:dyDescent="0.25">
      <c r="A15" s="1" t="s">
        <v>82</v>
      </c>
      <c r="B15" s="114" t="s">
        <v>83</v>
      </c>
      <c r="C15" s="193">
        <v>0.84950000000000003</v>
      </c>
      <c r="D15" s="116">
        <v>-4.7859224389150357E-2</v>
      </c>
      <c r="E15" s="193">
        <v>0</v>
      </c>
      <c r="F15" s="116">
        <f t="shared" si="0"/>
        <v>-1</v>
      </c>
      <c r="G15" s="193">
        <v>0.39960000000000001</v>
      </c>
      <c r="H15" s="116" t="str">
        <f t="shared" si="0"/>
        <v>-</v>
      </c>
      <c r="I15" s="193">
        <v>0.80249999999999999</v>
      </c>
      <c r="J15" s="116">
        <f t="shared" si="0"/>
        <v>1.008258258258258</v>
      </c>
      <c r="K15" s="193">
        <v>0.83689999999999998</v>
      </c>
      <c r="L15" s="116">
        <f t="shared" si="0"/>
        <v>4.2866043613707161E-2</v>
      </c>
      <c r="M15" s="193">
        <v>0.87379999999999991</v>
      </c>
      <c r="N15" s="116">
        <f>IFERROR(M15/K15-1,"-")</f>
        <v>4.4091289281873447E-2</v>
      </c>
      <c r="O15" s="116">
        <f>IFERROR(M15/C15-1,"-")</f>
        <v>2.8605061801059373E-2</v>
      </c>
    </row>
    <row r="16" spans="1:17" x14ac:dyDescent="0.25">
      <c r="A16" s="1" t="s">
        <v>84</v>
      </c>
      <c r="B16" s="114" t="s">
        <v>85</v>
      </c>
      <c r="C16" s="193">
        <v>0.85140000000000005</v>
      </c>
      <c r="D16" s="116">
        <v>-0.16093426628560159</v>
      </c>
      <c r="E16" s="193">
        <v>0.43909999999999999</v>
      </c>
      <c r="F16" s="116">
        <f t="shared" si="0"/>
        <v>-0.48426121681935641</v>
      </c>
      <c r="G16" s="193">
        <v>0.62039999999999995</v>
      </c>
      <c r="H16" s="116">
        <f t="shared" si="0"/>
        <v>0.41289000227738559</v>
      </c>
      <c r="I16" s="193">
        <v>0.89769999999999994</v>
      </c>
      <c r="J16" s="116">
        <f t="shared" si="0"/>
        <v>0.44696969696969702</v>
      </c>
      <c r="K16" s="193">
        <v>0.91459999999999997</v>
      </c>
      <c r="L16" s="116">
        <f t="shared" si="0"/>
        <v>1.8825888381419187E-2</v>
      </c>
      <c r="M16" s="193">
        <v>0.90269999999999995</v>
      </c>
      <c r="N16" s="116">
        <f>IFERROR(M16/K16-1,"-")</f>
        <v>-1.3011152416356864E-2</v>
      </c>
      <c r="O16" s="116">
        <f>IFERROR(M16/C16-1,"-")</f>
        <v>6.0253699788583415E-2</v>
      </c>
    </row>
    <row r="17" spans="1:30" x14ac:dyDescent="0.25">
      <c r="A17" s="1" t="s">
        <v>86</v>
      </c>
      <c r="B17" s="114" t="s">
        <v>87</v>
      </c>
      <c r="C17" s="193">
        <v>0.79400000000000004</v>
      </c>
      <c r="D17" s="116">
        <v>-6.3126843657817067E-2</v>
      </c>
      <c r="E17" s="193">
        <v>0.20370000000000002</v>
      </c>
      <c r="F17" s="116">
        <f t="shared" si="0"/>
        <v>-0.74345088161209061</v>
      </c>
      <c r="G17" s="193">
        <v>0.5484</v>
      </c>
      <c r="H17" s="116">
        <f t="shared" si="0"/>
        <v>1.6921944035346095</v>
      </c>
      <c r="I17" s="193">
        <v>0.70709999999999995</v>
      </c>
      <c r="J17" s="116">
        <f t="shared" si="0"/>
        <v>0.2893873085339167</v>
      </c>
      <c r="K17" s="193">
        <v>0.78359999999999996</v>
      </c>
      <c r="L17" s="116">
        <f t="shared" si="0"/>
        <v>0.10818837505303347</v>
      </c>
      <c r="M17" s="193">
        <v>0.75800000000000001</v>
      </c>
      <c r="N17" s="116">
        <f t="shared" ref="N17:N19" si="3">IFERROR(M17/K17-1,"-")</f>
        <v>-3.2669729453802865E-2</v>
      </c>
      <c r="O17" s="116">
        <f t="shared" ref="O17:O19" si="4">IFERROR(M17/C17-1,"-")</f>
        <v>-4.534005037783384E-2</v>
      </c>
    </row>
    <row r="18" spans="1:30" x14ac:dyDescent="0.25">
      <c r="A18" s="1" t="s">
        <v>88</v>
      </c>
      <c r="B18" s="114" t="s">
        <v>89</v>
      </c>
      <c r="C18" s="193">
        <v>0.75609999999999999</v>
      </c>
      <c r="D18" s="116">
        <v>-5.6526079361118087E-2</v>
      </c>
      <c r="E18" s="193">
        <v>0.20949999999999999</v>
      </c>
      <c r="F18" s="116">
        <f t="shared" si="0"/>
        <v>-0.72292024864435922</v>
      </c>
      <c r="G18" s="193">
        <v>0.69010000000000005</v>
      </c>
      <c r="H18" s="116">
        <f t="shared" si="0"/>
        <v>2.2940334128878286</v>
      </c>
      <c r="I18" s="193">
        <v>0.77500000000000002</v>
      </c>
      <c r="J18" s="116">
        <f t="shared" si="0"/>
        <v>0.12302564845674535</v>
      </c>
      <c r="K18" s="193">
        <v>0.85840000000000005</v>
      </c>
      <c r="L18" s="116">
        <f t="shared" si="0"/>
        <v>0.10761290322580641</v>
      </c>
      <c r="M18" s="193">
        <v>0.89359999999999995</v>
      </c>
      <c r="N18" s="116">
        <f t="shared" si="3"/>
        <v>4.1006523765144243E-2</v>
      </c>
      <c r="O18" s="116">
        <f t="shared" si="4"/>
        <v>0.18185425208305772</v>
      </c>
      <c r="AC18" s="194"/>
    </row>
    <row r="19" spans="1:30" x14ac:dyDescent="0.25">
      <c r="A19" s="1" t="s">
        <v>90</v>
      </c>
      <c r="B19" s="114" t="s">
        <v>91</v>
      </c>
      <c r="C19" s="193">
        <v>0.70299999999999996</v>
      </c>
      <c r="D19" s="116">
        <v>-2.279677509035305E-2</v>
      </c>
      <c r="E19" s="193">
        <v>0.27260000000000001</v>
      </c>
      <c r="F19" s="116">
        <f t="shared" si="0"/>
        <v>-0.61223328591749637</v>
      </c>
      <c r="G19" s="193">
        <v>0.71479999999999999</v>
      </c>
      <c r="H19" s="116">
        <f t="shared" si="0"/>
        <v>1.6221570066030813</v>
      </c>
      <c r="I19" s="193">
        <v>0.79510000000000003</v>
      </c>
      <c r="J19" s="116">
        <f t="shared" si="0"/>
        <v>0.11233911583659761</v>
      </c>
      <c r="K19" s="193">
        <v>0.85420000000000007</v>
      </c>
      <c r="L19" s="116">
        <f t="shared" si="0"/>
        <v>7.4330272921645069E-2</v>
      </c>
      <c r="M19" s="193">
        <v>0.83440000000000003</v>
      </c>
      <c r="N19" s="116">
        <f t="shared" si="3"/>
        <v>-2.317958323577618E-2</v>
      </c>
      <c r="O19" s="116">
        <f t="shared" si="4"/>
        <v>0.18691322901849228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0.69980000000000009</v>
      </c>
      <c r="D20" s="116">
        <v>-3.7678767876787478E-2</v>
      </c>
      <c r="E20" s="193">
        <v>0.2797</v>
      </c>
      <c r="F20" s="116">
        <f t="shared" si="0"/>
        <v>-0.60031437553586742</v>
      </c>
      <c r="G20" s="193">
        <v>0.61990000000000001</v>
      </c>
      <c r="H20" s="116">
        <f t="shared" si="0"/>
        <v>1.2163031819806935</v>
      </c>
      <c r="I20" s="193">
        <v>0.78520000000000001</v>
      </c>
      <c r="J20" s="116">
        <f t="shared" si="0"/>
        <v>0.26665591224391028</v>
      </c>
      <c r="K20" s="193">
        <v>0.79709999999999992</v>
      </c>
      <c r="L20" s="116">
        <f t="shared" si="0"/>
        <v>1.5155374426897517E-2</v>
      </c>
      <c r="M20" s="193"/>
      <c r="N20" s="116"/>
      <c r="O20" s="116"/>
      <c r="P20" s="122"/>
    </row>
    <row r="21" spans="1:30" ht="15.75" x14ac:dyDescent="0.25">
      <c r="A21" s="1" t="s">
        <v>0</v>
      </c>
      <c r="B21" s="117" t="s">
        <v>30</v>
      </c>
      <c r="C21" s="195">
        <v>0.73831679821858165</v>
      </c>
      <c r="D21" s="119">
        <v>-9.7756482768002639E-2</v>
      </c>
      <c r="E21" s="195">
        <v>0.49125694136118242</v>
      </c>
      <c r="F21" s="119">
        <v>-0.33462581029377603</v>
      </c>
      <c r="G21" s="195">
        <v>0.48201408869433904</v>
      </c>
      <c r="H21" s="119">
        <v>-1.881470140906949E-2</v>
      </c>
      <c r="I21" s="195">
        <v>0.74892677369097149</v>
      </c>
      <c r="J21" s="119">
        <v>0.5537445714909186</v>
      </c>
      <c r="K21" s="195">
        <v>0.81331329152256404</v>
      </c>
      <c r="L21" s="119">
        <v>8.5971713248110149E-2</v>
      </c>
      <c r="M21" s="195"/>
      <c r="N21" s="119"/>
      <c r="O21" s="119"/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67" t="s">
        <v>310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0.8387</v>
      </c>
      <c r="D31" s="116"/>
      <c r="E31" s="193">
        <v>0.8327</v>
      </c>
      <c r="F31" s="116">
        <f t="shared" ref="F31:J42" si="5">IFERROR(E31/C31-1,"-")</f>
        <v>-7.1539286991773032E-3</v>
      </c>
      <c r="G31" s="193">
        <v>0.32579999999999998</v>
      </c>
      <c r="H31" s="116">
        <f t="shared" si="5"/>
        <v>-0.60874264440975145</v>
      </c>
      <c r="I31" s="193">
        <v>0.61520000000000008</v>
      </c>
      <c r="J31" s="116">
        <f t="shared" si="5"/>
        <v>0.88827501534683884</v>
      </c>
      <c r="K31" s="193">
        <v>0.91280000000000006</v>
      </c>
      <c r="L31" s="116">
        <f t="shared" ref="L31:L42" si="6">IFERROR(K31/I31-1,"-")</f>
        <v>0.48374512353706112</v>
      </c>
      <c r="M31" s="193">
        <v>0.96530000000000005</v>
      </c>
      <c r="N31" s="116">
        <f t="shared" ref="N31:N39" si="7">IFERROR(M31/K31-1,"-")</f>
        <v>5.7515337423312829E-2</v>
      </c>
      <c r="O31" s="116">
        <f>IFERROR(M31/C31-1,"-")</f>
        <v>0.1509478955526411</v>
      </c>
    </row>
    <row r="32" spans="1:30" x14ac:dyDescent="0.25">
      <c r="B32" s="114" t="s">
        <v>73</v>
      </c>
      <c r="C32" s="193">
        <v>0.82120000000000004</v>
      </c>
      <c r="D32" s="116"/>
      <c r="E32" s="193">
        <v>0.9698</v>
      </c>
      <c r="F32" s="116">
        <f t="shared" si="5"/>
        <v>0.18095470043838269</v>
      </c>
      <c r="G32" s="193">
        <v>0.40229999999999999</v>
      </c>
      <c r="H32" s="116">
        <f t="shared" si="5"/>
        <v>-0.58517220045370177</v>
      </c>
      <c r="I32" s="193">
        <v>0.86180000000000012</v>
      </c>
      <c r="J32" s="116">
        <f t="shared" si="5"/>
        <v>1.1421824509072835</v>
      </c>
      <c r="K32" s="193">
        <v>0.96200000000000008</v>
      </c>
      <c r="L32" s="116">
        <f t="shared" si="6"/>
        <v>0.11626827570201903</v>
      </c>
      <c r="M32" s="193">
        <v>1.0661</v>
      </c>
      <c r="N32" s="116">
        <f t="shared" si="7"/>
        <v>0.10821205821205826</v>
      </c>
      <c r="O32" s="116">
        <f t="shared" ref="O32:O39" si="8">IFERROR(M32/C32-1,"-")</f>
        <v>0.29822211397954224</v>
      </c>
    </row>
    <row r="33" spans="2:17" x14ac:dyDescent="0.25">
      <c r="B33" s="114" t="s">
        <v>75</v>
      </c>
      <c r="C33" s="193">
        <v>0.81459999999999999</v>
      </c>
      <c r="D33" s="116"/>
      <c r="E33" s="193">
        <v>0.39979999999999999</v>
      </c>
      <c r="F33" s="116">
        <f t="shared" si="5"/>
        <v>-0.50920697274736071</v>
      </c>
      <c r="G33" s="193">
        <v>0.41789999999999999</v>
      </c>
      <c r="H33" s="116">
        <f t="shared" si="5"/>
        <v>4.5272636318159032E-2</v>
      </c>
      <c r="I33" s="193">
        <v>0.8236</v>
      </c>
      <c r="J33" s="116">
        <f t="shared" si="5"/>
        <v>0.97080641301746828</v>
      </c>
      <c r="K33" s="193">
        <v>0.7944</v>
      </c>
      <c r="L33" s="116">
        <f t="shared" si="6"/>
        <v>-3.5454103933948544E-2</v>
      </c>
      <c r="M33" s="193">
        <v>0.98959999999999992</v>
      </c>
      <c r="N33" s="116">
        <f t="shared" si="7"/>
        <v>0.2457200402819737</v>
      </c>
      <c r="O33" s="116">
        <f t="shared" si="8"/>
        <v>0.21482936410508224</v>
      </c>
    </row>
    <row r="34" spans="2:17" x14ac:dyDescent="0.25">
      <c r="B34" s="114" t="s">
        <v>77</v>
      </c>
      <c r="C34" s="193">
        <v>0.81810000000000005</v>
      </c>
      <c r="D34" s="116"/>
      <c r="E34" s="193">
        <v>0</v>
      </c>
      <c r="F34" s="116">
        <f t="shared" si="5"/>
        <v>-1</v>
      </c>
      <c r="G34" s="193">
        <v>0.40389999999999998</v>
      </c>
      <c r="H34" s="116" t="str">
        <f t="shared" si="5"/>
        <v>-</v>
      </c>
      <c r="I34" s="193">
        <v>0.90949999999999998</v>
      </c>
      <c r="J34" s="116">
        <f t="shared" si="5"/>
        <v>1.2517949987620698</v>
      </c>
      <c r="K34" s="193">
        <v>0.88819999999999988</v>
      </c>
      <c r="L34" s="116">
        <f t="shared" si="6"/>
        <v>-2.3419461242440986E-2</v>
      </c>
      <c r="M34" s="193">
        <v>0.91859999999999997</v>
      </c>
      <c r="N34" s="116">
        <f t="shared" si="7"/>
        <v>3.4226525557307097E-2</v>
      </c>
      <c r="O34" s="116">
        <f t="shared" si="8"/>
        <v>0.12284561789512272</v>
      </c>
    </row>
    <row r="35" spans="2:17" x14ac:dyDescent="0.25">
      <c r="B35" s="114" t="s">
        <v>79</v>
      </c>
      <c r="C35" s="193">
        <v>0.75599999999999989</v>
      </c>
      <c r="D35" s="116"/>
      <c r="E35" s="193">
        <v>0</v>
      </c>
      <c r="F35" s="116">
        <f t="shared" si="5"/>
        <v>-1</v>
      </c>
      <c r="G35" s="193">
        <v>0.43189999999999995</v>
      </c>
      <c r="H35" s="116" t="str">
        <f t="shared" si="5"/>
        <v>-</v>
      </c>
      <c r="I35" s="193">
        <v>0.76180000000000003</v>
      </c>
      <c r="J35" s="116">
        <f t="shared" si="5"/>
        <v>0.76383422088446418</v>
      </c>
      <c r="K35" s="193">
        <v>0.872</v>
      </c>
      <c r="L35" s="116">
        <f t="shared" si="6"/>
        <v>0.14465739039117875</v>
      </c>
      <c r="M35" s="193">
        <v>0.94200000000000006</v>
      </c>
      <c r="N35" s="116">
        <f t="shared" si="7"/>
        <v>8.0275229357798183E-2</v>
      </c>
      <c r="O35" s="116">
        <f t="shared" si="8"/>
        <v>0.24603174603174627</v>
      </c>
    </row>
    <row r="36" spans="2:17" x14ac:dyDescent="0.25">
      <c r="B36" s="114" t="s">
        <v>81</v>
      </c>
      <c r="C36" s="193">
        <v>0.81430000000000002</v>
      </c>
      <c r="D36" s="116"/>
      <c r="E36" s="193">
        <v>0</v>
      </c>
      <c r="F36" s="116">
        <f t="shared" si="5"/>
        <v>-1</v>
      </c>
      <c r="G36" s="193">
        <v>0.26039999999999996</v>
      </c>
      <c r="H36" s="116" t="str">
        <f t="shared" si="5"/>
        <v>-</v>
      </c>
      <c r="I36" s="193">
        <v>0.81559999999999999</v>
      </c>
      <c r="J36" s="116">
        <f t="shared" si="5"/>
        <v>2.1321044546851002</v>
      </c>
      <c r="K36" s="193">
        <v>0.9104000000000001</v>
      </c>
      <c r="L36" s="116">
        <f t="shared" si="6"/>
        <v>0.11623344776851408</v>
      </c>
      <c r="M36" s="193">
        <v>0.96189999999999998</v>
      </c>
      <c r="N36" s="116">
        <f t="shared" si="7"/>
        <v>5.656854130052702E-2</v>
      </c>
      <c r="O36" s="116">
        <f t="shared" si="8"/>
        <v>0.18125997789512449</v>
      </c>
    </row>
    <row r="37" spans="2:17" x14ac:dyDescent="0.25">
      <c r="B37" s="114" t="s">
        <v>83</v>
      </c>
      <c r="C37" s="193">
        <v>0.92040000000000011</v>
      </c>
      <c r="D37" s="116"/>
      <c r="E37" s="193">
        <v>0</v>
      </c>
      <c r="F37" s="116">
        <f t="shared" si="5"/>
        <v>-1</v>
      </c>
      <c r="G37" s="193">
        <v>0.4869</v>
      </c>
      <c r="H37" s="116" t="str">
        <f t="shared" si="5"/>
        <v>-</v>
      </c>
      <c r="I37" s="193">
        <v>0.92709999999999992</v>
      </c>
      <c r="J37" s="116">
        <f t="shared" si="5"/>
        <v>0.90408708153624961</v>
      </c>
      <c r="K37" s="193">
        <v>0.94920000000000004</v>
      </c>
      <c r="L37" s="116">
        <f t="shared" si="6"/>
        <v>2.3837773702944709E-2</v>
      </c>
      <c r="M37" s="193">
        <v>0.99629999999999996</v>
      </c>
      <c r="N37" s="116">
        <f t="shared" si="7"/>
        <v>4.9620733249051696E-2</v>
      </c>
      <c r="O37" s="116">
        <f t="shared" si="8"/>
        <v>8.2464146023467855E-2</v>
      </c>
    </row>
    <row r="38" spans="2:17" x14ac:dyDescent="0.25">
      <c r="B38" s="114" t="s">
        <v>85</v>
      </c>
      <c r="C38" s="193">
        <v>0.97860000000000003</v>
      </c>
      <c r="D38" s="116"/>
      <c r="E38" s="193">
        <v>0.52979999999999994</v>
      </c>
      <c r="F38" s="116">
        <f t="shared" si="5"/>
        <v>-0.45861434702636428</v>
      </c>
      <c r="G38" s="193">
        <v>0.78590000000000004</v>
      </c>
      <c r="H38" s="116">
        <f t="shared" si="5"/>
        <v>0.48338995847489641</v>
      </c>
      <c r="I38" s="193">
        <v>1.0247999999999999</v>
      </c>
      <c r="J38" s="116">
        <f t="shared" si="5"/>
        <v>0.30398269499936359</v>
      </c>
      <c r="K38" s="193">
        <v>1.0207999999999999</v>
      </c>
      <c r="L38" s="116">
        <f t="shared" si="6"/>
        <v>-3.9032006245121043E-3</v>
      </c>
      <c r="M38" s="193">
        <v>1.0063</v>
      </c>
      <c r="N38" s="116">
        <f t="shared" si="7"/>
        <v>-1.4204545454545414E-2</v>
      </c>
      <c r="O38" s="116">
        <f t="shared" si="8"/>
        <v>2.8305742898017572E-2</v>
      </c>
    </row>
    <row r="39" spans="2:17" x14ac:dyDescent="0.25">
      <c r="B39" s="114" t="s">
        <v>87</v>
      </c>
      <c r="C39" s="193">
        <v>0.94879999999999998</v>
      </c>
      <c r="D39" s="116"/>
      <c r="E39" s="193">
        <v>0.25850000000000001</v>
      </c>
      <c r="F39" s="116">
        <f t="shared" si="5"/>
        <v>-0.7275505902192243</v>
      </c>
      <c r="G39" s="193">
        <v>0.68519999999999992</v>
      </c>
      <c r="H39" s="116">
        <f t="shared" si="5"/>
        <v>1.6506769825918757</v>
      </c>
      <c r="I39" s="193">
        <v>0.81950000000000001</v>
      </c>
      <c r="J39" s="116">
        <f t="shared" si="5"/>
        <v>0.19600116754232366</v>
      </c>
      <c r="K39" s="193">
        <v>0.88959999999999995</v>
      </c>
      <c r="L39" s="116">
        <f t="shared" si="6"/>
        <v>8.5539963392312401E-2</v>
      </c>
      <c r="M39" s="193">
        <v>0.85860000000000003</v>
      </c>
      <c r="N39" s="116">
        <f t="shared" si="7"/>
        <v>-3.484712230215814E-2</v>
      </c>
      <c r="O39" s="116">
        <f t="shared" si="8"/>
        <v>-9.5067453625632292E-2</v>
      </c>
    </row>
    <row r="40" spans="2:17" x14ac:dyDescent="0.25">
      <c r="B40" s="114" t="s">
        <v>89</v>
      </c>
      <c r="C40" s="193">
        <v>0.90969999999999995</v>
      </c>
      <c r="D40" s="116"/>
      <c r="E40" s="193">
        <v>0.28689999999999999</v>
      </c>
      <c r="F40" s="116">
        <f t="shared" si="5"/>
        <v>-0.68462130372650321</v>
      </c>
      <c r="G40" s="193">
        <v>0.79390000000000005</v>
      </c>
      <c r="H40" s="116">
        <f t="shared" si="5"/>
        <v>1.7671662600209137</v>
      </c>
      <c r="I40" s="193">
        <v>0.8881</v>
      </c>
      <c r="J40" s="116">
        <f t="shared" si="5"/>
        <v>0.11865474241088281</v>
      </c>
      <c r="K40" s="193">
        <v>0.97180000000000011</v>
      </c>
      <c r="L40" s="116">
        <f t="shared" si="6"/>
        <v>9.424614345231408E-2</v>
      </c>
      <c r="M40" s="193">
        <v>1.0153000000000001</v>
      </c>
      <c r="N40" s="116">
        <f>IFERROR(M40/K40-1,"-")</f>
        <v>4.4762296768882548E-2</v>
      </c>
      <c r="O40" s="116">
        <f>IFERROR(M40/C40-1,"-")</f>
        <v>0.11608222490931097</v>
      </c>
    </row>
    <row r="41" spans="2:17" x14ac:dyDescent="0.25">
      <c r="B41" s="114" t="s">
        <v>91</v>
      </c>
      <c r="C41" s="193">
        <v>0.78599999999999992</v>
      </c>
      <c r="D41" s="116"/>
      <c r="E41" s="193">
        <v>0.38200000000000001</v>
      </c>
      <c r="F41" s="116">
        <f t="shared" si="5"/>
        <v>-0.51399491094147576</v>
      </c>
      <c r="G41" s="193">
        <v>0.8012999999999999</v>
      </c>
      <c r="H41" s="116">
        <f t="shared" si="5"/>
        <v>1.0976439790575911</v>
      </c>
      <c r="I41" s="193">
        <v>0.87360000000000004</v>
      </c>
      <c r="J41" s="116">
        <f t="shared" si="5"/>
        <v>9.0228378884313232E-2</v>
      </c>
      <c r="K41" s="193">
        <v>0.95010000000000006</v>
      </c>
      <c r="L41" s="116">
        <f t="shared" si="6"/>
        <v>8.7568681318681341E-2</v>
      </c>
      <c r="M41" s="193">
        <v>0.92370000000000008</v>
      </c>
      <c r="N41" s="116">
        <f>IFERROR(M41/K41-1,"-")</f>
        <v>-2.7786548784338505E-2</v>
      </c>
      <c r="O41" s="116">
        <f>IFERROR(M41/C41-1,"-")</f>
        <v>0.17519083969465665</v>
      </c>
    </row>
    <row r="42" spans="2:17" x14ac:dyDescent="0.25">
      <c r="B42" s="114" t="s">
        <v>93</v>
      </c>
      <c r="C42" s="193">
        <v>0.79469999999999996</v>
      </c>
      <c r="D42" s="116"/>
      <c r="E42" s="193">
        <v>0.39159999999999995</v>
      </c>
      <c r="F42" s="116">
        <f t="shared" si="5"/>
        <v>-0.50723543475525368</v>
      </c>
      <c r="G42" s="193">
        <v>0.66610000000000003</v>
      </c>
      <c r="H42" s="116">
        <f t="shared" si="5"/>
        <v>0.70097037793667027</v>
      </c>
      <c r="I42" s="193">
        <v>0.86670000000000003</v>
      </c>
      <c r="J42" s="116">
        <f t="shared" si="5"/>
        <v>0.30115598258519749</v>
      </c>
      <c r="K42" s="193">
        <v>0.87</v>
      </c>
      <c r="L42" s="116">
        <f t="shared" si="6"/>
        <v>3.8075458636206427E-3</v>
      </c>
      <c r="M42" s="193"/>
      <c r="N42" s="116"/>
      <c r="O42" s="116"/>
    </row>
    <row r="43" spans="2:17" ht="15.75" x14ac:dyDescent="0.25">
      <c r="B43" s="117" t="s">
        <v>30</v>
      </c>
      <c r="C43" s="195">
        <v>0.85041836356904854</v>
      </c>
      <c r="D43" s="119"/>
      <c r="E43" s="195">
        <v>0.52310000000000001</v>
      </c>
      <c r="F43" s="119">
        <v>-0.38489098729636306</v>
      </c>
      <c r="G43" s="195">
        <v>0.61734478770601819</v>
      </c>
      <c r="H43" s="119">
        <v>0.18016591035369567</v>
      </c>
      <c r="I43" s="195">
        <v>0.84878834356712252</v>
      </c>
      <c r="J43" s="119">
        <v>0.3749016116603523</v>
      </c>
      <c r="K43" s="195">
        <v>0.9159504223366709</v>
      </c>
      <c r="L43" s="119">
        <v>7.9127004133082934E-2</v>
      </c>
      <c r="M43" s="195"/>
      <c r="N43" s="119"/>
      <c r="O43" s="119"/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67" t="s">
        <v>311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0.9637</v>
      </c>
      <c r="D53" s="116"/>
      <c r="E53" s="193">
        <v>0</v>
      </c>
      <c r="F53" s="116">
        <f t="shared" ref="F53:J64" si="9">IFERROR(E53/C53-1,"-")</f>
        <v>-1</v>
      </c>
      <c r="G53" s="193">
        <v>0</v>
      </c>
      <c r="H53" s="116" t="str">
        <f t="shared" si="9"/>
        <v>-</v>
      </c>
      <c r="I53" s="193">
        <v>0.63919999999999999</v>
      </c>
      <c r="J53" s="116" t="str">
        <f t="shared" si="9"/>
        <v>-</v>
      </c>
      <c r="K53" s="193">
        <v>0.98719999999999997</v>
      </c>
      <c r="L53" s="116">
        <f t="shared" ref="L53:L64" si="10">IFERROR(K53/I53-1,"-")</f>
        <v>0.54443053817271592</v>
      </c>
      <c r="M53" s="193">
        <v>0.99319999999999997</v>
      </c>
      <c r="N53" s="116">
        <f t="shared" ref="N53:N61" si="11">IFERROR(M53/K53-1,"-")</f>
        <v>6.0777957860616016E-3</v>
      </c>
      <c r="O53" s="116">
        <f>IFERROR(M53/C53-1,"-")</f>
        <v>3.0611186053751238E-2</v>
      </c>
    </row>
    <row r="54" spans="2:17" x14ac:dyDescent="0.25">
      <c r="B54" s="114" t="s">
        <v>73</v>
      </c>
      <c r="C54" s="193">
        <v>0.96040000000000003</v>
      </c>
      <c r="D54" s="116"/>
      <c r="E54" s="193">
        <v>0</v>
      </c>
      <c r="F54" s="116">
        <f t="shared" si="9"/>
        <v>-1</v>
      </c>
      <c r="G54" s="193">
        <v>0</v>
      </c>
      <c r="H54" s="116" t="str">
        <f t="shared" si="9"/>
        <v>-</v>
      </c>
      <c r="I54" s="193">
        <v>0.87879999999999991</v>
      </c>
      <c r="J54" s="116" t="str">
        <f t="shared" si="9"/>
        <v>-</v>
      </c>
      <c r="K54" s="193">
        <v>1.0593000000000001</v>
      </c>
      <c r="L54" s="116">
        <f t="shared" si="10"/>
        <v>0.20539371870732848</v>
      </c>
      <c r="M54" s="193">
        <v>1.1003000000000001</v>
      </c>
      <c r="N54" s="116">
        <f t="shared" si="11"/>
        <v>3.8704805059945224E-2</v>
      </c>
      <c r="O54" s="116">
        <f t="shared" ref="O54:O61" si="12">IFERROR(M54/C54-1,"-")</f>
        <v>0.14566847147022077</v>
      </c>
    </row>
    <row r="55" spans="2:17" x14ac:dyDescent="0.25">
      <c r="B55" s="114" t="s">
        <v>75</v>
      </c>
      <c r="C55" s="193">
        <v>0.9294</v>
      </c>
      <c r="D55" s="116"/>
      <c r="E55" s="193">
        <v>0</v>
      </c>
      <c r="F55" s="116">
        <f t="shared" si="9"/>
        <v>-1</v>
      </c>
      <c r="G55" s="193">
        <v>0</v>
      </c>
      <c r="H55" s="116" t="str">
        <f t="shared" si="9"/>
        <v>-</v>
      </c>
      <c r="I55" s="193">
        <v>0.81900000000000006</v>
      </c>
      <c r="J55" s="116" t="str">
        <f t="shared" si="9"/>
        <v>-</v>
      </c>
      <c r="K55" s="193">
        <v>0.84499999999999997</v>
      </c>
      <c r="L55" s="116">
        <f t="shared" si="10"/>
        <v>3.1746031746031633E-2</v>
      </c>
      <c r="M55" s="193">
        <v>1.0183</v>
      </c>
      <c r="N55" s="116">
        <f t="shared" si="11"/>
        <v>0.20508875739644972</v>
      </c>
      <c r="O55" s="116">
        <f t="shared" si="12"/>
        <v>9.5653109533031966E-2</v>
      </c>
    </row>
    <row r="56" spans="2:17" x14ac:dyDescent="0.25">
      <c r="B56" s="114" t="s">
        <v>77</v>
      </c>
      <c r="C56" s="193">
        <v>0.9274</v>
      </c>
      <c r="D56" s="116"/>
      <c r="E56" s="193">
        <v>0</v>
      </c>
      <c r="F56" s="116">
        <f t="shared" si="9"/>
        <v>-1</v>
      </c>
      <c r="G56" s="193">
        <v>0</v>
      </c>
      <c r="H56" s="116" t="str">
        <f t="shared" si="9"/>
        <v>-</v>
      </c>
      <c r="I56" s="193">
        <v>0.94669999999999999</v>
      </c>
      <c r="J56" s="116" t="str">
        <f t="shared" si="9"/>
        <v>-</v>
      </c>
      <c r="K56" s="193">
        <v>0.95319999999999994</v>
      </c>
      <c r="L56" s="116">
        <f t="shared" si="10"/>
        <v>6.8659554241048415E-3</v>
      </c>
      <c r="M56" s="193">
        <v>0.96579999999999999</v>
      </c>
      <c r="N56" s="116">
        <f t="shared" si="11"/>
        <v>1.3218631976500195E-2</v>
      </c>
      <c r="O56" s="116">
        <f t="shared" si="12"/>
        <v>4.1406081518222893E-2</v>
      </c>
    </row>
    <row r="57" spans="2:17" x14ac:dyDescent="0.25">
      <c r="B57" s="114" t="s">
        <v>79</v>
      </c>
      <c r="C57" s="193">
        <v>0.83099999999999996</v>
      </c>
      <c r="D57" s="116"/>
      <c r="E57" s="193">
        <v>0</v>
      </c>
      <c r="F57" s="116">
        <f t="shared" si="9"/>
        <v>-1</v>
      </c>
      <c r="G57" s="193">
        <v>0</v>
      </c>
      <c r="H57" s="116" t="str">
        <f t="shared" si="9"/>
        <v>-</v>
      </c>
      <c r="I57" s="193">
        <v>0.74309999999999998</v>
      </c>
      <c r="J57" s="116" t="str">
        <f t="shared" si="9"/>
        <v>-</v>
      </c>
      <c r="K57" s="193">
        <v>0.89180000000000004</v>
      </c>
      <c r="L57" s="116">
        <f t="shared" si="10"/>
        <v>0.2001076571120981</v>
      </c>
      <c r="M57" s="193">
        <v>0.94340000000000002</v>
      </c>
      <c r="N57" s="116">
        <f t="shared" si="11"/>
        <v>5.786050684009858E-2</v>
      </c>
      <c r="O57" s="116">
        <f t="shared" si="12"/>
        <v>0.13525872442839959</v>
      </c>
    </row>
    <row r="58" spans="2:17" x14ac:dyDescent="0.25">
      <c r="B58" s="114" t="s">
        <v>81</v>
      </c>
      <c r="C58" s="193">
        <v>0.81469999999999998</v>
      </c>
      <c r="D58" s="116"/>
      <c r="E58" s="193">
        <v>0</v>
      </c>
      <c r="F58" s="116">
        <f t="shared" si="9"/>
        <v>-1</v>
      </c>
      <c r="G58" s="193">
        <v>0</v>
      </c>
      <c r="H58" s="116" t="str">
        <f t="shared" si="9"/>
        <v>-</v>
      </c>
      <c r="I58" s="193">
        <v>0.79879999999999995</v>
      </c>
      <c r="J58" s="116" t="str">
        <f t="shared" si="9"/>
        <v>-</v>
      </c>
      <c r="K58" s="193">
        <v>0.95090000000000008</v>
      </c>
      <c r="L58" s="116">
        <f t="shared" si="10"/>
        <v>0.19041061592388608</v>
      </c>
      <c r="M58" s="193">
        <v>0.95669999999999999</v>
      </c>
      <c r="N58" s="116">
        <f t="shared" si="11"/>
        <v>6.0994846987063589E-3</v>
      </c>
      <c r="O58" s="116">
        <f t="shared" si="12"/>
        <v>0.17429728734503502</v>
      </c>
    </row>
    <row r="59" spans="2:17" x14ac:dyDescent="0.25">
      <c r="B59" s="114" t="s">
        <v>83</v>
      </c>
      <c r="C59" s="193">
        <v>0.94430000000000003</v>
      </c>
      <c r="D59" s="116"/>
      <c r="E59" s="193">
        <v>0</v>
      </c>
      <c r="F59" s="116">
        <f t="shared" si="9"/>
        <v>-1</v>
      </c>
      <c r="G59" s="193">
        <v>0</v>
      </c>
      <c r="H59" s="116" t="str">
        <f t="shared" si="9"/>
        <v>-</v>
      </c>
      <c r="I59" s="193">
        <v>0.93409999999999993</v>
      </c>
      <c r="J59" s="116" t="str">
        <f t="shared" si="9"/>
        <v>-</v>
      </c>
      <c r="K59" s="193">
        <v>0.96950000000000003</v>
      </c>
      <c r="L59" s="116">
        <f t="shared" si="10"/>
        <v>3.7897441387431785E-2</v>
      </c>
      <c r="M59" s="193">
        <v>1.0078</v>
      </c>
      <c r="N59" s="116">
        <f t="shared" si="11"/>
        <v>3.9504899432697194E-2</v>
      </c>
      <c r="O59" s="116">
        <f t="shared" si="12"/>
        <v>6.7245578735571243E-2</v>
      </c>
    </row>
    <row r="60" spans="2:17" x14ac:dyDescent="0.25">
      <c r="B60" s="114" t="s">
        <v>85</v>
      </c>
      <c r="C60" s="193">
        <v>1.0129999999999999</v>
      </c>
      <c r="D60" s="116"/>
      <c r="E60" s="193">
        <v>0</v>
      </c>
      <c r="F60" s="116">
        <f t="shared" si="9"/>
        <v>-1</v>
      </c>
      <c r="G60" s="193">
        <v>0</v>
      </c>
      <c r="H60" s="116" t="str">
        <f t="shared" si="9"/>
        <v>-</v>
      </c>
      <c r="I60" s="193">
        <v>1.0628</v>
      </c>
      <c r="J60" s="116" t="str">
        <f t="shared" si="9"/>
        <v>-</v>
      </c>
      <c r="K60" s="193">
        <v>1.0537000000000001</v>
      </c>
      <c r="L60" s="116">
        <f t="shared" si="10"/>
        <v>-8.5622882950695534E-3</v>
      </c>
      <c r="M60" s="193">
        <v>1.0227999999999999</v>
      </c>
      <c r="N60" s="116">
        <f t="shared" si="11"/>
        <v>-2.9325234886590223E-2</v>
      </c>
      <c r="O60" s="116">
        <f t="shared" si="12"/>
        <v>9.6742349457059618E-3</v>
      </c>
    </row>
    <row r="61" spans="2:17" x14ac:dyDescent="0.25">
      <c r="B61" s="114" t="s">
        <v>87</v>
      </c>
      <c r="C61" s="193">
        <v>0.96090000000000009</v>
      </c>
      <c r="D61" s="116"/>
      <c r="E61" s="193">
        <v>0</v>
      </c>
      <c r="F61" s="116">
        <f t="shared" si="9"/>
        <v>-1</v>
      </c>
      <c r="G61" s="193">
        <v>0</v>
      </c>
      <c r="H61" s="116" t="str">
        <f t="shared" si="9"/>
        <v>-</v>
      </c>
      <c r="I61" s="193">
        <v>0.8284999999999999</v>
      </c>
      <c r="J61" s="116" t="str">
        <f t="shared" si="9"/>
        <v>-</v>
      </c>
      <c r="K61" s="193">
        <v>0.89219999999999999</v>
      </c>
      <c r="L61" s="116">
        <f t="shared" si="10"/>
        <v>7.6885938442969426E-2</v>
      </c>
      <c r="M61" s="193">
        <v>0.87370000000000003</v>
      </c>
      <c r="N61" s="116">
        <f t="shared" si="11"/>
        <v>-2.0735261152208029E-2</v>
      </c>
      <c r="O61" s="116">
        <f t="shared" si="12"/>
        <v>-9.0748256842543507E-2</v>
      </c>
    </row>
    <row r="62" spans="2:17" x14ac:dyDescent="0.25">
      <c r="B62" s="114" t="s">
        <v>89</v>
      </c>
      <c r="C62" s="193">
        <v>0.93049999999999999</v>
      </c>
      <c r="D62" s="116"/>
      <c r="E62" s="193">
        <v>0</v>
      </c>
      <c r="F62" s="116">
        <f t="shared" si="9"/>
        <v>-1</v>
      </c>
      <c r="G62" s="193">
        <v>0</v>
      </c>
      <c r="H62" s="116" t="str">
        <f t="shared" si="9"/>
        <v>-</v>
      </c>
      <c r="I62" s="193">
        <v>0.91280000000000006</v>
      </c>
      <c r="J62" s="116" t="str">
        <f t="shared" si="9"/>
        <v>-</v>
      </c>
      <c r="K62" s="193">
        <v>1.0177</v>
      </c>
      <c r="L62" s="116">
        <f t="shared" si="10"/>
        <v>0.11492112182296221</v>
      </c>
      <c r="M62" s="193">
        <v>1.0761000000000001</v>
      </c>
      <c r="N62" s="116">
        <f>IFERROR(M62/K62-1,"-")</f>
        <v>5.7384297926697414E-2</v>
      </c>
      <c r="O62" s="116">
        <f>IFERROR(M62/C62-1,"-")</f>
        <v>0.1564750134336379</v>
      </c>
    </row>
    <row r="63" spans="2:17" x14ac:dyDescent="0.25">
      <c r="B63" s="114" t="s">
        <v>91</v>
      </c>
      <c r="C63" s="193">
        <v>0.77079999999999993</v>
      </c>
      <c r="D63" s="116"/>
      <c r="E63" s="193">
        <v>0</v>
      </c>
      <c r="F63" s="116">
        <f t="shared" si="9"/>
        <v>-1</v>
      </c>
      <c r="G63" s="193">
        <v>0</v>
      </c>
      <c r="H63" s="116" t="str">
        <f t="shared" si="9"/>
        <v>-</v>
      </c>
      <c r="I63" s="193">
        <v>0.89829999999999999</v>
      </c>
      <c r="J63" s="116" t="str">
        <f t="shared" si="9"/>
        <v>-</v>
      </c>
      <c r="K63" s="193">
        <v>0.9998999999999999</v>
      </c>
      <c r="L63" s="116">
        <f t="shared" si="10"/>
        <v>0.11310252699543577</v>
      </c>
      <c r="M63" s="193">
        <v>0.95109999999999995</v>
      </c>
      <c r="N63" s="116">
        <f>IFERROR(M63/K63-1,"-")</f>
        <v>-4.8804880488048763E-2</v>
      </c>
      <c r="O63" s="116">
        <f>IFERROR(M63/C63-1,"-")</f>
        <v>0.2339128178515828</v>
      </c>
    </row>
    <row r="64" spans="2:17" x14ac:dyDescent="0.25">
      <c r="B64" s="114" t="s">
        <v>93</v>
      </c>
      <c r="C64" s="193">
        <v>0.78900000000000003</v>
      </c>
      <c r="D64" s="116"/>
      <c r="E64" s="193">
        <v>0</v>
      </c>
      <c r="F64" s="116">
        <f t="shared" si="9"/>
        <v>-1</v>
      </c>
      <c r="G64" s="193">
        <v>0</v>
      </c>
      <c r="H64" s="116" t="str">
        <f t="shared" si="9"/>
        <v>-</v>
      </c>
      <c r="I64" s="193">
        <v>0.88780000000000003</v>
      </c>
      <c r="J64" s="116" t="str">
        <f t="shared" si="9"/>
        <v>-</v>
      </c>
      <c r="K64" s="193">
        <v>0.90180000000000005</v>
      </c>
      <c r="L64" s="116">
        <f t="shared" si="10"/>
        <v>1.5769317413832029E-2</v>
      </c>
      <c r="M64" s="193"/>
      <c r="N64" s="116"/>
      <c r="O64" s="116"/>
    </row>
    <row r="65" spans="2:17" ht="15.75" x14ac:dyDescent="0.25">
      <c r="B65" s="117" t="s">
        <v>30</v>
      </c>
      <c r="C65" s="195">
        <v>0.90283418535920901</v>
      </c>
      <c r="D65" s="119"/>
      <c r="E65" s="195">
        <v>0</v>
      </c>
      <c r="F65" s="119">
        <v>-1</v>
      </c>
      <c r="G65" s="195">
        <v>0.62480000000000002</v>
      </c>
      <c r="H65" s="119" t="s">
        <v>236</v>
      </c>
      <c r="I65" s="195">
        <v>0.86230572081972345</v>
      </c>
      <c r="J65" s="119">
        <v>0.38013079516601067</v>
      </c>
      <c r="K65" s="195">
        <v>0.95995106478564085</v>
      </c>
      <c r="L65" s="119">
        <v>0.11323749988935927</v>
      </c>
      <c r="M65" s="200"/>
      <c r="N65" s="199"/>
      <c r="O65" s="199"/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67" t="s">
        <v>312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0.44049999999999995</v>
      </c>
      <c r="D75" s="116"/>
      <c r="E75" s="193">
        <v>0</v>
      </c>
      <c r="F75" s="116">
        <f t="shared" ref="F75:J86" si="13">IFERROR(E75/C75-1,"-")</f>
        <v>-1</v>
      </c>
      <c r="G75" s="193">
        <v>0</v>
      </c>
      <c r="H75" s="116" t="str">
        <f t="shared" si="13"/>
        <v>-</v>
      </c>
      <c r="I75" s="193">
        <v>0.53200000000000003</v>
      </c>
      <c r="J75" s="116" t="str">
        <f t="shared" si="13"/>
        <v>-</v>
      </c>
      <c r="K75" s="193">
        <v>0.65390000000000004</v>
      </c>
      <c r="L75" s="116">
        <f t="shared" ref="L75:L86" si="14">IFERROR(K75/I75-1,"-")</f>
        <v>0.22913533834586475</v>
      </c>
      <c r="M75" s="193">
        <v>0.86799999999999999</v>
      </c>
      <c r="N75" s="116">
        <f t="shared" ref="N75:N83" si="15">IFERROR(M75/K75-1,"-")</f>
        <v>0.32742009481572087</v>
      </c>
      <c r="O75" s="116">
        <f>IFERROR(M75/C75-1,"-")</f>
        <v>0.97048808172531231</v>
      </c>
    </row>
    <row r="76" spans="2:17" x14ac:dyDescent="0.25">
      <c r="B76" s="114" t="s">
        <v>73</v>
      </c>
      <c r="C76" s="193">
        <v>0.37810000000000005</v>
      </c>
      <c r="D76" s="116"/>
      <c r="E76" s="193">
        <v>0</v>
      </c>
      <c r="F76" s="116">
        <f t="shared" si="13"/>
        <v>-1</v>
      </c>
      <c r="G76" s="193">
        <v>0</v>
      </c>
      <c r="H76" s="116" t="str">
        <f t="shared" si="13"/>
        <v>-</v>
      </c>
      <c r="I76" s="193">
        <v>0.80279999999999996</v>
      </c>
      <c r="J76" s="116" t="str">
        <f t="shared" si="13"/>
        <v>-</v>
      </c>
      <c r="K76" s="193">
        <v>0.62309999999999999</v>
      </c>
      <c r="L76" s="116">
        <f t="shared" si="14"/>
        <v>-0.22384155455904331</v>
      </c>
      <c r="M76" s="193">
        <v>0.94669999999999999</v>
      </c>
      <c r="N76" s="116">
        <f t="shared" si="15"/>
        <v>0.51933878992136084</v>
      </c>
      <c r="O76" s="116">
        <f t="shared" ref="O76:O83" si="16">IFERROR(M76/C76-1,"-")</f>
        <v>1.5038349642951596</v>
      </c>
    </row>
    <row r="77" spans="2:17" x14ac:dyDescent="0.25">
      <c r="B77" s="114" t="s">
        <v>75</v>
      </c>
      <c r="C77" s="193">
        <v>0.44890000000000002</v>
      </c>
      <c r="D77" s="116"/>
      <c r="E77" s="193">
        <v>0</v>
      </c>
      <c r="F77" s="116">
        <f t="shared" si="13"/>
        <v>-1</v>
      </c>
      <c r="G77" s="193">
        <v>0</v>
      </c>
      <c r="H77" s="116" t="str">
        <f t="shared" si="13"/>
        <v>-</v>
      </c>
      <c r="I77" s="193">
        <v>0.83989999999999998</v>
      </c>
      <c r="J77" s="116" t="str">
        <f t="shared" si="13"/>
        <v>-</v>
      </c>
      <c r="K77" s="193">
        <v>0.61819999999999997</v>
      </c>
      <c r="L77" s="116">
        <f t="shared" si="14"/>
        <v>-0.26395999523752833</v>
      </c>
      <c r="M77" s="193">
        <v>0.88969999999999994</v>
      </c>
      <c r="N77" s="116">
        <f t="shared" si="15"/>
        <v>0.43917825946295697</v>
      </c>
      <c r="O77" s="116">
        <f t="shared" si="16"/>
        <v>0.98195589218088641</v>
      </c>
    </row>
    <row r="78" spans="2:17" x14ac:dyDescent="0.25">
      <c r="B78" s="114" t="s">
        <v>77</v>
      </c>
      <c r="C78" s="193">
        <v>0.47</v>
      </c>
      <c r="D78" s="116"/>
      <c r="E78" s="193">
        <v>0</v>
      </c>
      <c r="F78" s="116">
        <f t="shared" si="13"/>
        <v>-1</v>
      </c>
      <c r="G78" s="193">
        <v>0</v>
      </c>
      <c r="H78" s="116" t="str">
        <f t="shared" si="13"/>
        <v>-</v>
      </c>
      <c r="I78" s="193">
        <v>0.7802</v>
      </c>
      <c r="J78" s="116" t="str">
        <f t="shared" si="13"/>
        <v>-</v>
      </c>
      <c r="K78" s="193">
        <v>0.6762999999999999</v>
      </c>
      <c r="L78" s="116">
        <f t="shared" si="14"/>
        <v>-0.13317098179953868</v>
      </c>
      <c r="M78" s="193">
        <v>0.754</v>
      </c>
      <c r="N78" s="116">
        <f t="shared" si="15"/>
        <v>0.11488984178618966</v>
      </c>
      <c r="O78" s="116">
        <f t="shared" si="16"/>
        <v>0.60425531914893638</v>
      </c>
    </row>
    <row r="79" spans="2:17" x14ac:dyDescent="0.25">
      <c r="B79" s="114" t="s">
        <v>79</v>
      </c>
      <c r="C79" s="193">
        <v>0.51700000000000002</v>
      </c>
      <c r="D79" s="116"/>
      <c r="E79" s="193">
        <v>0</v>
      </c>
      <c r="F79" s="116">
        <f t="shared" si="13"/>
        <v>-1</v>
      </c>
      <c r="G79" s="193">
        <v>0</v>
      </c>
      <c r="H79" s="116" t="str">
        <f t="shared" si="13"/>
        <v>-</v>
      </c>
      <c r="I79" s="193">
        <v>0.82669999999999999</v>
      </c>
      <c r="J79" s="116" t="str">
        <f t="shared" si="13"/>
        <v>-</v>
      </c>
      <c r="K79" s="193">
        <v>0.8075</v>
      </c>
      <c r="L79" s="116">
        <f t="shared" si="14"/>
        <v>-2.3224869964920791E-2</v>
      </c>
      <c r="M79" s="193">
        <v>0.93720000000000003</v>
      </c>
      <c r="N79" s="116">
        <f t="shared" si="15"/>
        <v>0.16061919504643973</v>
      </c>
      <c r="O79" s="116">
        <f t="shared" si="16"/>
        <v>0.81276595744680846</v>
      </c>
    </row>
    <row r="80" spans="2:17" x14ac:dyDescent="0.25">
      <c r="B80" s="114" t="s">
        <v>81</v>
      </c>
      <c r="C80" s="193">
        <v>0.81279999999999997</v>
      </c>
      <c r="D80" s="116"/>
      <c r="E80" s="193">
        <v>0</v>
      </c>
      <c r="F80" s="116">
        <f t="shared" si="13"/>
        <v>-1</v>
      </c>
      <c r="G80" s="193">
        <v>0</v>
      </c>
      <c r="H80" s="116" t="str">
        <f t="shared" si="13"/>
        <v>-</v>
      </c>
      <c r="I80" s="193">
        <v>0.87409999999999999</v>
      </c>
      <c r="J80" s="116" t="str">
        <f t="shared" si="13"/>
        <v>-</v>
      </c>
      <c r="K80" s="193">
        <v>0.77829999999999999</v>
      </c>
      <c r="L80" s="116">
        <f t="shared" si="14"/>
        <v>-0.10959844411394581</v>
      </c>
      <c r="M80" s="193">
        <v>0.98010000000000008</v>
      </c>
      <c r="N80" s="116">
        <f t="shared" si="15"/>
        <v>0.25928305280740083</v>
      </c>
      <c r="O80" s="116">
        <f t="shared" si="16"/>
        <v>0.20583169291338588</v>
      </c>
    </row>
    <row r="81" spans="2:17" x14ac:dyDescent="0.25">
      <c r="B81" s="114" t="s">
        <v>83</v>
      </c>
      <c r="C81" s="193">
        <v>0.84430000000000005</v>
      </c>
      <c r="D81" s="116"/>
      <c r="E81" s="193">
        <v>0</v>
      </c>
      <c r="F81" s="116">
        <f t="shared" si="13"/>
        <v>-1</v>
      </c>
      <c r="G81" s="193">
        <v>0</v>
      </c>
      <c r="H81" s="116" t="str">
        <f t="shared" si="13"/>
        <v>-</v>
      </c>
      <c r="I81" s="193">
        <v>0.90269999999999995</v>
      </c>
      <c r="J81" s="116" t="str">
        <f t="shared" si="13"/>
        <v>-</v>
      </c>
      <c r="K81" s="193">
        <v>0.87879999999999991</v>
      </c>
      <c r="L81" s="116">
        <f t="shared" si="14"/>
        <v>-2.647612717403347E-2</v>
      </c>
      <c r="M81" s="193">
        <v>0.95640000000000003</v>
      </c>
      <c r="N81" s="116">
        <f t="shared" si="15"/>
        <v>8.8302230314064811E-2</v>
      </c>
      <c r="O81" s="116">
        <f t="shared" si="16"/>
        <v>0.13277271112163924</v>
      </c>
    </row>
    <row r="82" spans="2:17" x14ac:dyDescent="0.25">
      <c r="B82" s="114" t="s">
        <v>85</v>
      </c>
      <c r="C82" s="193">
        <v>0.86919999999999997</v>
      </c>
      <c r="D82" s="116"/>
      <c r="E82" s="193">
        <v>0</v>
      </c>
      <c r="F82" s="116">
        <f t="shared" si="13"/>
        <v>-1</v>
      </c>
      <c r="G82" s="193">
        <v>0</v>
      </c>
      <c r="H82" s="116" t="str">
        <f t="shared" si="13"/>
        <v>-</v>
      </c>
      <c r="I82" s="193">
        <v>0.89249999999999996</v>
      </c>
      <c r="J82" s="116" t="str">
        <f t="shared" si="13"/>
        <v>-</v>
      </c>
      <c r="K82" s="193">
        <v>0.90639999999999998</v>
      </c>
      <c r="L82" s="116">
        <f t="shared" si="14"/>
        <v>1.5574229691876829E-2</v>
      </c>
      <c r="M82" s="193">
        <v>0.94879999999999998</v>
      </c>
      <c r="N82" s="116">
        <f t="shared" si="15"/>
        <v>4.6778464254192409E-2</v>
      </c>
      <c r="O82" s="116">
        <f t="shared" si="16"/>
        <v>9.1578462954440942E-2</v>
      </c>
    </row>
    <row r="83" spans="2:17" x14ac:dyDescent="0.25">
      <c r="B83" s="114" t="s">
        <v>87</v>
      </c>
      <c r="C83" s="193">
        <v>0.91010000000000002</v>
      </c>
      <c r="D83" s="116"/>
      <c r="E83" s="193">
        <v>0</v>
      </c>
      <c r="F83" s="116">
        <f t="shared" si="13"/>
        <v>-1</v>
      </c>
      <c r="G83" s="193">
        <v>0</v>
      </c>
      <c r="H83" s="116" t="str">
        <f t="shared" si="13"/>
        <v>-</v>
      </c>
      <c r="I83" s="193">
        <v>0.7881999999999999</v>
      </c>
      <c r="J83" s="116" t="str">
        <f t="shared" si="13"/>
        <v>-</v>
      </c>
      <c r="K83" s="193">
        <v>0.88049999999999995</v>
      </c>
      <c r="L83" s="116">
        <f t="shared" si="14"/>
        <v>0.11710225831007359</v>
      </c>
      <c r="M83" s="193">
        <v>0.80590000000000006</v>
      </c>
      <c r="N83" s="116">
        <f t="shared" si="15"/>
        <v>-8.4724588302100945E-2</v>
      </c>
      <c r="O83" s="116">
        <f t="shared" si="16"/>
        <v>-0.11449291286671792</v>
      </c>
    </row>
    <row r="84" spans="2:17" x14ac:dyDescent="0.25">
      <c r="B84" s="114" t="s">
        <v>89</v>
      </c>
      <c r="C84" s="193">
        <v>0.84360000000000002</v>
      </c>
      <c r="D84" s="116"/>
      <c r="E84" s="193">
        <v>0</v>
      </c>
      <c r="F84" s="116">
        <f t="shared" si="13"/>
        <v>-1</v>
      </c>
      <c r="G84" s="193">
        <v>0</v>
      </c>
      <c r="H84" s="116" t="str">
        <f t="shared" si="13"/>
        <v>-</v>
      </c>
      <c r="I84" s="193">
        <v>0.80189999999999995</v>
      </c>
      <c r="J84" s="116" t="str">
        <f t="shared" si="13"/>
        <v>-</v>
      </c>
      <c r="K84" s="193">
        <v>0.81169999999999998</v>
      </c>
      <c r="L84" s="116">
        <f t="shared" si="14"/>
        <v>1.2220975183938165E-2</v>
      </c>
      <c r="M84" s="193">
        <v>0.80370000000000008</v>
      </c>
      <c r="N84" s="116">
        <f>IFERROR(M84/K84-1,"-")</f>
        <v>-9.8558580756435976E-3</v>
      </c>
      <c r="O84" s="116">
        <f>IFERROR(M84/C84-1,"-")</f>
        <v>-4.7297297297297258E-2</v>
      </c>
    </row>
    <row r="85" spans="2:17" x14ac:dyDescent="0.25">
      <c r="B85" s="114" t="s">
        <v>91</v>
      </c>
      <c r="C85" s="193">
        <v>0.83430000000000004</v>
      </c>
      <c r="D85" s="116"/>
      <c r="E85" s="193">
        <v>0</v>
      </c>
      <c r="F85" s="116">
        <f t="shared" si="13"/>
        <v>-1</v>
      </c>
      <c r="G85" s="193">
        <v>0</v>
      </c>
      <c r="H85" s="116" t="str">
        <f t="shared" si="13"/>
        <v>-</v>
      </c>
      <c r="I85" s="193">
        <v>0.78749999999999998</v>
      </c>
      <c r="J85" s="116" t="str">
        <f t="shared" si="13"/>
        <v>-</v>
      </c>
      <c r="K85" s="193">
        <v>0.77670000000000006</v>
      </c>
      <c r="L85" s="116">
        <f t="shared" si="14"/>
        <v>-1.3714285714285568E-2</v>
      </c>
      <c r="M85" s="193">
        <v>0.82819999999999994</v>
      </c>
      <c r="N85" s="116">
        <f>IFERROR(M85/K85-1,"-")</f>
        <v>6.6306167117290871E-2</v>
      </c>
      <c r="O85" s="116">
        <f>IFERROR(M85/C85-1,"-")</f>
        <v>-7.3115186383796438E-3</v>
      </c>
    </row>
    <row r="86" spans="2:17" x14ac:dyDescent="0.25">
      <c r="B86" s="114" t="s">
        <v>93</v>
      </c>
      <c r="C86" s="193">
        <v>0.81299999999999994</v>
      </c>
      <c r="D86" s="116"/>
      <c r="E86" s="193">
        <v>0</v>
      </c>
      <c r="F86" s="116">
        <f t="shared" si="13"/>
        <v>-1</v>
      </c>
      <c r="G86" s="193">
        <v>0</v>
      </c>
      <c r="H86" s="116" t="str">
        <f t="shared" si="13"/>
        <v>-</v>
      </c>
      <c r="I86" s="193">
        <v>0.79339999999999999</v>
      </c>
      <c r="J86" s="116" t="str">
        <f t="shared" si="13"/>
        <v>-</v>
      </c>
      <c r="K86" s="193">
        <v>0.7591</v>
      </c>
      <c r="L86" s="116">
        <f t="shared" si="14"/>
        <v>-4.3231661204940708E-2</v>
      </c>
      <c r="M86" s="193"/>
      <c r="N86" s="116"/>
      <c r="O86" s="116"/>
    </row>
    <row r="87" spans="2:17" ht="15.75" x14ac:dyDescent="0.25">
      <c r="B87" s="117" t="s">
        <v>30</v>
      </c>
      <c r="C87" s="195">
        <v>0.68181666666666674</v>
      </c>
      <c r="D87" s="119"/>
      <c r="E87" s="195">
        <v>0</v>
      </c>
      <c r="F87" s="119">
        <v>-1</v>
      </c>
      <c r="G87" s="195">
        <v>0.59250000000000003</v>
      </c>
      <c r="H87" s="119" t="s">
        <v>236</v>
      </c>
      <c r="I87" s="195">
        <v>0.80182500000000001</v>
      </c>
      <c r="J87" s="119">
        <v>0.35329113924050626</v>
      </c>
      <c r="K87" s="195">
        <v>0.76420833333333338</v>
      </c>
      <c r="L87" s="119">
        <v>-4.691381120152982E-2</v>
      </c>
      <c r="M87" s="198"/>
      <c r="N87" s="199"/>
      <c r="O87" s="199"/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67" t="s">
        <v>313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>
        <v>0.53839999999999999</v>
      </c>
      <c r="D97" s="116"/>
      <c r="E97" s="193">
        <v>0.56869999999999998</v>
      </c>
      <c r="F97" s="116">
        <f t="shared" ref="F97:J108" si="17">IFERROR(E97/C97-1,"-")</f>
        <v>5.6277860326894524E-2</v>
      </c>
      <c r="G97" s="193">
        <v>6.0400000000000002E-2</v>
      </c>
      <c r="H97" s="116">
        <f t="shared" si="17"/>
        <v>-0.89379286091084931</v>
      </c>
      <c r="I97" s="193">
        <v>0.47100000000000003</v>
      </c>
      <c r="J97" s="116">
        <f t="shared" si="17"/>
        <v>6.798013245033113</v>
      </c>
      <c r="K97" s="193">
        <v>0.5706</v>
      </c>
      <c r="L97" s="116">
        <f t="shared" ref="L97:L108" si="18">IFERROR(K97/I97-1,"-")</f>
        <v>0.2114649681528662</v>
      </c>
      <c r="M97" s="193">
        <v>0.60470000000000002</v>
      </c>
      <c r="N97" s="116">
        <f t="shared" ref="N97:N105" si="19">IFERROR(M97/K97-1,"-")</f>
        <v>5.9761654398878372E-2</v>
      </c>
      <c r="O97" s="116">
        <f>IFERROR(M97/C97-1,"-")</f>
        <v>0.12314264487369986</v>
      </c>
    </row>
    <row r="98" spans="2:15" x14ac:dyDescent="0.25">
      <c r="B98" s="114" t="s">
        <v>73</v>
      </c>
      <c r="C98" s="193">
        <v>0.62290000000000001</v>
      </c>
      <c r="D98" s="116"/>
      <c r="E98" s="193">
        <v>0.55230000000000001</v>
      </c>
      <c r="F98" s="116">
        <f t="shared" si="17"/>
        <v>-0.11334082517257982</v>
      </c>
      <c r="G98" s="193">
        <v>8.09E-2</v>
      </c>
      <c r="H98" s="116">
        <f t="shared" si="17"/>
        <v>-0.85352163679159876</v>
      </c>
      <c r="I98" s="193">
        <v>0.57269999999999999</v>
      </c>
      <c r="J98" s="116">
        <f t="shared" si="17"/>
        <v>6.079110012360939</v>
      </c>
      <c r="K98" s="193">
        <v>0.60880000000000001</v>
      </c>
      <c r="L98" s="116">
        <f t="shared" si="18"/>
        <v>6.3034747686397719E-2</v>
      </c>
      <c r="M98" s="193">
        <v>0.53410000000000002</v>
      </c>
      <c r="N98" s="116">
        <f t="shared" si="19"/>
        <v>-0.12270039421813406</v>
      </c>
      <c r="O98" s="116">
        <f t="shared" ref="O98:O105" si="20">IFERROR(M98/C98-1,"-")</f>
        <v>-0.14255899823406648</v>
      </c>
    </row>
    <row r="99" spans="2:15" x14ac:dyDescent="0.25">
      <c r="B99" s="114" t="s">
        <v>75</v>
      </c>
      <c r="C99" s="193">
        <v>0.56269999999999998</v>
      </c>
      <c r="D99" s="116"/>
      <c r="E99" s="193">
        <v>0.3044</v>
      </c>
      <c r="F99" s="116">
        <f t="shared" si="17"/>
        <v>-0.45903678692020611</v>
      </c>
      <c r="G99" s="193">
        <v>0.1027</v>
      </c>
      <c r="H99" s="116">
        <f t="shared" si="17"/>
        <v>-0.66261498028909327</v>
      </c>
      <c r="I99" s="193">
        <v>0.53579999999999994</v>
      </c>
      <c r="J99" s="116">
        <f t="shared" si="17"/>
        <v>4.21713729308666</v>
      </c>
      <c r="K99" s="193">
        <v>0.56409999999999993</v>
      </c>
      <c r="L99" s="116">
        <f t="shared" si="18"/>
        <v>5.2818215752146402E-2</v>
      </c>
      <c r="M99" s="193">
        <v>0.60250000000000004</v>
      </c>
      <c r="N99" s="116">
        <f t="shared" si="19"/>
        <v>6.8073036695621481E-2</v>
      </c>
      <c r="O99" s="116">
        <f t="shared" si="20"/>
        <v>7.0730406966412085E-2</v>
      </c>
    </row>
    <row r="100" spans="2:15" x14ac:dyDescent="0.25">
      <c r="B100" s="114" t="s">
        <v>77</v>
      </c>
      <c r="C100" s="193">
        <v>0.4501</v>
      </c>
      <c r="D100" s="116"/>
      <c r="E100" s="193">
        <v>0</v>
      </c>
      <c r="F100" s="116">
        <f t="shared" si="17"/>
        <v>-1</v>
      </c>
      <c r="G100" s="193">
        <v>0.13159999999999999</v>
      </c>
      <c r="H100" s="116" t="str">
        <f t="shared" si="17"/>
        <v>-</v>
      </c>
      <c r="I100" s="193">
        <v>0.45890000000000003</v>
      </c>
      <c r="J100" s="116">
        <f t="shared" si="17"/>
        <v>2.4870820668693012</v>
      </c>
      <c r="K100" s="193">
        <v>0.49159999999999998</v>
      </c>
      <c r="L100" s="116">
        <f t="shared" si="18"/>
        <v>7.1257354543473372E-2</v>
      </c>
      <c r="M100" s="193">
        <v>0.47450000000000003</v>
      </c>
      <c r="N100" s="116">
        <f t="shared" si="19"/>
        <v>-3.4784377542717571E-2</v>
      </c>
      <c r="O100" s="116">
        <f t="shared" si="20"/>
        <v>5.421017551655205E-2</v>
      </c>
    </row>
    <row r="101" spans="2:15" x14ac:dyDescent="0.25">
      <c r="B101" s="114" t="s">
        <v>79</v>
      </c>
      <c r="C101" s="193">
        <v>0.33179999999999998</v>
      </c>
      <c r="D101" s="116"/>
      <c r="E101" s="193">
        <v>0</v>
      </c>
      <c r="F101" s="116">
        <f t="shared" si="17"/>
        <v>-1</v>
      </c>
      <c r="G101" s="193">
        <v>0.13250000000000001</v>
      </c>
      <c r="H101" s="116" t="str">
        <f t="shared" si="17"/>
        <v>-</v>
      </c>
      <c r="I101" s="193">
        <v>0.2661</v>
      </c>
      <c r="J101" s="116">
        <f t="shared" si="17"/>
        <v>1.0083018867924527</v>
      </c>
      <c r="K101" s="193">
        <v>0.35649999999999998</v>
      </c>
      <c r="L101" s="116">
        <f t="shared" si="18"/>
        <v>0.3397219090567456</v>
      </c>
      <c r="M101" s="193">
        <v>0.4093</v>
      </c>
      <c r="N101" s="116">
        <f t="shared" si="19"/>
        <v>0.14810659186535768</v>
      </c>
      <c r="O101" s="116">
        <f t="shared" si="20"/>
        <v>0.23357444243520198</v>
      </c>
    </row>
    <row r="102" spans="2:15" x14ac:dyDescent="0.25">
      <c r="B102" s="114" t="s">
        <v>81</v>
      </c>
      <c r="C102" s="193">
        <v>0.50749999999999995</v>
      </c>
      <c r="D102" s="116"/>
      <c r="E102" s="193">
        <v>0</v>
      </c>
      <c r="F102" s="116">
        <f t="shared" si="17"/>
        <v>-1</v>
      </c>
      <c r="G102" s="193">
        <v>0.14460000000000001</v>
      </c>
      <c r="H102" s="116" t="str">
        <f t="shared" si="17"/>
        <v>-</v>
      </c>
      <c r="I102" s="193">
        <v>0.32020000000000004</v>
      </c>
      <c r="J102" s="116">
        <f t="shared" si="17"/>
        <v>1.2143845089903182</v>
      </c>
      <c r="K102" s="193">
        <v>0.38009999999999999</v>
      </c>
      <c r="L102" s="116">
        <f t="shared" si="18"/>
        <v>0.1870705808869455</v>
      </c>
      <c r="M102" s="193">
        <v>0.39950000000000002</v>
      </c>
      <c r="N102" s="116">
        <f t="shared" si="19"/>
        <v>5.1039200210470925E-2</v>
      </c>
      <c r="O102" s="116">
        <f t="shared" si="20"/>
        <v>-0.21280788177339893</v>
      </c>
    </row>
    <row r="103" spans="2:15" x14ac:dyDescent="0.25">
      <c r="B103" s="114" t="s">
        <v>83</v>
      </c>
      <c r="C103" s="193">
        <v>0.72099999999999997</v>
      </c>
      <c r="D103" s="116"/>
      <c r="E103" s="193">
        <v>0</v>
      </c>
      <c r="F103" s="116">
        <f t="shared" si="17"/>
        <v>-1</v>
      </c>
      <c r="G103" s="193">
        <v>0.22769999999999999</v>
      </c>
      <c r="H103" s="116" t="str">
        <f t="shared" si="17"/>
        <v>-</v>
      </c>
      <c r="I103" s="193">
        <v>0.44600000000000001</v>
      </c>
      <c r="J103" s="116">
        <f t="shared" si="17"/>
        <v>0.95871761089152407</v>
      </c>
      <c r="K103" s="193">
        <v>0.51519999999999999</v>
      </c>
      <c r="L103" s="116">
        <f t="shared" si="18"/>
        <v>0.15515695067264579</v>
      </c>
      <c r="M103" s="193">
        <v>0.52290000000000003</v>
      </c>
      <c r="N103" s="116">
        <f t="shared" si="19"/>
        <v>1.4945652173913082E-2</v>
      </c>
      <c r="O103" s="116">
        <f t="shared" si="20"/>
        <v>-0.27475728155339796</v>
      </c>
    </row>
    <row r="104" spans="2:15" x14ac:dyDescent="0.25">
      <c r="B104" s="114" t="s">
        <v>85</v>
      </c>
      <c r="C104" s="193">
        <v>0.62080000000000002</v>
      </c>
      <c r="D104" s="116"/>
      <c r="E104" s="193">
        <v>0.21350000000000002</v>
      </c>
      <c r="F104" s="116">
        <f t="shared" si="17"/>
        <v>-0.65608891752577314</v>
      </c>
      <c r="G104" s="193">
        <v>0.29410000000000003</v>
      </c>
      <c r="H104" s="116">
        <f t="shared" si="17"/>
        <v>0.37751756440281037</v>
      </c>
      <c r="I104" s="193">
        <v>0.53369999999999995</v>
      </c>
      <c r="J104" s="116">
        <f t="shared" si="17"/>
        <v>0.81468888133287964</v>
      </c>
      <c r="K104" s="193">
        <v>0.61020000000000008</v>
      </c>
      <c r="L104" s="116">
        <f t="shared" si="18"/>
        <v>0.14333895446880285</v>
      </c>
      <c r="M104" s="193">
        <v>0.60580000000000001</v>
      </c>
      <c r="N104" s="116">
        <f t="shared" si="19"/>
        <v>-7.2107505735825583E-3</v>
      </c>
      <c r="O104" s="116">
        <f t="shared" si="20"/>
        <v>-2.4162371134020644E-2</v>
      </c>
    </row>
    <row r="105" spans="2:15" x14ac:dyDescent="0.25">
      <c r="B105" s="114" t="s">
        <v>87</v>
      </c>
      <c r="C105" s="193">
        <v>0.51350000000000007</v>
      </c>
      <c r="D105" s="116"/>
      <c r="E105" s="193">
        <v>0.11220000000000001</v>
      </c>
      <c r="F105" s="116">
        <f t="shared" si="17"/>
        <v>-0.78149951314508281</v>
      </c>
      <c r="G105" s="193">
        <v>0.23929999999999998</v>
      </c>
      <c r="H105" s="116">
        <f t="shared" si="17"/>
        <v>1.1327985739750441</v>
      </c>
      <c r="I105" s="193">
        <v>0.38539999999999996</v>
      </c>
      <c r="J105" s="116">
        <f t="shared" si="17"/>
        <v>0.61053071458420383</v>
      </c>
      <c r="K105" s="193">
        <v>0.48009999999999997</v>
      </c>
      <c r="L105" s="116">
        <f t="shared" si="18"/>
        <v>0.24571873378308262</v>
      </c>
      <c r="M105" s="193">
        <v>0.4698</v>
      </c>
      <c r="N105" s="116">
        <f t="shared" si="19"/>
        <v>-2.1453863778379434E-2</v>
      </c>
      <c r="O105" s="116">
        <f t="shared" si="20"/>
        <v>-8.5102239532619417E-2</v>
      </c>
    </row>
    <row r="106" spans="2:15" x14ac:dyDescent="0.25">
      <c r="B106" s="114" t="s">
        <v>89</v>
      </c>
      <c r="C106" s="193">
        <v>0.47759999999999997</v>
      </c>
      <c r="D106" s="116"/>
      <c r="E106" s="193">
        <v>0.08</v>
      </c>
      <c r="F106" s="116">
        <f t="shared" si="17"/>
        <v>-0.8324958123953099</v>
      </c>
      <c r="G106" s="193">
        <v>0.3931</v>
      </c>
      <c r="H106" s="116">
        <f t="shared" si="17"/>
        <v>3.9137500000000003</v>
      </c>
      <c r="I106" s="193">
        <v>0.45100000000000001</v>
      </c>
      <c r="J106" s="116">
        <f t="shared" si="17"/>
        <v>0.14729076570847122</v>
      </c>
      <c r="K106" s="193">
        <v>0.53380000000000005</v>
      </c>
      <c r="L106" s="116">
        <f t="shared" si="18"/>
        <v>0.1835920177383592</v>
      </c>
      <c r="M106" s="193">
        <v>0.54510000000000003</v>
      </c>
      <c r="N106" s="116">
        <f>IFERROR(M106/K106-1,"-")</f>
        <v>2.1168977144998102E-2</v>
      </c>
      <c r="O106" s="116">
        <f>IFERROR(M106/C106-1,"-")</f>
        <v>0.14133165829145744</v>
      </c>
    </row>
    <row r="107" spans="2:15" x14ac:dyDescent="0.25">
      <c r="B107" s="114" t="s">
        <v>91</v>
      </c>
      <c r="C107" s="193">
        <v>0.55270000000000008</v>
      </c>
      <c r="D107" s="116"/>
      <c r="E107" s="193">
        <v>8.9700000000000002E-2</v>
      </c>
      <c r="F107" s="116">
        <f t="shared" si="17"/>
        <v>-0.83770580785236115</v>
      </c>
      <c r="G107" s="193">
        <v>0.46700000000000003</v>
      </c>
      <c r="H107" s="116">
        <f t="shared" si="17"/>
        <v>4.2062430323299891</v>
      </c>
      <c r="I107" s="193">
        <v>0.57030000000000003</v>
      </c>
      <c r="J107" s="116">
        <f t="shared" si="17"/>
        <v>0.22119914346895064</v>
      </c>
      <c r="K107" s="193">
        <v>0.57950000000000002</v>
      </c>
      <c r="L107" s="116">
        <f t="shared" si="18"/>
        <v>1.6131860424338118E-2</v>
      </c>
      <c r="M107" s="193">
        <v>0.59079999999999999</v>
      </c>
      <c r="N107" s="116">
        <f>IFERROR(M107/K107-1,"-")</f>
        <v>1.9499568593615235E-2</v>
      </c>
      <c r="O107" s="116">
        <f>IFERROR(M107/C107-1,"-")</f>
        <v>6.8934322417224303E-2</v>
      </c>
    </row>
    <row r="108" spans="2:15" x14ac:dyDescent="0.25">
      <c r="B108" s="114" t="s">
        <v>93</v>
      </c>
      <c r="C108" s="193">
        <v>0.52770000000000006</v>
      </c>
      <c r="D108" s="116"/>
      <c r="E108" s="193">
        <v>0.10249999999999999</v>
      </c>
      <c r="F108" s="116">
        <f t="shared" si="17"/>
        <v>-0.80576084896721623</v>
      </c>
      <c r="G108" s="193">
        <v>0.48759999999999998</v>
      </c>
      <c r="H108" s="116">
        <f t="shared" si="17"/>
        <v>3.7570731707317071</v>
      </c>
      <c r="I108" s="193">
        <v>0.55159999999999998</v>
      </c>
      <c r="J108" s="116">
        <f t="shared" si="17"/>
        <v>0.13125512715340437</v>
      </c>
      <c r="K108" s="193">
        <v>0.58860000000000001</v>
      </c>
      <c r="L108" s="116">
        <f t="shared" si="18"/>
        <v>6.7077592458303137E-2</v>
      </c>
      <c r="M108" s="193"/>
      <c r="N108" s="116"/>
      <c r="O108" s="116"/>
    </row>
    <row r="109" spans="2:15" ht="15.75" x14ac:dyDescent="0.25">
      <c r="B109" s="117" t="s">
        <v>30</v>
      </c>
      <c r="C109" s="201">
        <v>0.53520000000000001</v>
      </c>
      <c r="D109" s="119"/>
      <c r="E109" s="201">
        <v>0.28499999999999998</v>
      </c>
      <c r="F109" s="119">
        <v>-0.46748878923766823</v>
      </c>
      <c r="G109" s="201">
        <v>0.23810000000000001</v>
      </c>
      <c r="H109" s="119">
        <v>-0.1645614035087718</v>
      </c>
      <c r="I109" s="201">
        <v>0.46300000000000002</v>
      </c>
      <c r="J109" s="119">
        <v>0.94456110877782451</v>
      </c>
      <c r="K109" s="201">
        <v>0.52325833333333349</v>
      </c>
      <c r="L109" s="119">
        <v>0.13014758819294481</v>
      </c>
      <c r="M109" s="201"/>
      <c r="N109" s="119"/>
      <c r="O109" s="119"/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3D5FA-2AE4-4B03-867B-9E2971073264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3023C-31F0-4022-932E-865F3099AD21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67" t="s">
        <v>162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R5" s="267" t="s">
        <v>163</v>
      </c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H5" s="267" t="s">
        <v>164</v>
      </c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262</v>
      </c>
      <c r="D7" s="203" t="s">
        <v>269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234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262</v>
      </c>
      <c r="T7" s="205" t="s">
        <v>269</v>
      </c>
      <c r="U7" s="205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234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262</v>
      </c>
      <c r="AJ7" s="205" t="s">
        <v>269</v>
      </c>
      <c r="AK7" s="205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234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87.232279267008167</v>
      </c>
      <c r="D8" s="209">
        <v>96.738889865871627</v>
      </c>
      <c r="E8" s="209">
        <v>104.07276898017454</v>
      </c>
      <c r="F8" s="210">
        <v>111.89251059570053</v>
      </c>
      <c r="G8" s="209">
        <v>123.19067428766529</v>
      </c>
      <c r="H8" s="132">
        <f>G8/F8-1</f>
        <v>0.10097336838555915</v>
      </c>
      <c r="I8" s="132">
        <f t="shared" ref="I8:I18" si="0">G8/C8-1</f>
        <v>0.4122143239040279</v>
      </c>
      <c r="J8" s="208">
        <v>88.76</v>
      </c>
      <c r="K8" s="211">
        <v>105.49</v>
      </c>
      <c r="L8" s="211">
        <v>109.02</v>
      </c>
      <c r="M8" s="211">
        <v>2921.31</v>
      </c>
      <c r="N8" s="211">
        <v>3131.39</v>
      </c>
      <c r="O8" s="132">
        <f t="shared" ref="O8:O18" si="1">N8/M8-1</f>
        <v>7.1912943165908461E-2</v>
      </c>
      <c r="P8" s="212">
        <f t="shared" ref="P8:P18" si="2">N8/J8-1</f>
        <v>34.27929247408742</v>
      </c>
      <c r="R8" s="207" t="s">
        <v>43</v>
      </c>
      <c r="S8" s="208">
        <v>69.880590061382236</v>
      </c>
      <c r="T8" s="210">
        <v>50.083775993777039</v>
      </c>
      <c r="U8" s="210">
        <v>78.948605319852987</v>
      </c>
      <c r="V8" s="210">
        <v>91.457347747777192</v>
      </c>
      <c r="W8" s="210">
        <v>102.78405172101189</v>
      </c>
      <c r="X8" s="132">
        <f t="shared" ref="X8:X18" si="3">W8/V8-1</f>
        <v>0.12384684502847931</v>
      </c>
      <c r="Y8" s="132">
        <f t="shared" ref="Y8:Y18" si="4">W8/S8-1</f>
        <v>0.47085265923953523</v>
      </c>
      <c r="Z8" s="208">
        <v>25.34</v>
      </c>
      <c r="AA8" s="211">
        <v>82.66</v>
      </c>
      <c r="AB8" s="211">
        <v>92.53</v>
      </c>
      <c r="AC8" s="211">
        <v>2566.19</v>
      </c>
      <c r="AD8" s="211">
        <v>2738.7700000000004</v>
      </c>
      <c r="AE8" s="132">
        <f t="shared" ref="AE8:AE18" si="5">AD8/AC8-1</f>
        <v>6.725145059407156E-2</v>
      </c>
      <c r="AF8" s="132">
        <f t="shared" ref="AF8:AF18" si="6">AD8/Z8-1</f>
        <v>107.08089976322022</v>
      </c>
      <c r="AH8" s="63" t="s">
        <v>43</v>
      </c>
      <c r="AI8" s="213">
        <v>1289479494.79</v>
      </c>
      <c r="AJ8" s="131">
        <v>539247271.59000003</v>
      </c>
      <c r="AK8" s="131">
        <v>1366738222.1999998</v>
      </c>
      <c r="AL8" s="131">
        <v>1612326514.46</v>
      </c>
      <c r="AM8" s="131">
        <v>1840692027.2800004</v>
      </c>
      <c r="AN8" s="132">
        <f t="shared" ref="AN8:AN18" si="7">AM8/AL8-1</f>
        <v>0.14163726191433668</v>
      </c>
      <c r="AO8" s="131">
        <f t="shared" ref="AO8:AO18" si="8">AM8-AL8</f>
        <v>228365512.82000041</v>
      </c>
      <c r="AP8" s="132">
        <f t="shared" ref="AP8:AP18" si="9">AM8/AI8-1</f>
        <v>0.42746901731831644</v>
      </c>
      <c r="AQ8" s="131">
        <f t="shared" ref="AQ8:AQ18" si="10">AM8-AI8</f>
        <v>551212532.49000049</v>
      </c>
      <c r="AR8" s="133">
        <f t="shared" ref="AR8:AR18" si="11">AM8/AM$8</f>
        <v>1</v>
      </c>
      <c r="AS8" s="214">
        <v>18512735.440000001</v>
      </c>
      <c r="AT8" s="215">
        <v>120781476.98</v>
      </c>
      <c r="AU8" s="215">
        <v>146090301.33000001</v>
      </c>
      <c r="AV8" s="215">
        <v>526456492.38999999</v>
      </c>
      <c r="AW8" s="215">
        <v>579283242.5999999</v>
      </c>
      <c r="AX8" s="132">
        <f t="shared" ref="AX8:AX18" si="12">AW8/AV8-1</f>
        <v>0.10034399988150544</v>
      </c>
      <c r="AY8" s="131">
        <f t="shared" ref="AY8:AY18" si="13">AW8-AV8</f>
        <v>52826750.209999919</v>
      </c>
      <c r="AZ8" s="132">
        <f t="shared" ref="AZ8:AZ18" si="14">AW8/AS8-1</f>
        <v>30.291066870018419</v>
      </c>
      <c r="BA8" s="131">
        <f t="shared" ref="BA8:BA18" si="15">AW8-AS8</f>
        <v>560770507.15999985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106.28018758683909</v>
      </c>
      <c r="D9" s="217">
        <v>123.1070788831336</v>
      </c>
      <c r="E9" s="217">
        <v>128.85206759404383</v>
      </c>
      <c r="F9" s="217">
        <v>136.16014601016295</v>
      </c>
      <c r="G9" s="217">
        <v>148.65451923950542</v>
      </c>
      <c r="H9" s="74">
        <f>G9/F9-1</f>
        <v>9.1762337184993159E-2</v>
      </c>
      <c r="I9" s="74">
        <f t="shared" si="0"/>
        <v>0.39870395992708652</v>
      </c>
      <c r="J9" s="216">
        <v>110.73</v>
      </c>
      <c r="K9" s="217">
        <v>135.63999999999999</v>
      </c>
      <c r="L9" s="217">
        <v>138.49</v>
      </c>
      <c r="M9" s="217">
        <v>153.25</v>
      </c>
      <c r="N9" s="217">
        <v>165.52</v>
      </c>
      <c r="O9" s="74">
        <f t="shared" si="1"/>
        <v>8.0065252854812474E-2</v>
      </c>
      <c r="P9" s="74">
        <f t="shared" si="2"/>
        <v>0.49480718865709394</v>
      </c>
      <c r="R9" s="15" t="s">
        <v>44</v>
      </c>
      <c r="S9" s="216">
        <v>89.444849069632653</v>
      </c>
      <c r="T9" s="217">
        <v>68.968584146601117</v>
      </c>
      <c r="U9" s="217">
        <v>105.61870343088057</v>
      </c>
      <c r="V9" s="217">
        <v>116.84868277938762</v>
      </c>
      <c r="W9" s="217">
        <v>128.48438335799833</v>
      </c>
      <c r="X9" s="74">
        <f t="shared" si="3"/>
        <v>9.957921905357825E-2</v>
      </c>
      <c r="Y9" s="74">
        <f t="shared" si="4"/>
        <v>0.43646486851326083</v>
      </c>
      <c r="Z9" s="216">
        <v>35.590000000000003</v>
      </c>
      <c r="AA9" s="217">
        <v>112.68</v>
      </c>
      <c r="AB9" s="217">
        <v>121.6</v>
      </c>
      <c r="AC9" s="217">
        <v>136.94999999999999</v>
      </c>
      <c r="AD9" s="217">
        <v>149.11000000000001</v>
      </c>
      <c r="AE9" s="74">
        <f t="shared" si="5"/>
        <v>8.8791529755385401E-2</v>
      </c>
      <c r="AF9" s="74">
        <f t="shared" si="6"/>
        <v>3.1896600168586682</v>
      </c>
      <c r="AH9" s="15" t="s">
        <v>44</v>
      </c>
      <c r="AI9" s="218">
        <v>578703154.25999999</v>
      </c>
      <c r="AJ9" s="52">
        <v>276774468.08000004</v>
      </c>
      <c r="AK9" s="52">
        <v>664662186.01999998</v>
      </c>
      <c r="AL9" s="52">
        <v>767368164.20000005</v>
      </c>
      <c r="AM9" s="52">
        <v>854606876.16999996</v>
      </c>
      <c r="AN9" s="74">
        <f t="shared" si="7"/>
        <v>0.11368560234831793</v>
      </c>
      <c r="AO9" s="52">
        <f t="shared" si="8"/>
        <v>87238711.969999909</v>
      </c>
      <c r="AP9" s="74">
        <f t="shared" si="9"/>
        <v>0.47676208411686294</v>
      </c>
      <c r="AQ9" s="52">
        <f t="shared" si="10"/>
        <v>275903721.90999997</v>
      </c>
      <c r="AR9" s="98">
        <f t="shared" si="11"/>
        <v>0.46428564013115042</v>
      </c>
      <c r="AS9" s="219">
        <v>8523649.4100000001</v>
      </c>
      <c r="AT9" s="220">
        <v>60246299.920000002</v>
      </c>
      <c r="AU9" s="220">
        <v>69816940</v>
      </c>
      <c r="AV9" s="220">
        <v>81885386.510000005</v>
      </c>
      <c r="AW9" s="220">
        <v>89734612.5</v>
      </c>
      <c r="AX9" s="74">
        <f t="shared" si="12"/>
        <v>9.5856248892974616E-2</v>
      </c>
      <c r="AY9" s="52">
        <f t="shared" si="13"/>
        <v>7849225.9899999946</v>
      </c>
      <c r="AZ9" s="74">
        <f t="shared" si="14"/>
        <v>9.5277221274167818</v>
      </c>
      <c r="BA9" s="52">
        <f t="shared" si="15"/>
        <v>81210963.090000004</v>
      </c>
      <c r="BB9" s="98">
        <f t="shared" si="16"/>
        <v>0.1549062805567164</v>
      </c>
    </row>
    <row r="10" spans="2:54" x14ac:dyDescent="0.25">
      <c r="B10" s="19" t="s">
        <v>45</v>
      </c>
      <c r="C10" s="216">
        <v>84.197567277175338</v>
      </c>
      <c r="D10" s="217">
        <v>83.409747620419338</v>
      </c>
      <c r="E10" s="217">
        <v>92.183339986703388</v>
      </c>
      <c r="F10" s="217">
        <v>99.74063677813794</v>
      </c>
      <c r="G10" s="217">
        <v>114.16333542730909</v>
      </c>
      <c r="H10" s="74">
        <f>G10/F10-1</f>
        <v>0.1446020309781344</v>
      </c>
      <c r="I10" s="74">
        <f t="shared" si="0"/>
        <v>0.35589826546279579</v>
      </c>
      <c r="J10" s="216">
        <v>73.19</v>
      </c>
      <c r="K10" s="217">
        <v>93.03</v>
      </c>
      <c r="L10" s="217">
        <v>97.67</v>
      </c>
      <c r="M10" s="217">
        <v>110.27</v>
      </c>
      <c r="N10" s="217">
        <v>127.12</v>
      </c>
      <c r="O10" s="74">
        <f t="shared" si="1"/>
        <v>0.15280674707536046</v>
      </c>
      <c r="P10" s="74">
        <f t="shared" si="2"/>
        <v>0.73684929635196084</v>
      </c>
      <c r="R10" s="19" t="s">
        <v>45</v>
      </c>
      <c r="S10" s="216">
        <v>67.848630378631881</v>
      </c>
      <c r="T10" s="217">
        <v>39.874286537102982</v>
      </c>
      <c r="U10" s="217">
        <v>69.84325551176326</v>
      </c>
      <c r="V10" s="217">
        <v>82.312310810503618</v>
      </c>
      <c r="W10" s="217">
        <v>95.636068741358471</v>
      </c>
      <c r="X10" s="74">
        <f t="shared" si="3"/>
        <v>0.16186834994255372</v>
      </c>
      <c r="Y10" s="74">
        <f t="shared" si="4"/>
        <v>0.40955046856005373</v>
      </c>
      <c r="Z10" s="216">
        <v>18.399999999999999</v>
      </c>
      <c r="AA10" s="217">
        <v>74.430000000000007</v>
      </c>
      <c r="AB10" s="217">
        <v>83.12</v>
      </c>
      <c r="AC10" s="217">
        <v>98.91</v>
      </c>
      <c r="AD10" s="217">
        <v>109.55</v>
      </c>
      <c r="AE10" s="74">
        <f t="shared" si="5"/>
        <v>0.1075725406935597</v>
      </c>
      <c r="AF10" s="74">
        <f t="shared" si="6"/>
        <v>4.9538043478260869</v>
      </c>
      <c r="AH10" s="19" t="s">
        <v>45</v>
      </c>
      <c r="AI10" s="218">
        <v>356362094.53999996</v>
      </c>
      <c r="AJ10" s="52">
        <v>109997485.43000001</v>
      </c>
      <c r="AK10" s="52">
        <v>341113671.97000003</v>
      </c>
      <c r="AL10" s="52">
        <v>393716429.90999997</v>
      </c>
      <c r="AM10" s="52">
        <v>464307592.52000004</v>
      </c>
      <c r="AN10" s="74">
        <f t="shared" si="7"/>
        <v>0.17929442930826278</v>
      </c>
      <c r="AO10" s="52">
        <f t="shared" si="8"/>
        <v>70591162.610000074</v>
      </c>
      <c r="AP10" s="74">
        <f t="shared" si="9"/>
        <v>0.30290959570023435</v>
      </c>
      <c r="AQ10" s="52">
        <f t="shared" si="10"/>
        <v>107945497.98000008</v>
      </c>
      <c r="AR10" s="98">
        <f t="shared" si="11"/>
        <v>0.25224621264107372</v>
      </c>
      <c r="AS10" s="219">
        <v>3978476.34</v>
      </c>
      <c r="AT10" s="220">
        <v>30038738</v>
      </c>
      <c r="AU10" s="220">
        <v>37475223.869999997</v>
      </c>
      <c r="AV10" s="220">
        <v>42944731.969999999</v>
      </c>
      <c r="AW10" s="220">
        <v>48342748.109999999</v>
      </c>
      <c r="AX10" s="74">
        <f t="shared" si="12"/>
        <v>0.1256968175694031</v>
      </c>
      <c r="AY10" s="52">
        <f t="shared" si="13"/>
        <v>5398016.1400000006</v>
      </c>
      <c r="AZ10" s="74">
        <f t="shared" si="14"/>
        <v>11.151070907210674</v>
      </c>
      <c r="BA10" s="52">
        <f t="shared" si="15"/>
        <v>44364271.769999996</v>
      </c>
      <c r="BB10" s="98">
        <f t="shared" si="16"/>
        <v>8.3452695598483048E-2</v>
      </c>
    </row>
    <row r="11" spans="2:54" x14ac:dyDescent="0.25">
      <c r="B11" s="19" t="s">
        <v>46</v>
      </c>
      <c r="C11" s="216">
        <v>67.16080862817941</v>
      </c>
      <c r="D11" s="217">
        <v>64.142499283799722</v>
      </c>
      <c r="E11" s="217">
        <v>74.276361274862467</v>
      </c>
      <c r="F11" s="217">
        <v>79.903761248264104</v>
      </c>
      <c r="G11" s="217">
        <v>88.273177124093067</v>
      </c>
      <c r="H11" s="74">
        <f>G11/F11-1</f>
        <v>0.10474370348881146</v>
      </c>
      <c r="I11" s="74">
        <f t="shared" si="0"/>
        <v>0.31435548390725154</v>
      </c>
      <c r="J11" s="216">
        <v>52.46</v>
      </c>
      <c r="K11" s="217">
        <v>68.38</v>
      </c>
      <c r="L11" s="217">
        <v>75.72</v>
      </c>
      <c r="M11" s="217">
        <v>92.38</v>
      </c>
      <c r="N11" s="217">
        <v>108.99</v>
      </c>
      <c r="O11" s="74">
        <f t="shared" si="1"/>
        <v>0.17980082268889364</v>
      </c>
      <c r="P11" s="74">
        <f t="shared" si="2"/>
        <v>1.0775829203202441</v>
      </c>
      <c r="R11" s="19" t="s">
        <v>46</v>
      </c>
      <c r="S11" s="216">
        <v>47.116585456334349</v>
      </c>
      <c r="T11" s="217">
        <v>33.910788910917773</v>
      </c>
      <c r="U11" s="217">
        <v>50.884724657424201</v>
      </c>
      <c r="V11" s="217">
        <v>53.255408657396089</v>
      </c>
      <c r="W11" s="217">
        <v>62.592673924088331</v>
      </c>
      <c r="X11" s="74">
        <f t="shared" si="3"/>
        <v>0.17532989610052474</v>
      </c>
      <c r="Y11" s="74">
        <f t="shared" si="4"/>
        <v>0.32846371013231779</v>
      </c>
      <c r="Z11" s="216">
        <v>20.58</v>
      </c>
      <c r="AA11" s="217">
        <v>60.93</v>
      </c>
      <c r="AB11" s="217">
        <v>58.99</v>
      </c>
      <c r="AC11" s="217">
        <v>83.19</v>
      </c>
      <c r="AD11" s="217">
        <v>96.72</v>
      </c>
      <c r="AE11" s="74">
        <f t="shared" si="5"/>
        <v>0.16263974035340789</v>
      </c>
      <c r="AF11" s="74">
        <f t="shared" si="6"/>
        <v>3.6997084548104961</v>
      </c>
      <c r="AH11" s="19" t="s">
        <v>46</v>
      </c>
      <c r="AI11" s="218">
        <v>8135920.5800000001</v>
      </c>
      <c r="AJ11" s="52">
        <v>3616227.0600000005</v>
      </c>
      <c r="AK11" s="52">
        <v>7024083.96</v>
      </c>
      <c r="AL11" s="52">
        <v>7882188.4199999999</v>
      </c>
      <c r="AM11" s="52">
        <v>9300389.0700000003</v>
      </c>
      <c r="AN11" s="74">
        <f t="shared" si="7"/>
        <v>0.17992473339022275</v>
      </c>
      <c r="AO11" s="52">
        <f t="shared" si="8"/>
        <v>1418200.6500000004</v>
      </c>
      <c r="AP11" s="74">
        <f t="shared" si="9"/>
        <v>0.14312682609790173</v>
      </c>
      <c r="AQ11" s="52">
        <f t="shared" si="10"/>
        <v>1164468.4900000002</v>
      </c>
      <c r="AR11" s="98">
        <f t="shared" si="11"/>
        <v>5.0526589631309645E-3</v>
      </c>
      <c r="AS11" s="219">
        <v>88908.32</v>
      </c>
      <c r="AT11" s="220">
        <v>709235.89</v>
      </c>
      <c r="AU11" s="220">
        <v>780395.75</v>
      </c>
      <c r="AV11" s="220">
        <v>1123048.46</v>
      </c>
      <c r="AW11" s="220">
        <v>1305688.07</v>
      </c>
      <c r="AX11" s="74">
        <f t="shared" si="12"/>
        <v>0.16262843190221732</v>
      </c>
      <c r="AY11" s="52">
        <f t="shared" si="13"/>
        <v>182639.6100000001</v>
      </c>
      <c r="AZ11" s="74">
        <f t="shared" si="14"/>
        <v>13.68578047588797</v>
      </c>
      <c r="BA11" s="52">
        <f t="shared" si="15"/>
        <v>1216779.75</v>
      </c>
      <c r="BB11" s="98">
        <f t="shared" si="16"/>
        <v>2.2539717602388662E-3</v>
      </c>
    </row>
    <row r="12" spans="2:54" x14ac:dyDescent="0.25">
      <c r="B12" s="19" t="s">
        <v>47</v>
      </c>
      <c r="C12" s="216">
        <v>141.61664555305154</v>
      </c>
      <c r="D12" s="217">
        <v>155.23031022346311</v>
      </c>
      <c r="E12" s="217">
        <v>186.77533185229777</v>
      </c>
      <c r="F12" s="217">
        <v>199.42281108968533</v>
      </c>
      <c r="G12" s="217">
        <v>194.47874387437093</v>
      </c>
      <c r="H12" s="74">
        <f t="shared" ref="H12:H18" si="17">G12/F12-1</f>
        <v>-2.4791884079353954E-2</v>
      </c>
      <c r="I12" s="74">
        <f t="shared" si="0"/>
        <v>0.37327602355555389</v>
      </c>
      <c r="J12" s="216">
        <v>149.63</v>
      </c>
      <c r="K12" s="217">
        <v>130.75</v>
      </c>
      <c r="L12" s="217">
        <v>144.41</v>
      </c>
      <c r="M12" s="217">
        <v>262.73</v>
      </c>
      <c r="N12" s="217">
        <v>210.12</v>
      </c>
      <c r="O12" s="74">
        <f t="shared" si="1"/>
        <v>-0.20024359608723785</v>
      </c>
      <c r="P12" s="74">
        <f t="shared" si="2"/>
        <v>0.40426385083205241</v>
      </c>
      <c r="R12" s="19" t="s">
        <v>47</v>
      </c>
      <c r="S12" s="216">
        <v>104.50635485176183</v>
      </c>
      <c r="T12" s="217">
        <v>45.73768608653738</v>
      </c>
      <c r="U12" s="217">
        <v>94.907352089072404</v>
      </c>
      <c r="V12" s="217">
        <v>109.3497013742879</v>
      </c>
      <c r="W12" s="217">
        <v>121.23411965273465</v>
      </c>
      <c r="X12" s="74">
        <f t="shared" si="3"/>
        <v>0.10868267703601808</v>
      </c>
      <c r="Y12" s="74">
        <f t="shared" si="4"/>
        <v>0.16006457047229805</v>
      </c>
      <c r="Z12" s="216">
        <v>23.45</v>
      </c>
      <c r="AA12" s="217">
        <v>71.12</v>
      </c>
      <c r="AB12" s="217">
        <v>91.77</v>
      </c>
      <c r="AC12" s="217">
        <v>176.29</v>
      </c>
      <c r="AD12" s="217">
        <v>165.75</v>
      </c>
      <c r="AE12" s="74">
        <f t="shared" si="5"/>
        <v>-5.9787849566055873E-2</v>
      </c>
      <c r="AF12" s="74">
        <f t="shared" si="6"/>
        <v>6.068230277185501</v>
      </c>
      <c r="AH12" s="19" t="s">
        <v>47</v>
      </c>
      <c r="AI12" s="218">
        <v>54591611.049999997</v>
      </c>
      <c r="AJ12" s="52">
        <v>20372961.640000001</v>
      </c>
      <c r="AK12" s="52">
        <v>51900784.950000003</v>
      </c>
      <c r="AL12" s="52">
        <v>54362150.220000006</v>
      </c>
      <c r="AM12" s="52">
        <v>55805569.149999999</v>
      </c>
      <c r="AN12" s="74">
        <f t="shared" si="7"/>
        <v>2.6551910183069793E-2</v>
      </c>
      <c r="AO12" s="52">
        <f t="shared" si="8"/>
        <v>1443418.9299999923</v>
      </c>
      <c r="AP12" s="74">
        <f t="shared" si="9"/>
        <v>2.2237081424252958E-2</v>
      </c>
      <c r="AQ12" s="52">
        <f t="shared" si="10"/>
        <v>1213958.1000000015</v>
      </c>
      <c r="AR12" s="98">
        <f t="shared" si="11"/>
        <v>3.0317711123280171E-2</v>
      </c>
      <c r="AS12" s="219">
        <v>1284125.23</v>
      </c>
      <c r="AT12" s="220">
        <v>3204581.44</v>
      </c>
      <c r="AU12" s="220">
        <v>4545355.21</v>
      </c>
      <c r="AV12" s="220">
        <v>8091866.0499999998</v>
      </c>
      <c r="AW12" s="220">
        <v>8403658.6699999999</v>
      </c>
      <c r="AX12" s="74">
        <f t="shared" si="12"/>
        <v>3.8531609158310332E-2</v>
      </c>
      <c r="AY12" s="52">
        <f t="shared" si="13"/>
        <v>311792.62000000011</v>
      </c>
      <c r="AZ12" s="74">
        <f t="shared" si="14"/>
        <v>5.5442672363037362</v>
      </c>
      <c r="BA12" s="52">
        <f t="shared" si="15"/>
        <v>7119533.4399999995</v>
      </c>
      <c r="BB12" s="98">
        <f t="shared" si="16"/>
        <v>1.450699425082938E-2</v>
      </c>
    </row>
    <row r="13" spans="2:54" x14ac:dyDescent="0.25">
      <c r="B13" s="19" t="s">
        <v>48</v>
      </c>
      <c r="C13" s="216">
        <v>52.542370329642516</v>
      </c>
      <c r="D13" s="217">
        <v>49.602728688947906</v>
      </c>
      <c r="E13" s="217">
        <v>57.651913750142157</v>
      </c>
      <c r="F13" s="217">
        <v>65.101617086562655</v>
      </c>
      <c r="G13" s="217">
        <v>73.583384151379633</v>
      </c>
      <c r="H13" s="74">
        <f t="shared" si="17"/>
        <v>0.13028504427991638</v>
      </c>
      <c r="I13" s="74">
        <f t="shared" si="0"/>
        <v>0.40045802444254286</v>
      </c>
      <c r="J13" s="216">
        <v>37.18</v>
      </c>
      <c r="K13" s="217">
        <v>58.91</v>
      </c>
      <c r="L13" s="217">
        <v>60.47</v>
      </c>
      <c r="M13" s="217">
        <v>73.510000000000005</v>
      </c>
      <c r="N13" s="217">
        <v>78.5</v>
      </c>
      <c r="O13" s="74">
        <f t="shared" si="1"/>
        <v>6.7881920827098208E-2</v>
      </c>
      <c r="P13" s="74">
        <f t="shared" si="2"/>
        <v>1.1113501882732653</v>
      </c>
      <c r="R13" s="19" t="s">
        <v>48</v>
      </c>
      <c r="S13" s="216">
        <v>40.837947578593784</v>
      </c>
      <c r="T13" s="217">
        <v>26.795900821592188</v>
      </c>
      <c r="U13" s="217">
        <v>40.600693942416498</v>
      </c>
      <c r="V13" s="217">
        <v>51.1901357025015</v>
      </c>
      <c r="W13" s="217">
        <v>60.295329053192198</v>
      </c>
      <c r="X13" s="74">
        <f t="shared" si="3"/>
        <v>0.1778700764461103</v>
      </c>
      <c r="Y13" s="74">
        <f t="shared" si="4"/>
        <v>0.47645346126056243</v>
      </c>
      <c r="Z13" s="216">
        <v>9.32</v>
      </c>
      <c r="AA13" s="217">
        <v>40.869999999999997</v>
      </c>
      <c r="AB13" s="217">
        <v>50.82</v>
      </c>
      <c r="AC13" s="217">
        <v>61.88</v>
      </c>
      <c r="AD13" s="217">
        <v>69.3</v>
      </c>
      <c r="AE13" s="74">
        <f t="shared" si="5"/>
        <v>0.11990950226244346</v>
      </c>
      <c r="AF13" s="74">
        <f t="shared" si="6"/>
        <v>6.4356223175965663</v>
      </c>
      <c r="AH13" s="19" t="s">
        <v>48</v>
      </c>
      <c r="AI13" s="218">
        <v>140361681.90000001</v>
      </c>
      <c r="AJ13" s="52">
        <v>45173298.850000001</v>
      </c>
      <c r="AK13" s="52">
        <v>120617102.43999998</v>
      </c>
      <c r="AL13" s="52">
        <v>159880115.56999999</v>
      </c>
      <c r="AM13" s="52">
        <v>196555279.41000003</v>
      </c>
      <c r="AN13" s="74">
        <f t="shared" si="7"/>
        <v>0.22939165204657752</v>
      </c>
      <c r="AO13" s="52">
        <f t="shared" si="8"/>
        <v>36675163.840000033</v>
      </c>
      <c r="AP13" s="74">
        <f t="shared" si="9"/>
        <v>0.40034856201021363</v>
      </c>
      <c r="AQ13" s="52">
        <f t="shared" si="10"/>
        <v>56193597.51000002</v>
      </c>
      <c r="AR13" s="98">
        <f t="shared" si="11"/>
        <v>0.10678336000642688</v>
      </c>
      <c r="AS13" s="219">
        <v>866429.78</v>
      </c>
      <c r="AT13" s="220">
        <v>10077392.939999999</v>
      </c>
      <c r="AU13" s="220">
        <v>13377747.789999999</v>
      </c>
      <c r="AV13" s="220">
        <v>17562019.460000001</v>
      </c>
      <c r="AW13" s="220">
        <v>19976356.43</v>
      </c>
      <c r="AX13" s="74">
        <f t="shared" si="12"/>
        <v>0.13747490574754195</v>
      </c>
      <c r="AY13" s="52">
        <f t="shared" si="13"/>
        <v>2414336.9699999988</v>
      </c>
      <c r="AZ13" s="74">
        <f t="shared" si="14"/>
        <v>22.055943933506072</v>
      </c>
      <c r="BA13" s="52">
        <f t="shared" si="15"/>
        <v>19109926.649999999</v>
      </c>
      <c r="BB13" s="98">
        <f t="shared" si="16"/>
        <v>3.4484609532877249E-2</v>
      </c>
    </row>
    <row r="14" spans="2:54" x14ac:dyDescent="0.25">
      <c r="B14" s="19" t="s">
        <v>49</v>
      </c>
      <c r="C14" s="216">
        <v>80.723260524554448</v>
      </c>
      <c r="D14" s="217">
        <v>83.108601378255329</v>
      </c>
      <c r="E14" s="217">
        <v>88.102881940468919</v>
      </c>
      <c r="F14" s="217">
        <v>96.990287539416215</v>
      </c>
      <c r="G14" s="217">
        <v>106.87574285208477</v>
      </c>
      <c r="H14" s="74">
        <f t="shared" si="17"/>
        <v>0.1019221157443333</v>
      </c>
      <c r="I14" s="74">
        <f t="shared" si="0"/>
        <v>0.32397703162120473</v>
      </c>
      <c r="J14" s="216">
        <v>77.489999999999995</v>
      </c>
      <c r="K14" s="217">
        <v>94.46</v>
      </c>
      <c r="L14" s="217">
        <v>99.76</v>
      </c>
      <c r="M14" s="217">
        <v>118.31</v>
      </c>
      <c r="N14" s="217">
        <v>121.34</v>
      </c>
      <c r="O14" s="74">
        <f t="shared" si="1"/>
        <v>2.5610683796805089E-2</v>
      </c>
      <c r="P14" s="74">
        <f t="shared" si="2"/>
        <v>0.5658794683184929</v>
      </c>
      <c r="R14" s="19" t="s">
        <v>49</v>
      </c>
      <c r="S14" s="216">
        <v>51.176911189686138</v>
      </c>
      <c r="T14" s="217">
        <v>43.318349466567163</v>
      </c>
      <c r="U14" s="217">
        <v>63.930435750186014</v>
      </c>
      <c r="V14" s="217">
        <v>72.575947070356932</v>
      </c>
      <c r="W14" s="217">
        <v>79.95708382649039</v>
      </c>
      <c r="X14" s="74">
        <f t="shared" si="3"/>
        <v>0.10170224508373282</v>
      </c>
      <c r="Y14" s="74">
        <f t="shared" si="4"/>
        <v>0.56236634778779737</v>
      </c>
      <c r="Z14" s="216">
        <v>36.33</v>
      </c>
      <c r="AA14" s="217">
        <v>73.72</v>
      </c>
      <c r="AB14" s="217">
        <v>81.010000000000005</v>
      </c>
      <c r="AC14" s="217">
        <v>105.7</v>
      </c>
      <c r="AD14" s="217">
        <v>108.24</v>
      </c>
      <c r="AE14" s="74">
        <f t="shared" si="5"/>
        <v>2.4030274361400039E-2</v>
      </c>
      <c r="AF14" s="74">
        <f t="shared" si="6"/>
        <v>1.9793559042113955</v>
      </c>
      <c r="AH14" s="19" t="s">
        <v>49</v>
      </c>
      <c r="AI14" s="218">
        <v>6181942.3199999994</v>
      </c>
      <c r="AJ14" s="52">
        <v>3846493.09</v>
      </c>
      <c r="AK14" s="52">
        <v>7106088.4100000001</v>
      </c>
      <c r="AL14" s="52">
        <v>8194867.8899999997</v>
      </c>
      <c r="AM14" s="52">
        <v>9214216.9699999988</v>
      </c>
      <c r="AN14" s="74">
        <f t="shared" si="7"/>
        <v>0.12438871421513542</v>
      </c>
      <c r="AO14" s="52">
        <f t="shared" si="8"/>
        <v>1019349.0799999991</v>
      </c>
      <c r="AP14" s="74">
        <f t="shared" si="9"/>
        <v>0.4905051669909466</v>
      </c>
      <c r="AQ14" s="52">
        <f t="shared" si="10"/>
        <v>3032274.6499999994</v>
      </c>
      <c r="AR14" s="98">
        <f t="shared" si="11"/>
        <v>5.0058439073134313E-3</v>
      </c>
      <c r="AS14" s="219">
        <v>160197.32</v>
      </c>
      <c r="AT14" s="220">
        <v>698875.6</v>
      </c>
      <c r="AU14" s="220">
        <v>823834.76</v>
      </c>
      <c r="AV14" s="220">
        <v>1090866.23</v>
      </c>
      <c r="AW14" s="220">
        <v>1117048.18</v>
      </c>
      <c r="AX14" s="74">
        <f t="shared" si="12"/>
        <v>2.4001063815129786E-2</v>
      </c>
      <c r="AY14" s="52">
        <f t="shared" si="13"/>
        <v>26181.949999999953</v>
      </c>
      <c r="AZ14" s="74">
        <f t="shared" si="14"/>
        <v>5.9729517322761696</v>
      </c>
      <c r="BA14" s="52">
        <f t="shared" si="15"/>
        <v>956850.85999999987</v>
      </c>
      <c r="BB14" s="98">
        <f t="shared" si="16"/>
        <v>1.9283281439082321E-3</v>
      </c>
    </row>
    <row r="15" spans="2:54" x14ac:dyDescent="0.25">
      <c r="B15" s="19" t="s">
        <v>50</v>
      </c>
      <c r="C15" s="216">
        <v>84.723851734048139</v>
      </c>
      <c r="D15" s="217">
        <v>124.85761728973627</v>
      </c>
      <c r="E15" s="217">
        <v>126.86035094191953</v>
      </c>
      <c r="F15" s="217">
        <v>147.54834169654006</v>
      </c>
      <c r="G15" s="217">
        <v>164.16015568848897</v>
      </c>
      <c r="H15" s="74">
        <f t="shared" si="17"/>
        <v>0.11258556891214755</v>
      </c>
      <c r="I15" s="74">
        <f t="shared" si="0"/>
        <v>0.93759080033087794</v>
      </c>
      <c r="J15" s="216">
        <v>132.72</v>
      </c>
      <c r="K15" s="217">
        <v>110.91</v>
      </c>
      <c r="L15" s="217">
        <v>141.82</v>
      </c>
      <c r="M15" s="217">
        <v>148.51</v>
      </c>
      <c r="N15" s="217">
        <v>175.8</v>
      </c>
      <c r="O15" s="74">
        <f t="shared" si="1"/>
        <v>0.18375866944986874</v>
      </c>
      <c r="P15" s="74">
        <f t="shared" si="2"/>
        <v>0.32459312839059695</v>
      </c>
      <c r="R15" s="19" t="s">
        <v>50</v>
      </c>
      <c r="S15" s="216">
        <v>67.431236848948842</v>
      </c>
      <c r="T15" s="217">
        <v>81.235983485701468</v>
      </c>
      <c r="U15" s="217">
        <v>94.765816423433947</v>
      </c>
      <c r="V15" s="217">
        <v>120.83212131838611</v>
      </c>
      <c r="W15" s="217">
        <v>141.07893632205003</v>
      </c>
      <c r="X15" s="74">
        <f t="shared" si="3"/>
        <v>0.16756152902682753</v>
      </c>
      <c r="Y15" s="74">
        <f t="shared" si="4"/>
        <v>1.0921896574146741</v>
      </c>
      <c r="Z15" s="216">
        <v>71.45</v>
      </c>
      <c r="AA15" s="217">
        <v>93.36</v>
      </c>
      <c r="AB15" s="217">
        <v>112.23</v>
      </c>
      <c r="AC15" s="217">
        <v>131.36000000000001</v>
      </c>
      <c r="AD15" s="217">
        <v>155.66</v>
      </c>
      <c r="AE15" s="74">
        <f t="shared" si="5"/>
        <v>0.18498781973203404</v>
      </c>
      <c r="AF15" s="74">
        <f t="shared" si="6"/>
        <v>1.1785864240727779</v>
      </c>
      <c r="AH15" s="19" t="s">
        <v>50</v>
      </c>
      <c r="AI15" s="218">
        <v>38600583.790000007</v>
      </c>
      <c r="AJ15" s="52">
        <v>26550677.16</v>
      </c>
      <c r="AK15" s="52">
        <v>52062392.619999997</v>
      </c>
      <c r="AL15" s="52">
        <v>71997597.700000003</v>
      </c>
      <c r="AM15" s="52">
        <v>84502441.969999999</v>
      </c>
      <c r="AN15" s="74">
        <f t="shared" si="7"/>
        <v>0.17368418766005567</v>
      </c>
      <c r="AO15" s="52">
        <f t="shared" si="8"/>
        <v>12504844.269999996</v>
      </c>
      <c r="AP15" s="74">
        <f t="shared" si="9"/>
        <v>1.1891493255573891</v>
      </c>
      <c r="AQ15" s="52">
        <f t="shared" si="10"/>
        <v>45901858.179999992</v>
      </c>
      <c r="AR15" s="98">
        <f t="shared" si="11"/>
        <v>4.5907974130180627E-2</v>
      </c>
      <c r="AS15" s="219">
        <v>1438367.6</v>
      </c>
      <c r="AT15" s="220">
        <v>4313220.38</v>
      </c>
      <c r="AU15" s="220">
        <v>6010171.8600000003</v>
      </c>
      <c r="AV15" s="220">
        <v>7046287.75</v>
      </c>
      <c r="AW15" s="220">
        <v>8349619.3300000001</v>
      </c>
      <c r="AX15" s="74">
        <f t="shared" si="12"/>
        <v>0.18496712400086124</v>
      </c>
      <c r="AY15" s="52">
        <f t="shared" si="13"/>
        <v>1303331.58</v>
      </c>
      <c r="AZ15" s="74">
        <f t="shared" si="14"/>
        <v>4.8049272870161976</v>
      </c>
      <c r="BA15" s="52">
        <f t="shared" si="15"/>
        <v>6911251.7300000004</v>
      </c>
      <c r="BB15" s="98">
        <f t="shared" si="16"/>
        <v>1.4413707692500066E-2</v>
      </c>
    </row>
    <row r="16" spans="2:54" x14ac:dyDescent="0.25">
      <c r="B16" s="19" t="s">
        <v>51</v>
      </c>
      <c r="C16" s="216">
        <v>63.286162937655483</v>
      </c>
      <c r="D16" s="217">
        <v>67.80220771830254</v>
      </c>
      <c r="E16" s="217">
        <v>75.403863670467913</v>
      </c>
      <c r="F16" s="217">
        <v>85.550308369608189</v>
      </c>
      <c r="G16" s="217">
        <v>95.09830088504971</v>
      </c>
      <c r="H16" s="74">
        <f t="shared" si="17"/>
        <v>0.11160675744371074</v>
      </c>
      <c r="I16" s="74">
        <f t="shared" si="0"/>
        <v>0.5026713023940641</v>
      </c>
      <c r="J16" s="216">
        <v>60.45</v>
      </c>
      <c r="K16" s="217">
        <v>77.849999999999994</v>
      </c>
      <c r="L16" s="217">
        <v>78.95</v>
      </c>
      <c r="M16" s="217">
        <v>91.2</v>
      </c>
      <c r="N16" s="217">
        <v>105.26</v>
      </c>
      <c r="O16" s="74">
        <f t="shared" si="1"/>
        <v>0.15416666666666679</v>
      </c>
      <c r="P16" s="74">
        <f t="shared" si="2"/>
        <v>0.74127377998345745</v>
      </c>
      <c r="R16" s="19" t="s">
        <v>51</v>
      </c>
      <c r="S16" s="216">
        <v>42.917087731519054</v>
      </c>
      <c r="T16" s="217">
        <v>35.851933862727996</v>
      </c>
      <c r="U16" s="217">
        <v>52.408241682549821</v>
      </c>
      <c r="V16" s="217">
        <v>61.123431743545289</v>
      </c>
      <c r="W16" s="217">
        <v>67.790193400036074</v>
      </c>
      <c r="X16" s="74">
        <f t="shared" si="3"/>
        <v>0.10907047373358258</v>
      </c>
      <c r="Y16" s="74">
        <f t="shared" si="4"/>
        <v>0.5795618245142431</v>
      </c>
      <c r="Z16" s="216">
        <v>26.01</v>
      </c>
      <c r="AA16" s="217">
        <v>63.8</v>
      </c>
      <c r="AB16" s="217">
        <v>63.63</v>
      </c>
      <c r="AC16" s="217">
        <v>76.900000000000006</v>
      </c>
      <c r="AD16" s="217">
        <v>87.22</v>
      </c>
      <c r="AE16" s="74">
        <f t="shared" si="5"/>
        <v>0.13420026007802321</v>
      </c>
      <c r="AF16" s="74">
        <f t="shared" si="6"/>
        <v>2.3533256439830832</v>
      </c>
      <c r="AH16" s="19" t="s">
        <v>51</v>
      </c>
      <c r="AI16" s="218">
        <v>21024590.949999999</v>
      </c>
      <c r="AJ16" s="52">
        <v>14280973.399999997</v>
      </c>
      <c r="AK16" s="52">
        <v>24878068.640000001</v>
      </c>
      <c r="AL16" s="52">
        <v>30228909.709999997</v>
      </c>
      <c r="AM16" s="52">
        <v>32661119.659999996</v>
      </c>
      <c r="AN16" s="74">
        <f t="shared" si="7"/>
        <v>8.0459731208744278E-2</v>
      </c>
      <c r="AO16" s="52">
        <f t="shared" si="8"/>
        <v>2432209.9499999993</v>
      </c>
      <c r="AP16" s="74">
        <f t="shared" si="9"/>
        <v>0.55347230001637659</v>
      </c>
      <c r="AQ16" s="52">
        <f t="shared" si="10"/>
        <v>11636528.709999997</v>
      </c>
      <c r="AR16" s="98">
        <f t="shared" si="11"/>
        <v>1.7743934985291098E-2</v>
      </c>
      <c r="AS16" s="219">
        <v>707603.45</v>
      </c>
      <c r="AT16" s="220">
        <v>2511209.04</v>
      </c>
      <c r="AU16" s="220">
        <v>2907364.88</v>
      </c>
      <c r="AV16" s="220">
        <v>3379825.89</v>
      </c>
      <c r="AW16" s="220">
        <v>3684030.41</v>
      </c>
      <c r="AX16" s="74">
        <f t="shared" si="12"/>
        <v>9.0005973650908899E-2</v>
      </c>
      <c r="AY16" s="52">
        <f t="shared" si="13"/>
        <v>304204.52</v>
      </c>
      <c r="AZ16" s="74">
        <f t="shared" si="14"/>
        <v>4.206348852595335</v>
      </c>
      <c r="BA16" s="52">
        <f t="shared" si="15"/>
        <v>2976426.96</v>
      </c>
      <c r="BB16" s="98">
        <f t="shared" si="16"/>
        <v>6.3596357344378679E-3</v>
      </c>
    </row>
    <row r="17" spans="2:54" x14ac:dyDescent="0.25">
      <c r="B17" s="19" t="s">
        <v>52</v>
      </c>
      <c r="C17" s="216">
        <v>92.449307814436125</v>
      </c>
      <c r="D17" s="217">
        <v>95.317966508166279</v>
      </c>
      <c r="E17" s="217">
        <v>112.99562215510745</v>
      </c>
      <c r="F17" s="217">
        <v>127.80209639577045</v>
      </c>
      <c r="G17" s="217">
        <v>139.6894174958143</v>
      </c>
      <c r="H17" s="74">
        <f t="shared" si="17"/>
        <v>9.3013506313948557E-2</v>
      </c>
      <c r="I17" s="74">
        <f t="shared" si="0"/>
        <v>0.51098391970871559</v>
      </c>
      <c r="J17" s="216">
        <v>84.41</v>
      </c>
      <c r="K17" s="217">
        <v>107.29</v>
      </c>
      <c r="L17" s="217">
        <v>112.19</v>
      </c>
      <c r="M17" s="217">
        <v>131.1</v>
      </c>
      <c r="N17" s="217">
        <v>129.53</v>
      </c>
      <c r="O17" s="74">
        <f t="shared" si="1"/>
        <v>-1.1975591151792475E-2</v>
      </c>
      <c r="P17" s="74">
        <f t="shared" si="2"/>
        <v>0.5345338230067529</v>
      </c>
      <c r="R17" s="19" t="s">
        <v>52</v>
      </c>
      <c r="S17" s="216">
        <v>70.832295650830943</v>
      </c>
      <c r="T17" s="217">
        <v>50.595239093933735</v>
      </c>
      <c r="U17" s="217">
        <v>87.134749361810961</v>
      </c>
      <c r="V17" s="217">
        <v>108.02256496644317</v>
      </c>
      <c r="W17" s="217">
        <v>120.8023326342695</v>
      </c>
      <c r="X17" s="74">
        <f t="shared" si="3"/>
        <v>0.1183064637633473</v>
      </c>
      <c r="Y17" s="74">
        <f t="shared" si="4"/>
        <v>0.7054696805220988</v>
      </c>
      <c r="Z17" s="216">
        <v>27.02</v>
      </c>
      <c r="AA17" s="217">
        <v>83.07</v>
      </c>
      <c r="AB17" s="217">
        <v>98.38</v>
      </c>
      <c r="AC17" s="217">
        <v>119.93</v>
      </c>
      <c r="AD17" s="217">
        <v>115.87</v>
      </c>
      <c r="AE17" s="74">
        <f t="shared" si="5"/>
        <v>-3.385308096389561E-2</v>
      </c>
      <c r="AF17" s="74">
        <f t="shared" si="6"/>
        <v>3.2883049592894151</v>
      </c>
      <c r="AH17" s="19" t="s">
        <v>52</v>
      </c>
      <c r="AI17" s="218">
        <v>66975068.599999987</v>
      </c>
      <c r="AJ17" s="52">
        <v>27875417.68</v>
      </c>
      <c r="AK17" s="52">
        <v>79199122.870000005</v>
      </c>
      <c r="AL17" s="52">
        <v>97067732.720000029</v>
      </c>
      <c r="AM17" s="52">
        <v>110224167.81999999</v>
      </c>
      <c r="AN17" s="74">
        <f t="shared" si="7"/>
        <v>0.13553870819204983</v>
      </c>
      <c r="AO17" s="52">
        <f t="shared" si="8"/>
        <v>13156435.099999964</v>
      </c>
      <c r="AP17" s="74">
        <f t="shared" si="9"/>
        <v>0.64574923361855308</v>
      </c>
      <c r="AQ17" s="52">
        <f t="shared" si="10"/>
        <v>43249099.220000006</v>
      </c>
      <c r="AR17" s="98">
        <f t="shared" si="11"/>
        <v>5.9881917336752299E-2</v>
      </c>
      <c r="AS17" s="219">
        <v>1186870.6000000001</v>
      </c>
      <c r="AT17" s="220">
        <v>6781407.1299999999</v>
      </c>
      <c r="AU17" s="220">
        <v>8033533.6399999997</v>
      </c>
      <c r="AV17" s="220">
        <v>9793488.4600000009</v>
      </c>
      <c r="AW17" s="220">
        <v>9528131.9399999995</v>
      </c>
      <c r="AX17" s="74">
        <f t="shared" si="12"/>
        <v>-2.7095199129892222E-2</v>
      </c>
      <c r="AY17" s="52">
        <f t="shared" si="13"/>
        <v>-265356.52000000142</v>
      </c>
      <c r="AZ17" s="74">
        <f t="shared" si="14"/>
        <v>7.0279450346145556</v>
      </c>
      <c r="BA17" s="52">
        <f t="shared" si="15"/>
        <v>8341261.3399999999</v>
      </c>
      <c r="BB17" s="98">
        <f t="shared" si="16"/>
        <v>1.6448140114039615E-2</v>
      </c>
    </row>
    <row r="18" spans="2:54" x14ac:dyDescent="0.25">
      <c r="B18" s="23" t="s">
        <v>53</v>
      </c>
      <c r="C18" s="216">
        <v>54.893644856483505</v>
      </c>
      <c r="D18" s="217">
        <v>73.225520705719703</v>
      </c>
      <c r="E18" s="217">
        <v>63.239056646158929</v>
      </c>
      <c r="F18" s="217">
        <v>68.839944467302104</v>
      </c>
      <c r="G18" s="217">
        <v>71.501426277239077</v>
      </c>
      <c r="H18" s="74">
        <f t="shared" si="17"/>
        <v>3.8661882000807557E-2</v>
      </c>
      <c r="I18" s="74">
        <f t="shared" si="0"/>
        <v>0.30254470192634741</v>
      </c>
      <c r="J18" s="216">
        <v>55.88</v>
      </c>
      <c r="K18" s="217">
        <v>72.959999999999994</v>
      </c>
      <c r="L18" s="217">
        <v>76.739999999999995</v>
      </c>
      <c r="M18" s="217">
        <v>80.25</v>
      </c>
      <c r="N18" s="217">
        <v>81.849999999999994</v>
      </c>
      <c r="O18" s="74">
        <f t="shared" si="1"/>
        <v>1.9937694704049713E-2</v>
      </c>
      <c r="P18" s="74">
        <f t="shared" si="2"/>
        <v>0.4647458840372225</v>
      </c>
      <c r="R18" s="23" t="s">
        <v>53</v>
      </c>
      <c r="S18" s="216">
        <v>39.484878406131649</v>
      </c>
      <c r="T18" s="217">
        <v>27.400159533824013</v>
      </c>
      <c r="U18" s="217">
        <v>41.799626259250026</v>
      </c>
      <c r="V18" s="217">
        <v>52.956064418796082</v>
      </c>
      <c r="W18" s="217">
        <v>55.361447908010746</v>
      </c>
      <c r="X18" s="74">
        <f t="shared" si="3"/>
        <v>4.5422247963746054E-2</v>
      </c>
      <c r="Y18" s="74">
        <f t="shared" si="4"/>
        <v>0.40209239948966413</v>
      </c>
      <c r="Z18" s="216">
        <v>10.25</v>
      </c>
      <c r="AA18" s="217">
        <v>51.19</v>
      </c>
      <c r="AB18" s="217">
        <v>63.07</v>
      </c>
      <c r="AC18" s="217">
        <v>69.09</v>
      </c>
      <c r="AD18" s="217">
        <v>69.239999999999995</v>
      </c>
      <c r="AE18" s="74">
        <f t="shared" si="5"/>
        <v>2.1710811984367862E-3</v>
      </c>
      <c r="AF18" s="74">
        <f t="shared" si="6"/>
        <v>5.755121951219512</v>
      </c>
      <c r="AH18" s="23" t="s">
        <v>53</v>
      </c>
      <c r="AI18" s="218">
        <v>18542846.789999999</v>
      </c>
      <c r="AJ18" s="52">
        <v>10759269.209999999</v>
      </c>
      <c r="AK18" s="52">
        <v>18174720.350000001</v>
      </c>
      <c r="AL18" s="52">
        <v>21628358.149999999</v>
      </c>
      <c r="AM18" s="52">
        <v>23514374.52</v>
      </c>
      <c r="AN18" s="74">
        <f t="shared" si="7"/>
        <v>8.7201088354457612E-2</v>
      </c>
      <c r="AO18" s="52">
        <f t="shared" si="8"/>
        <v>1886016.370000001</v>
      </c>
      <c r="AP18" s="74">
        <f t="shared" si="9"/>
        <v>0.26811027380548191</v>
      </c>
      <c r="AQ18" s="52">
        <f t="shared" si="10"/>
        <v>4971527.7300000004</v>
      </c>
      <c r="AR18" s="98">
        <f t="shared" si="11"/>
        <v>1.2774746764534698E-2</v>
      </c>
      <c r="AS18" s="219">
        <v>278107.39</v>
      </c>
      <c r="AT18" s="220">
        <v>2200516.66</v>
      </c>
      <c r="AU18" s="220">
        <v>2319733.58</v>
      </c>
      <c r="AV18" s="220">
        <v>2567976.67</v>
      </c>
      <c r="AW18" s="220">
        <v>2652520.56</v>
      </c>
      <c r="AX18" s="74">
        <f t="shared" si="12"/>
        <v>3.292237464135539E-2</v>
      </c>
      <c r="AY18" s="52">
        <f t="shared" si="13"/>
        <v>84543.89000000013</v>
      </c>
      <c r="AZ18" s="74">
        <f t="shared" si="14"/>
        <v>8.5377564760145344</v>
      </c>
      <c r="BA18" s="52">
        <f t="shared" si="15"/>
        <v>2374413.17</v>
      </c>
      <c r="BB18" s="98">
        <f t="shared" si="16"/>
        <v>4.5789699493026569E-3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84" t="s">
        <v>165</v>
      </c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R21" s="284" t="s">
        <v>166</v>
      </c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H21" s="308" t="s">
        <v>167</v>
      </c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</row>
    <row r="22" spans="2:54" ht="24" customHeight="1" x14ac:dyDescent="0.25">
      <c r="B22" s="284" t="s">
        <v>168</v>
      </c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R22" s="309" t="s">
        <v>169</v>
      </c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P22" s="120"/>
      <c r="AQ22" s="120"/>
      <c r="AW22" s="52">
        <f>AW11/N11</f>
        <v>11979.888705385816</v>
      </c>
    </row>
    <row r="23" spans="2:54" x14ac:dyDescent="0.25"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67" t="s">
        <v>170</v>
      </c>
      <c r="C27" s="267"/>
      <c r="D27" s="267"/>
      <c r="E27" s="267"/>
      <c r="F27" s="267"/>
      <c r="G27" s="267"/>
      <c r="H27" s="267"/>
      <c r="I27" s="267"/>
      <c r="R27" s="267" t="s">
        <v>171</v>
      </c>
      <c r="S27" s="267"/>
      <c r="T27" s="267"/>
      <c r="U27" s="267"/>
      <c r="V27" s="267"/>
      <c r="W27" s="267"/>
      <c r="X27" s="267"/>
      <c r="Y27" s="267"/>
      <c r="AH27" s="267" t="s">
        <v>172</v>
      </c>
      <c r="AI27" s="267"/>
      <c r="AJ27" s="267"/>
      <c r="AK27" s="267"/>
      <c r="AL27" s="267"/>
      <c r="AM27" s="267"/>
      <c r="AN27" s="267"/>
      <c r="AO27" s="267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10" t="s">
        <v>55</v>
      </c>
      <c r="C42" s="310"/>
      <c r="D42" s="310"/>
      <c r="E42" s="310"/>
      <c r="F42" s="310"/>
      <c r="G42" s="310"/>
      <c r="H42" s="310"/>
      <c r="I42" s="310"/>
      <c r="R42" s="310" t="s">
        <v>55</v>
      </c>
      <c r="S42" s="310"/>
      <c r="T42" s="310"/>
      <c r="U42" s="310"/>
      <c r="V42" s="310"/>
      <c r="W42" s="310"/>
      <c r="X42" s="310"/>
      <c r="Y42" s="310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84" t="s">
        <v>165</v>
      </c>
      <c r="C43" s="284"/>
      <c r="D43" s="284"/>
      <c r="E43" s="284"/>
      <c r="F43" s="284"/>
      <c r="G43" s="284"/>
      <c r="H43" s="284"/>
      <c r="I43" s="284"/>
      <c r="R43" s="284" t="s">
        <v>166</v>
      </c>
      <c r="S43" s="284"/>
      <c r="T43" s="284"/>
      <c r="U43" s="284"/>
      <c r="V43" s="284"/>
      <c r="W43" s="284"/>
      <c r="X43" s="284"/>
      <c r="Y43" s="284"/>
      <c r="AH43" s="308" t="s">
        <v>167</v>
      </c>
      <c r="AI43" s="308"/>
      <c r="AJ43" s="308"/>
      <c r="AK43" s="308"/>
      <c r="AL43" s="308"/>
      <c r="AM43" s="308"/>
      <c r="AN43" s="308"/>
      <c r="AO43" s="308"/>
      <c r="AP43" s="308"/>
      <c r="AQ43" s="308"/>
      <c r="AR43" s="308"/>
    </row>
    <row r="44" spans="2:44" ht="24" customHeight="1" x14ac:dyDescent="0.25">
      <c r="B44" s="284" t="s">
        <v>168</v>
      </c>
      <c r="C44" s="284"/>
      <c r="D44" s="284"/>
      <c r="E44" s="284"/>
      <c r="F44" s="284"/>
      <c r="G44" s="284"/>
      <c r="H44" s="284"/>
      <c r="I44" s="284"/>
      <c r="R44" s="309" t="s">
        <v>169</v>
      </c>
      <c r="S44" s="309"/>
      <c r="T44" s="309"/>
      <c r="U44" s="309"/>
      <c r="V44" s="309"/>
      <c r="W44" s="309"/>
      <c r="X44" s="309"/>
      <c r="Y44" s="309"/>
      <c r="AI44" s="120"/>
      <c r="AJ44" s="120"/>
    </row>
  </sheetData>
  <mergeCells count="19"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  <mergeCell ref="B5:P5"/>
    <mergeCell ref="R5:AF5"/>
    <mergeCell ref="AH5:BB5"/>
    <mergeCell ref="B21:P21"/>
    <mergeCell ref="R21:AF21"/>
    <mergeCell ref="AH21:BB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FB610-E213-4C6D-BFD6-E9846F9A91E2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ACE51-72CD-447D-B86B-1762C704BDBA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229250</v>
      </c>
      <c r="D6" s="225">
        <v>82912</v>
      </c>
      <c r="E6" s="225">
        <v>120562</v>
      </c>
      <c r="F6" s="225">
        <v>233832</v>
      </c>
      <c r="G6" s="226">
        <f t="shared" ref="G6:G11" si="0">F6/E6-1</f>
        <v>0.9395165972694548</v>
      </c>
      <c r="H6" s="225">
        <f t="shared" ref="H6:H11" si="1">F6-E6</f>
        <v>113270</v>
      </c>
      <c r="I6" s="226"/>
      <c r="J6" s="225">
        <v>254452</v>
      </c>
      <c r="K6" s="226">
        <f t="shared" ref="K6:K11" si="2">J6/F6-1</f>
        <v>8.8182968969174436E-2</v>
      </c>
      <c r="L6" s="225">
        <f t="shared" ref="L6:L11" si="3">J6-F6</f>
        <v>20620</v>
      </c>
      <c r="M6" s="226"/>
      <c r="N6" s="225">
        <v>264520</v>
      </c>
      <c r="O6" s="226">
        <f t="shared" ref="O6:O11" si="4">N6/J6-1</f>
        <v>3.956738402527793E-2</v>
      </c>
      <c r="P6" s="225">
        <f t="shared" ref="P6:P11" si="5">N6-J6</f>
        <v>10068</v>
      </c>
      <c r="Q6" s="226">
        <f>N6/C6-1</f>
        <v>0.15384950926935659</v>
      </c>
      <c r="R6" s="225">
        <f>N6-C6</f>
        <v>35270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43361</v>
      </c>
      <c r="D7" s="225">
        <v>19970</v>
      </c>
      <c r="E7" s="225">
        <v>43178</v>
      </c>
      <c r="F7" s="225">
        <v>27239</v>
      </c>
      <c r="G7" s="226">
        <f t="shared" si="0"/>
        <v>-0.36914632451711515</v>
      </c>
      <c r="H7" s="225">
        <f t="shared" si="1"/>
        <v>-15939</v>
      </c>
      <c r="I7" s="226">
        <f>F7/$F$7</f>
        <v>1</v>
      </c>
      <c r="J7" s="225">
        <v>30135</v>
      </c>
      <c r="K7" s="226">
        <f t="shared" si="2"/>
        <v>0.10631814677484486</v>
      </c>
      <c r="L7" s="225">
        <f t="shared" si="3"/>
        <v>2896</v>
      </c>
      <c r="M7" s="226">
        <f>J7/$J$7</f>
        <v>1</v>
      </c>
      <c r="N7" s="225">
        <v>27789</v>
      </c>
      <c r="O7" s="226">
        <f t="shared" si="4"/>
        <v>-7.7849676455948202E-2</v>
      </c>
      <c r="P7" s="225">
        <f t="shared" si="5"/>
        <v>-2346</v>
      </c>
      <c r="Q7" s="226">
        <f t="shared" ref="Q7:Q11" si="6">N7/C7-1</f>
        <v>-0.35912455893544892</v>
      </c>
      <c r="R7" s="225">
        <f t="shared" ref="R7:R11" si="7">N7-C7</f>
        <v>-15572</v>
      </c>
      <c r="S7" s="226">
        <f>N7/$N$7</f>
        <v>1</v>
      </c>
      <c r="T7" s="226">
        <f>N7/$N$6</f>
        <v>0.10505443822773325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19411</v>
      </c>
      <c r="D8" s="228">
        <v>5328</v>
      </c>
      <c r="E8" s="228">
        <v>10316</v>
      </c>
      <c r="F8" s="228">
        <v>8297</v>
      </c>
      <c r="G8" s="229">
        <f t="shared" si="0"/>
        <v>-0.19571539356339662</v>
      </c>
      <c r="H8" s="228">
        <f t="shared" si="1"/>
        <v>-2019</v>
      </c>
      <c r="I8" s="229">
        <f>F8/$F$7</f>
        <v>0.30460002202724035</v>
      </c>
      <c r="J8" s="228">
        <v>10303</v>
      </c>
      <c r="K8" s="229">
        <f t="shared" si="2"/>
        <v>0.24177413522960101</v>
      </c>
      <c r="L8" s="228">
        <f t="shared" si="3"/>
        <v>2006</v>
      </c>
      <c r="M8" s="229">
        <f>J8/$J$7</f>
        <v>0.34189480670316907</v>
      </c>
      <c r="N8" s="228">
        <v>9860</v>
      </c>
      <c r="O8" s="229">
        <f t="shared" si="4"/>
        <v>-4.2997185285839068E-2</v>
      </c>
      <c r="P8" s="228">
        <f t="shared" si="5"/>
        <v>-443</v>
      </c>
      <c r="Q8" s="229">
        <f t="shared" si="6"/>
        <v>-0.49204059553861212</v>
      </c>
      <c r="R8" s="228">
        <f t="shared" si="7"/>
        <v>-9551</v>
      </c>
      <c r="S8" s="229">
        <f>N8/$N$7</f>
        <v>0.354816654071755</v>
      </c>
      <c r="T8" s="229">
        <f>N8/$N$6</f>
        <v>3.7275064267352186E-2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23950</v>
      </c>
      <c r="D9" s="231">
        <v>14642</v>
      </c>
      <c r="E9" s="231">
        <v>32862</v>
      </c>
      <c r="F9" s="231">
        <v>18942</v>
      </c>
      <c r="G9" s="232">
        <f t="shared" si="0"/>
        <v>-0.42358955632645612</v>
      </c>
      <c r="H9" s="233">
        <f t="shared" si="1"/>
        <v>-13920</v>
      </c>
      <c r="I9" s="234">
        <f>F9/$F$7</f>
        <v>0.69539997797275965</v>
      </c>
      <c r="J9" s="231">
        <v>19832</v>
      </c>
      <c r="K9" s="232">
        <f t="shared" si="2"/>
        <v>4.6985534790412897E-2</v>
      </c>
      <c r="L9" s="233">
        <f t="shared" si="3"/>
        <v>890</v>
      </c>
      <c r="M9" s="234">
        <f>J9/$J$7</f>
        <v>0.65810519329683093</v>
      </c>
      <c r="N9" s="231">
        <v>17929</v>
      </c>
      <c r="O9" s="232">
        <f t="shared" si="4"/>
        <v>-9.5956030657523228E-2</v>
      </c>
      <c r="P9" s="233">
        <f t="shared" si="5"/>
        <v>-1903</v>
      </c>
      <c r="Q9" s="232">
        <f t="shared" si="6"/>
        <v>-0.25139874739039669</v>
      </c>
      <c r="R9" s="233">
        <f t="shared" si="7"/>
        <v>-6021</v>
      </c>
      <c r="S9" s="234">
        <f>N9/$N$7</f>
        <v>0.645183345928245</v>
      </c>
      <c r="T9" s="234">
        <f>N9/$N$6</f>
        <v>6.777937396038107E-2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23709</v>
      </c>
      <c r="D10" s="29">
        <v>14254</v>
      </c>
      <c r="E10" s="29">
        <v>21740</v>
      </c>
      <c r="F10" s="29">
        <v>13932</v>
      </c>
      <c r="G10" s="22">
        <f t="shared" si="0"/>
        <v>-0.35915363385464583</v>
      </c>
      <c r="H10" s="20">
        <f t="shared" si="1"/>
        <v>-7808</v>
      </c>
      <c r="I10" s="31">
        <f>F10/$F$7</f>
        <v>0.5114725210176585</v>
      </c>
      <c r="J10" s="29">
        <v>17730</v>
      </c>
      <c r="K10" s="22">
        <f t="shared" si="2"/>
        <v>0.27260981912144699</v>
      </c>
      <c r="L10" s="20">
        <f t="shared" si="3"/>
        <v>3798</v>
      </c>
      <c r="M10" s="31">
        <f>J10/$J$7</f>
        <v>0.58835241413638628</v>
      </c>
      <c r="N10" s="29">
        <v>14586</v>
      </c>
      <c r="O10" s="22">
        <f t="shared" si="4"/>
        <v>-0.17732656514382406</v>
      </c>
      <c r="P10" s="20">
        <f t="shared" si="5"/>
        <v>-3144</v>
      </c>
      <c r="Q10" s="22">
        <f t="shared" si="6"/>
        <v>-0.38479058585347337</v>
      </c>
      <c r="R10" s="20">
        <f t="shared" si="7"/>
        <v>-9123</v>
      </c>
      <c r="S10" s="31">
        <f>N10/$N$7</f>
        <v>0.52488394688545825</v>
      </c>
      <c r="T10" s="31">
        <f>N10/$N$6</f>
        <v>5.5141388174807196E-2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241</v>
      </c>
      <c r="D11" s="29">
        <f>D9-D10</f>
        <v>388</v>
      </c>
      <c r="E11" s="29">
        <f>E9-E10</f>
        <v>11122</v>
      </c>
      <c r="F11" s="29">
        <f>F9-F10</f>
        <v>5010</v>
      </c>
      <c r="G11" s="22">
        <f t="shared" si="0"/>
        <v>-0.54954144937960803</v>
      </c>
      <c r="H11" s="20">
        <f t="shared" si="1"/>
        <v>-6112</v>
      </c>
      <c r="I11" s="31">
        <f>F11/$F$7</f>
        <v>0.18392745695510115</v>
      </c>
      <c r="J11" s="29">
        <f>J9-J10</f>
        <v>2102</v>
      </c>
      <c r="K11" s="22">
        <f t="shared" si="2"/>
        <v>-0.58043912175648704</v>
      </c>
      <c r="L11" s="20">
        <f t="shared" si="3"/>
        <v>-2908</v>
      </c>
      <c r="M11" s="31">
        <f>J11/$J$7</f>
        <v>6.9752779160444672E-2</v>
      </c>
      <c r="N11" s="29">
        <f>N9-N10</f>
        <v>3343</v>
      </c>
      <c r="O11" s="22">
        <f t="shared" si="4"/>
        <v>0.59039010466222641</v>
      </c>
      <c r="P11" s="20">
        <f t="shared" si="5"/>
        <v>1241</v>
      </c>
      <c r="Q11" s="22">
        <f t="shared" si="6"/>
        <v>12.87136929460581</v>
      </c>
      <c r="R11" s="20">
        <f t="shared" si="7"/>
        <v>3102</v>
      </c>
      <c r="S11" s="31">
        <f>N11/$N$7</f>
        <v>0.12029939904278672</v>
      </c>
      <c r="T11" s="31">
        <f>N11/$N$6</f>
        <v>1.2637985785573869E-2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7" t="s">
        <v>185</v>
      </c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85" t="s">
        <v>183</v>
      </c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250224</v>
      </c>
      <c r="D124" s="225">
        <v>96681</v>
      </c>
      <c r="E124" s="225">
        <v>140346</v>
      </c>
      <c r="F124" s="225">
        <v>257117</v>
      </c>
      <c r="G124" s="226">
        <f t="shared" ref="G124:G129" si="8">F124/E124-1</f>
        <v>0.83202228777450027</v>
      </c>
      <c r="H124" s="225">
        <f t="shared" ref="H124:H129" si="9">F124-E124</f>
        <v>116771</v>
      </c>
      <c r="I124" s="226"/>
      <c r="J124" s="225">
        <v>278594</v>
      </c>
      <c r="K124" s="226"/>
      <c r="L124" s="226">
        <f t="shared" ref="L124:L129" si="10">J124/F124-1</f>
        <v>8.3530066078866927E-2</v>
      </c>
      <c r="M124" s="225">
        <f t="shared" ref="M124:M129" si="11">J124-F124</f>
        <v>21477</v>
      </c>
      <c r="N124" s="226">
        <f t="shared" ref="N124:N129" si="12">J124/D124-1</f>
        <v>1.8815796278482844</v>
      </c>
      <c r="O124" s="225">
        <f t="shared" ref="O124:O129" si="13">J124-D124</f>
        <v>181913</v>
      </c>
      <c r="Z124" s="1"/>
      <c r="AE124"/>
    </row>
    <row r="125" spans="2:31" ht="18.75" x14ac:dyDescent="0.3">
      <c r="B125" s="224" t="s">
        <v>174</v>
      </c>
      <c r="C125" s="225">
        <v>45577</v>
      </c>
      <c r="D125" s="225">
        <v>26839</v>
      </c>
      <c r="E125" s="225">
        <v>45216</v>
      </c>
      <c r="F125" s="225">
        <v>29061</v>
      </c>
      <c r="G125" s="226">
        <f t="shared" si="8"/>
        <v>-0.35728503184713378</v>
      </c>
      <c r="H125" s="225">
        <f t="shared" si="9"/>
        <v>-16155</v>
      </c>
      <c r="I125" s="226">
        <f>F125/$F$7</f>
        <v>1.0668893865413562</v>
      </c>
      <c r="J125" s="225">
        <v>32018</v>
      </c>
      <c r="K125" s="226">
        <f>J125/$J$125</f>
        <v>1</v>
      </c>
      <c r="L125" s="226">
        <f t="shared" si="10"/>
        <v>0.10175148824885594</v>
      </c>
      <c r="M125" s="225">
        <f t="shared" si="11"/>
        <v>2957</v>
      </c>
      <c r="N125" s="226">
        <f t="shared" si="12"/>
        <v>0.19296546071016052</v>
      </c>
      <c r="O125" s="225">
        <f t="shared" si="13"/>
        <v>5179</v>
      </c>
      <c r="Z125" s="1"/>
      <c r="AE125"/>
    </row>
    <row r="126" spans="2:31" ht="15.75" x14ac:dyDescent="0.25">
      <c r="B126" s="227" t="s">
        <v>100</v>
      </c>
      <c r="C126" s="228">
        <v>20687</v>
      </c>
      <c r="D126" s="228">
        <v>6781</v>
      </c>
      <c r="E126" s="228">
        <v>11021</v>
      </c>
      <c r="F126" s="228">
        <v>9118</v>
      </c>
      <c r="G126" s="229">
        <f t="shared" si="8"/>
        <v>-0.17267035659196084</v>
      </c>
      <c r="H126" s="228">
        <f t="shared" si="9"/>
        <v>-1903</v>
      </c>
      <c r="I126" s="229">
        <f>F126/$F$7</f>
        <v>0.33474062924483278</v>
      </c>
      <c r="J126" s="228">
        <v>11280</v>
      </c>
      <c r="K126" s="229">
        <f>J126/$J$125</f>
        <v>0.35230183022050099</v>
      </c>
      <c r="L126" s="229">
        <f t="shared" si="10"/>
        <v>0.23711340206185572</v>
      </c>
      <c r="M126" s="228">
        <f t="shared" si="11"/>
        <v>2162</v>
      </c>
      <c r="N126" s="229">
        <f t="shared" si="12"/>
        <v>0.66347146438578375</v>
      </c>
      <c r="O126" s="228">
        <f t="shared" si="13"/>
        <v>4499</v>
      </c>
      <c r="Z126" s="1"/>
      <c r="AE126"/>
    </row>
    <row r="127" spans="2:31" x14ac:dyDescent="0.25">
      <c r="B127" s="230" t="s">
        <v>103</v>
      </c>
      <c r="C127" s="231">
        <v>24890</v>
      </c>
      <c r="D127" s="231">
        <v>20058</v>
      </c>
      <c r="E127" s="231">
        <v>34195</v>
      </c>
      <c r="F127" s="231">
        <v>19943</v>
      </c>
      <c r="G127" s="232">
        <f t="shared" si="8"/>
        <v>-0.41678607983623339</v>
      </c>
      <c r="H127" s="233">
        <f t="shared" si="9"/>
        <v>-14252</v>
      </c>
      <c r="I127" s="234">
        <f>F127/$F$7</f>
        <v>0.7321487572965234</v>
      </c>
      <c r="J127" s="231">
        <v>20738</v>
      </c>
      <c r="K127" s="234">
        <f>J127/$J$125</f>
        <v>0.64769816977949901</v>
      </c>
      <c r="L127" s="232">
        <f t="shared" si="10"/>
        <v>3.9863611292182632E-2</v>
      </c>
      <c r="M127" s="233">
        <f t="shared" si="11"/>
        <v>795</v>
      </c>
      <c r="N127" s="232">
        <f t="shared" si="12"/>
        <v>3.3901685113171709E-2</v>
      </c>
      <c r="O127" s="233">
        <f t="shared" si="13"/>
        <v>680</v>
      </c>
      <c r="Z127" s="1"/>
      <c r="AE127"/>
    </row>
    <row r="128" spans="2:31" x14ac:dyDescent="0.25">
      <c r="B128" s="235" t="s">
        <v>178</v>
      </c>
      <c r="C128" s="29">
        <v>24626</v>
      </c>
      <c r="D128" s="29">
        <v>19550</v>
      </c>
      <c r="E128" s="29">
        <v>22992</v>
      </c>
      <c r="F128" s="29">
        <v>14901</v>
      </c>
      <c r="G128" s="22">
        <f t="shared" si="8"/>
        <v>-0.35190501043841338</v>
      </c>
      <c r="H128" s="20">
        <f t="shared" si="9"/>
        <v>-8091</v>
      </c>
      <c r="I128" s="31">
        <f>F128/$F$7</f>
        <v>0.54704651418921402</v>
      </c>
      <c r="J128" s="29">
        <v>18512</v>
      </c>
      <c r="K128" s="31">
        <f>J128/$J$125</f>
        <v>0.5781747766881129</v>
      </c>
      <c r="L128" s="22">
        <f t="shared" si="10"/>
        <v>0.24233272934702366</v>
      </c>
      <c r="M128" s="20">
        <f t="shared" si="11"/>
        <v>3611</v>
      </c>
      <c r="N128" s="22">
        <f t="shared" si="12"/>
        <v>-5.3094629156010265E-2</v>
      </c>
      <c r="O128" s="20">
        <f t="shared" si="13"/>
        <v>-1038</v>
      </c>
      <c r="Z128" s="1"/>
      <c r="AE128"/>
    </row>
    <row r="129" spans="2:31" x14ac:dyDescent="0.25">
      <c r="B129" s="235" t="s">
        <v>180</v>
      </c>
      <c r="C129" s="29">
        <f>C127-C128</f>
        <v>264</v>
      </c>
      <c r="D129" s="29">
        <f>D127-D128</f>
        <v>508</v>
      </c>
      <c r="E129" s="29">
        <f>E127-E128</f>
        <v>11203</v>
      </c>
      <c r="F129" s="29">
        <f>F127-F128</f>
        <v>5042</v>
      </c>
      <c r="G129" s="22">
        <f t="shared" si="8"/>
        <v>-0.54994197982683213</v>
      </c>
      <c r="H129" s="20">
        <f t="shared" si="9"/>
        <v>-6161</v>
      </c>
      <c r="I129" s="31">
        <f>F129/$F$7</f>
        <v>0.18510224310730938</v>
      </c>
      <c r="J129" s="29">
        <f>J127-J128</f>
        <v>2226</v>
      </c>
      <c r="K129" s="31">
        <f>J129/$J$125</f>
        <v>6.9523393091386096E-2</v>
      </c>
      <c r="L129" s="22">
        <f t="shared" si="10"/>
        <v>-0.55850852836176124</v>
      </c>
      <c r="M129" s="20">
        <f t="shared" si="11"/>
        <v>-2816</v>
      </c>
      <c r="N129" s="22">
        <f t="shared" si="12"/>
        <v>3.3818897637795278</v>
      </c>
      <c r="O129" s="20">
        <f t="shared" si="13"/>
        <v>1718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215B4-AFCF-4F8F-A5DC-D323CFBF0E7A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43361</v>
      </c>
      <c r="D6" s="243">
        <v>19970</v>
      </c>
      <c r="E6" s="243">
        <v>43178</v>
      </c>
      <c r="F6" s="244">
        <f>E6/$E$6</f>
        <v>1</v>
      </c>
      <c r="G6" s="243">
        <v>27239</v>
      </c>
      <c r="H6" s="244">
        <f>G6/E6-1</f>
        <v>-0.36914632451711515</v>
      </c>
      <c r="I6" s="243">
        <f>G6-E6</f>
        <v>-15939</v>
      </c>
      <c r="J6" s="244">
        <f>G6/$G$6</f>
        <v>1</v>
      </c>
      <c r="K6" s="243">
        <v>30135</v>
      </c>
      <c r="L6" s="244">
        <f t="shared" ref="L6:L12" si="0">K6/G6-1</f>
        <v>0.10631814677484486</v>
      </c>
      <c r="M6" s="243">
        <f t="shared" ref="M6:M12" si="1">K6-G6</f>
        <v>2896</v>
      </c>
      <c r="N6" s="244">
        <f>K6/$K$6</f>
        <v>1</v>
      </c>
      <c r="O6" s="243">
        <v>27789</v>
      </c>
      <c r="P6" s="244">
        <f t="shared" ref="P6:P11" si="2">O6/K6-1</f>
        <v>-7.7849676455948202E-2</v>
      </c>
      <c r="Q6" s="243">
        <f t="shared" ref="Q6:Q12" si="3">O6-K6</f>
        <v>-2346</v>
      </c>
      <c r="R6" s="244">
        <f>O6/C6-1</f>
        <v>-0.35912455893544892</v>
      </c>
      <c r="S6" s="243">
        <f>O6-C6</f>
        <v>-15572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33518</v>
      </c>
      <c r="D7" s="246">
        <v>16609</v>
      </c>
      <c r="E7" s="246">
        <v>36157</v>
      </c>
      <c r="F7" s="247">
        <f t="shared" ref="F7:F12" si="4">E7/$E$6</f>
        <v>0.83739404326277267</v>
      </c>
      <c r="G7" s="246">
        <v>19939</v>
      </c>
      <c r="H7" s="248">
        <f>G7/E7-1</f>
        <v>-0.44854385043006884</v>
      </c>
      <c r="I7" s="249">
        <f>G7-E7</f>
        <v>-16218</v>
      </c>
      <c r="J7" s="247">
        <f>G7/$G$6</f>
        <v>0.73200190902749729</v>
      </c>
      <c r="K7" s="246">
        <v>21664</v>
      </c>
      <c r="L7" s="250">
        <f t="shared" si="0"/>
        <v>8.6513867295250568E-2</v>
      </c>
      <c r="M7" s="251">
        <f t="shared" si="1"/>
        <v>1725</v>
      </c>
      <c r="N7" s="247">
        <f>K7/$K$6</f>
        <v>0.7188982910237266</v>
      </c>
      <c r="O7" s="246">
        <v>20384</v>
      </c>
      <c r="P7" s="248">
        <f t="shared" si="2"/>
        <v>-5.9084194977843452E-2</v>
      </c>
      <c r="Q7" s="249">
        <f t="shared" si="3"/>
        <v>-1280</v>
      </c>
      <c r="R7" s="248">
        <f t="shared" ref="R7:R10" si="5">O7/C7-1</f>
        <v>-0.39184915567754641</v>
      </c>
      <c r="S7" s="249">
        <f t="shared" ref="S7:S10" si="6">O7-C7</f>
        <v>-13134</v>
      </c>
      <c r="T7" s="247">
        <f>O7/$O$6</f>
        <v>0.73352765482744975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8056</v>
      </c>
      <c r="D8" s="252">
        <v>2454</v>
      </c>
      <c r="E8" s="252">
        <v>5957</v>
      </c>
      <c r="F8" s="253">
        <f t="shared" si="4"/>
        <v>0.13796377784983094</v>
      </c>
      <c r="G8" s="252">
        <v>5258</v>
      </c>
      <c r="H8" s="254">
        <f>IFERROR(G8/E8-1,"-")</f>
        <v>-0.11734094342789991</v>
      </c>
      <c r="I8" s="255">
        <f t="shared" ref="I8:I12" si="7">G8-E8</f>
        <v>-699</v>
      </c>
      <c r="J8" s="253">
        <f t="shared" ref="J8:J12" si="8">G8/$G$6</f>
        <v>0.19303204963471493</v>
      </c>
      <c r="K8" s="252">
        <v>7485</v>
      </c>
      <c r="L8" s="256">
        <f>IFERROR(K8/G8-1,"-")</f>
        <v>0.42354507417268916</v>
      </c>
      <c r="M8" s="257">
        <f>IF(G8=0,"nd",K8-G8)</f>
        <v>2227</v>
      </c>
      <c r="N8" s="258">
        <f t="shared" ref="N8:N12" si="9">K8/$K$6</f>
        <v>0.24838227974116475</v>
      </c>
      <c r="O8" s="252">
        <v>6555</v>
      </c>
      <c r="P8" s="256">
        <f>IFERROR(O8/K8-1,"-")</f>
        <v>-0.12424849699398799</v>
      </c>
      <c r="Q8" s="259">
        <f t="shared" si="3"/>
        <v>-930</v>
      </c>
      <c r="R8" s="256">
        <f>IFERROR(O8/C8-1,"-")</f>
        <v>-0.18632075471698117</v>
      </c>
      <c r="S8" s="259">
        <f t="shared" si="6"/>
        <v>-1501</v>
      </c>
      <c r="T8" s="258">
        <f t="shared" ref="T8:T12" si="10">O8/$O$6</f>
        <v>0.23588470258015762</v>
      </c>
      <c r="V8" s="29"/>
      <c r="W8" s="79"/>
      <c r="AE8" s="1"/>
    </row>
    <row r="9" spans="1:31" s="4" customFormat="1" x14ac:dyDescent="0.25">
      <c r="B9" s="97" t="s">
        <v>61</v>
      </c>
      <c r="C9" s="252">
        <v>25462</v>
      </c>
      <c r="D9" s="252">
        <v>6197</v>
      </c>
      <c r="E9" s="252">
        <v>13561</v>
      </c>
      <c r="F9" s="258">
        <f t="shared" si="4"/>
        <v>0.31407198110148687</v>
      </c>
      <c r="G9" s="252">
        <v>14681</v>
      </c>
      <c r="H9" s="254">
        <f>IFERROR(G9/E9-1,"-")</f>
        <v>8.2589779514784967E-2</v>
      </c>
      <c r="I9" s="259">
        <f t="shared" si="7"/>
        <v>1120</v>
      </c>
      <c r="J9" s="258">
        <f t="shared" si="8"/>
        <v>0.53896985939278241</v>
      </c>
      <c r="K9" s="252">
        <v>14179</v>
      </c>
      <c r="L9" s="256">
        <f>IFERROR(K9/G9-1,"-")</f>
        <v>-3.4193856004359424E-2</v>
      </c>
      <c r="M9" s="257">
        <f>IF(G9=0,"nd",K9-G9)</f>
        <v>-502</v>
      </c>
      <c r="N9" s="258">
        <f t="shared" si="9"/>
        <v>0.47051601128256182</v>
      </c>
      <c r="O9" s="252">
        <v>13829</v>
      </c>
      <c r="P9" s="256">
        <f t="shared" si="2"/>
        <v>-2.4684392411312484E-2</v>
      </c>
      <c r="Q9" s="259">
        <f t="shared" si="3"/>
        <v>-350</v>
      </c>
      <c r="R9" s="260">
        <f t="shared" si="5"/>
        <v>-0.45687691461786195</v>
      </c>
      <c r="S9" s="259">
        <f t="shared" si="6"/>
        <v>-11633</v>
      </c>
      <c r="T9" s="258">
        <f t="shared" si="10"/>
        <v>0.4976429522472921</v>
      </c>
      <c r="V9" s="29"/>
      <c r="W9" s="79"/>
      <c r="AE9" s="1"/>
    </row>
    <row r="10" spans="1:31" s="4" customFormat="1" x14ac:dyDescent="0.25">
      <c r="B10" s="245" t="s">
        <v>193</v>
      </c>
      <c r="C10" s="261">
        <v>9843</v>
      </c>
      <c r="D10" s="261">
        <v>3361</v>
      </c>
      <c r="E10" s="261">
        <v>7021</v>
      </c>
      <c r="F10" s="262">
        <f>IFERROR(E10/$E$6,"-")</f>
        <v>0.1626059567372273</v>
      </c>
      <c r="G10" s="261">
        <v>7300</v>
      </c>
      <c r="H10" s="250">
        <f>IFERROR(G10/E10-1,"-")</f>
        <v>3.973792906993312E-2</v>
      </c>
      <c r="I10" s="251">
        <f>IFERROR(G10-E10,"-")</f>
        <v>279</v>
      </c>
      <c r="J10" s="262">
        <f>IFERROR(G10/$G$6,"-")</f>
        <v>0.26799809097250266</v>
      </c>
      <c r="K10" s="261">
        <v>8471</v>
      </c>
      <c r="L10" s="250">
        <f>IFERROR(K10/G10-1,"-")</f>
        <v>0.16041095890410961</v>
      </c>
      <c r="M10" s="251">
        <f>IFERROR(K10-G10,"-")</f>
        <v>1171</v>
      </c>
      <c r="N10" s="262">
        <f>IFERROR(K10/$K$6,"-")</f>
        <v>0.28110170897627346</v>
      </c>
      <c r="O10" s="261">
        <v>7405</v>
      </c>
      <c r="P10" s="250">
        <f>IFERROR(O10/K10-1,"-")</f>
        <v>-0.12584110494628731</v>
      </c>
      <c r="Q10" s="251">
        <f>IFERROR(O10-K10,"-")</f>
        <v>-1066</v>
      </c>
      <c r="R10" s="250">
        <f t="shared" si="5"/>
        <v>-0.24768871279081583</v>
      </c>
      <c r="S10" s="251">
        <f t="shared" si="6"/>
        <v>-2438</v>
      </c>
      <c r="T10" s="262">
        <f>IFERROR(O10/$O$6,"-")</f>
        <v>0.26647234517255031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2505</v>
      </c>
      <c r="D11" s="252">
        <v>579</v>
      </c>
      <c r="E11" s="252">
        <v>2617</v>
      </c>
      <c r="F11" s="258">
        <f t="shared" si="4"/>
        <v>6.0609569688267174E-2</v>
      </c>
      <c r="G11" s="252">
        <v>2210</v>
      </c>
      <c r="H11" s="260">
        <f t="shared" ref="H11:H12" si="11">G11/E11-1</f>
        <v>-0.1555215896064196</v>
      </c>
      <c r="I11" s="259">
        <f t="shared" si="7"/>
        <v>-407</v>
      </c>
      <c r="J11" s="258">
        <f t="shared" si="8"/>
        <v>8.1133668636880943E-2</v>
      </c>
      <c r="K11" s="252">
        <v>2564</v>
      </c>
      <c r="L11" s="256">
        <f>K11/G11-1</f>
        <v>0.16018099547511322</v>
      </c>
      <c r="M11" s="259">
        <f t="shared" si="1"/>
        <v>354</v>
      </c>
      <c r="N11" s="258">
        <f t="shared" si="9"/>
        <v>8.5083789613406333E-2</v>
      </c>
      <c r="O11" s="252">
        <v>2048</v>
      </c>
      <c r="P11" s="260">
        <f t="shared" si="2"/>
        <v>-0.20124804992199685</v>
      </c>
      <c r="Q11" s="259">
        <f t="shared" si="3"/>
        <v>-516</v>
      </c>
      <c r="R11" s="260">
        <f t="shared" ref="R11:R12" si="12">O11/D11-1</f>
        <v>2.5371329879101898</v>
      </c>
      <c r="S11" s="259">
        <f t="shared" ref="S11:S12" si="13">O11-D11</f>
        <v>1469</v>
      </c>
      <c r="T11" s="258">
        <f t="shared" si="10"/>
        <v>7.3698225916729643E-2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0</v>
      </c>
      <c r="D12" s="252">
        <v>0</v>
      </c>
      <c r="E12" s="252">
        <v>0</v>
      </c>
      <c r="F12" s="258">
        <f t="shared" si="4"/>
        <v>0</v>
      </c>
      <c r="G12" s="252">
        <v>0</v>
      </c>
      <c r="H12" s="260" t="e">
        <f t="shared" si="11"/>
        <v>#DIV/0!</v>
      </c>
      <c r="I12" s="259">
        <f t="shared" si="7"/>
        <v>0</v>
      </c>
      <c r="J12" s="258">
        <f t="shared" si="8"/>
        <v>0</v>
      </c>
      <c r="K12" s="252">
        <v>0</v>
      </c>
      <c r="L12" s="256" t="e">
        <f t="shared" si="0"/>
        <v>#DIV/0!</v>
      </c>
      <c r="M12" s="259">
        <f t="shared" si="1"/>
        <v>0</v>
      </c>
      <c r="N12" s="258">
        <f t="shared" si="9"/>
        <v>0</v>
      </c>
      <c r="O12" s="252">
        <v>0</v>
      </c>
      <c r="P12" s="260" t="e">
        <f>O12/K12-1</f>
        <v>#DIV/0!</v>
      </c>
      <c r="Q12" s="259">
        <f t="shared" si="3"/>
        <v>0</v>
      </c>
      <c r="R12" s="260" t="e">
        <f t="shared" si="12"/>
        <v>#DIV/0!</v>
      </c>
      <c r="S12" s="259">
        <f t="shared" si="13"/>
        <v>0</v>
      </c>
      <c r="T12" s="258">
        <f t="shared" si="10"/>
        <v>0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20.384 viajeros 
cuota: 73,4%</v>
      </c>
    </row>
    <row r="20" spans="1:27" x14ac:dyDescent="0.25">
      <c r="AA20" t="str">
        <f>CONCATENATE("Apartamentos: 
",FIXED(O10,0)," viajeros
cuota: ",FIXED(T10*100,1),"%")</f>
        <v>Apartamentos: 
7.405 viajeros
cuota: 26,6%</v>
      </c>
    </row>
    <row r="38" spans="2:31" s="4" customFormat="1" ht="15.75" hidden="1" customHeight="1" thickBot="1" x14ac:dyDescent="0.3">
      <c r="B38" s="267" t="s">
        <v>185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85" t="s">
        <v>183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43361</v>
      </c>
      <c r="D134" s="228">
        <v>6781</v>
      </c>
      <c r="E134" s="228">
        <v>11021</v>
      </c>
      <c r="F134" s="228">
        <v>9118</v>
      </c>
      <c r="G134" s="229">
        <f>F134/E134-1</f>
        <v>-0.17267035659196084</v>
      </c>
      <c r="H134" s="228">
        <f>F134-E134</f>
        <v>-1903</v>
      </c>
      <c r="I134" s="229">
        <f>F134/F$134</f>
        <v>1</v>
      </c>
      <c r="J134" s="228">
        <v>11280</v>
      </c>
      <c r="K134" s="229">
        <f>J134/J$134</f>
        <v>1</v>
      </c>
      <c r="L134" s="229">
        <f>J134/F134-1</f>
        <v>0.23711340206185572</v>
      </c>
      <c r="M134" s="228">
        <f>J134-F134</f>
        <v>2162</v>
      </c>
      <c r="N134" s="229">
        <f>J134/D134-1</f>
        <v>0.66347146438578375</v>
      </c>
      <c r="O134" s="228">
        <f>J134-D134</f>
        <v>4499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33518</v>
      </c>
      <c r="D135" s="246">
        <v>6066</v>
      </c>
      <c r="E135" s="246">
        <v>8246</v>
      </c>
      <c r="F135" s="246">
        <v>6650</v>
      </c>
      <c r="G135" s="250">
        <f>IFERROR(F135/E135-1,"-")</f>
        <v>-0.19354838709677424</v>
      </c>
      <c r="H135" s="246">
        <f t="shared" ref="H135:H138" si="14">F135-E135</f>
        <v>-1596</v>
      </c>
      <c r="I135" s="248">
        <f>F135/F$134</f>
        <v>0.72932660671199823</v>
      </c>
      <c r="J135" s="246">
        <v>8525</v>
      </c>
      <c r="K135" s="247">
        <f t="shared" ref="K135:K138" si="15">J135/J$134</f>
        <v>0.75576241134751776</v>
      </c>
      <c r="L135" s="248">
        <f t="shared" ref="L135:L138" si="16">J135/F135-1</f>
        <v>0.28195488721804507</v>
      </c>
      <c r="M135" s="249">
        <f t="shared" ref="M135:M138" si="17">J135-F135</f>
        <v>1875</v>
      </c>
      <c r="N135" s="247">
        <f t="shared" ref="N135:N138" si="18">J135/D135-1</f>
        <v>0.40537421694691722</v>
      </c>
      <c r="O135" s="246">
        <f t="shared" ref="O135:O138" si="19">J135-D135</f>
        <v>2459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8056</v>
      </c>
      <c r="D136" s="252">
        <v>0</v>
      </c>
      <c r="E136" s="252">
        <v>0</v>
      </c>
      <c r="F136" s="252">
        <v>71</v>
      </c>
      <c r="G136" s="256" t="str">
        <f t="shared" ref="G136:G138" si="20">IFERROR(F136/E136-1,"-")</f>
        <v>-</v>
      </c>
      <c r="H136" s="252">
        <f t="shared" si="14"/>
        <v>71</v>
      </c>
      <c r="I136" s="260">
        <f t="shared" ref="I136:I138" si="21">F136/F$134</f>
        <v>7.7867953498574251E-3</v>
      </c>
      <c r="J136" s="252">
        <v>0</v>
      </c>
      <c r="K136" s="258">
        <f t="shared" si="15"/>
        <v>0</v>
      </c>
      <c r="L136" s="260">
        <f t="shared" si="16"/>
        <v>-1</v>
      </c>
      <c r="M136" s="259">
        <f t="shared" si="17"/>
        <v>-71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17996</v>
      </c>
      <c r="D137" s="252">
        <v>0</v>
      </c>
      <c r="E137" s="252">
        <v>8246</v>
      </c>
      <c r="F137" s="252">
        <v>6579</v>
      </c>
      <c r="G137" s="254">
        <f t="shared" si="20"/>
        <v>-0.20215862236235749</v>
      </c>
      <c r="H137" s="252">
        <f t="shared" si="14"/>
        <v>-1667</v>
      </c>
      <c r="I137" s="264">
        <f t="shared" si="21"/>
        <v>0.72153981136214085</v>
      </c>
      <c r="J137" s="252">
        <v>8525</v>
      </c>
      <c r="K137" s="258">
        <f t="shared" si="15"/>
        <v>0.75576241134751776</v>
      </c>
      <c r="L137" s="260">
        <f t="shared" si="16"/>
        <v>0.29578963368293043</v>
      </c>
      <c r="M137" s="259">
        <f t="shared" si="17"/>
        <v>1946</v>
      </c>
      <c r="N137" s="258" t="e">
        <f t="shared" si="18"/>
        <v>#DIV/0!</v>
      </c>
      <c r="O137" s="252">
        <f t="shared" si="19"/>
        <v>8525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2691</v>
      </c>
      <c r="D138" s="246">
        <v>715</v>
      </c>
      <c r="E138" s="246">
        <v>2775</v>
      </c>
      <c r="F138" s="246">
        <v>2468</v>
      </c>
      <c r="G138" s="250">
        <f t="shared" si="20"/>
        <v>-0.11063063063063061</v>
      </c>
      <c r="H138" s="246">
        <f t="shared" si="14"/>
        <v>-307</v>
      </c>
      <c r="I138" s="248">
        <f t="shared" si="21"/>
        <v>0.27067339328800177</v>
      </c>
      <c r="J138" s="246">
        <v>2755</v>
      </c>
      <c r="K138" s="247">
        <f t="shared" si="15"/>
        <v>0.24423758865248227</v>
      </c>
      <c r="L138" s="248">
        <f t="shared" si="16"/>
        <v>0.11628849270664499</v>
      </c>
      <c r="M138" s="249">
        <f t="shared" si="17"/>
        <v>287</v>
      </c>
      <c r="N138" s="247">
        <f t="shared" si="18"/>
        <v>2.8531468531468533</v>
      </c>
      <c r="O138" s="246">
        <f t="shared" si="19"/>
        <v>2040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D19AA-3C6D-4BA8-8CC3-77C8F26F8114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19411</v>
      </c>
      <c r="D6" s="243">
        <v>5328</v>
      </c>
      <c r="E6" s="243">
        <v>10316</v>
      </c>
      <c r="F6" s="244">
        <f>E6/$E$6</f>
        <v>1</v>
      </c>
      <c r="G6" s="243">
        <v>8297</v>
      </c>
      <c r="H6" s="244">
        <f>G6/E6-1</f>
        <v>-0.19571539356339662</v>
      </c>
      <c r="I6" s="243">
        <f>G6-E6</f>
        <v>-2019</v>
      </c>
      <c r="J6" s="244">
        <f>G6/$G$6</f>
        <v>1</v>
      </c>
      <c r="K6" s="243">
        <v>10303</v>
      </c>
      <c r="L6" s="244">
        <f t="shared" ref="L6:L12" si="0">K6/G6-1</f>
        <v>0.24177413522960101</v>
      </c>
      <c r="M6" s="243">
        <f t="shared" ref="M6:M12" si="1">K6-G6</f>
        <v>2006</v>
      </c>
      <c r="N6" s="244">
        <f>K6/$K$6</f>
        <v>1</v>
      </c>
      <c r="O6" s="243">
        <v>9860</v>
      </c>
      <c r="P6" s="244">
        <f t="shared" ref="P6:P11" si="2">O6/K6-1</f>
        <v>-4.2997185285839068E-2</v>
      </c>
      <c r="Q6" s="243">
        <f t="shared" ref="Q6:Q12" si="3">O6-K6</f>
        <v>-443</v>
      </c>
      <c r="R6" s="244">
        <f>O6/C6-1</f>
        <v>-0.49204059553861212</v>
      </c>
      <c r="S6" s="243">
        <f>O6-C6</f>
        <v>-9551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16906</v>
      </c>
      <c r="D7" s="246">
        <v>4749</v>
      </c>
      <c r="E7" s="246">
        <v>7699</v>
      </c>
      <c r="F7" s="247">
        <f t="shared" ref="F7:F12" si="4">E7/$E$6</f>
        <v>0.7463164017060876</v>
      </c>
      <c r="G7" s="246">
        <v>6087</v>
      </c>
      <c r="H7" s="248">
        <f>G7/E7-1</f>
        <v>-0.20937784127808812</v>
      </c>
      <c r="I7" s="249">
        <f>G7-E7</f>
        <v>-1612</v>
      </c>
      <c r="J7" s="247">
        <f>G7/$G$6</f>
        <v>0.73363866457755811</v>
      </c>
      <c r="K7" s="246">
        <v>7739</v>
      </c>
      <c r="L7" s="250">
        <f t="shared" si="0"/>
        <v>0.27139806144241829</v>
      </c>
      <c r="M7" s="251">
        <f t="shared" si="1"/>
        <v>1652</v>
      </c>
      <c r="N7" s="247">
        <f>K7/$K$6</f>
        <v>0.75114044453071915</v>
      </c>
      <c r="O7" s="246">
        <v>7649</v>
      </c>
      <c r="P7" s="248">
        <f t="shared" si="2"/>
        <v>-1.1629409484429476E-2</v>
      </c>
      <c r="Q7" s="249">
        <f t="shared" si="3"/>
        <v>-90</v>
      </c>
      <c r="R7" s="248">
        <f t="shared" ref="R7:R10" si="5">O7/C7-1</f>
        <v>-0.54755708032651129</v>
      </c>
      <c r="S7" s="249">
        <f t="shared" ref="S7:S10" si="6">O7-C7</f>
        <v>-9257</v>
      </c>
      <c r="T7" s="247">
        <f>O7/$O$6</f>
        <v>0.77576064908722109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0</v>
      </c>
      <c r="D8" s="252">
        <v>0</v>
      </c>
      <c r="E8" s="252">
        <v>0</v>
      </c>
      <c r="F8" s="253">
        <f t="shared" si="4"/>
        <v>0</v>
      </c>
      <c r="G8" s="252">
        <v>71</v>
      </c>
      <c r="H8" s="254" t="str">
        <f>IFERROR(G8/E8-1,"-")</f>
        <v>-</v>
      </c>
      <c r="I8" s="255">
        <f t="shared" ref="I8:I12" si="7">G8-E8</f>
        <v>71</v>
      </c>
      <c r="J8" s="253">
        <f t="shared" ref="J8:J12" si="8">G8/$G$6</f>
        <v>8.5573098710377236E-3</v>
      </c>
      <c r="K8" s="252">
        <v>0</v>
      </c>
      <c r="L8" s="256">
        <f>IFERROR(K8/G8-1,"-")</f>
        <v>-1</v>
      </c>
      <c r="M8" s="257">
        <f>IF(G8=0,"nd",K8-G8)</f>
        <v>-71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16906</v>
      </c>
      <c r="D9" s="252">
        <v>2669</v>
      </c>
      <c r="E9" s="252">
        <v>5604</v>
      </c>
      <c r="F9" s="258">
        <f t="shared" si="4"/>
        <v>0.54323381155486627</v>
      </c>
      <c r="G9" s="252">
        <v>6016</v>
      </c>
      <c r="H9" s="254">
        <f>IFERROR(G9/E9-1,"-")</f>
        <v>7.3518915060670986E-2</v>
      </c>
      <c r="I9" s="259">
        <f t="shared" si="7"/>
        <v>412</v>
      </c>
      <c r="J9" s="258">
        <f t="shared" si="8"/>
        <v>0.72508135470652046</v>
      </c>
      <c r="K9" s="252">
        <v>7739</v>
      </c>
      <c r="L9" s="256">
        <f>IFERROR(K9/G9-1,"-")</f>
        <v>0.28640292553191493</v>
      </c>
      <c r="M9" s="257">
        <f>IF(G9=0,"nd",K9-G9)</f>
        <v>1723</v>
      </c>
      <c r="N9" s="258">
        <f t="shared" si="9"/>
        <v>0.75114044453071915</v>
      </c>
      <c r="O9" s="252">
        <v>7649</v>
      </c>
      <c r="P9" s="256">
        <f t="shared" si="2"/>
        <v>-1.1629409484429476E-2</v>
      </c>
      <c r="Q9" s="259">
        <f t="shared" si="3"/>
        <v>-90</v>
      </c>
      <c r="R9" s="260">
        <f t="shared" si="5"/>
        <v>-0.54755708032651129</v>
      </c>
      <c r="S9" s="259">
        <f t="shared" si="6"/>
        <v>-9257</v>
      </c>
      <c r="T9" s="258">
        <f t="shared" si="10"/>
        <v>0.77576064908722109</v>
      </c>
      <c r="V9" s="29"/>
      <c r="W9" s="79"/>
      <c r="AE9" s="1"/>
    </row>
    <row r="10" spans="1:31" s="4" customFormat="1" x14ac:dyDescent="0.25">
      <c r="B10" s="245" t="s">
        <v>193</v>
      </c>
      <c r="C10" s="261">
        <v>2505</v>
      </c>
      <c r="D10" s="261">
        <v>579</v>
      </c>
      <c r="E10" s="261">
        <v>2617</v>
      </c>
      <c r="F10" s="262">
        <f>IFERROR(E10/$E$6,"-")</f>
        <v>0.25368359829391235</v>
      </c>
      <c r="G10" s="261">
        <v>2210</v>
      </c>
      <c r="H10" s="250">
        <f>IFERROR(G10/E10-1,"-")</f>
        <v>-0.1555215896064196</v>
      </c>
      <c r="I10" s="251">
        <f>IFERROR(G10-E10,"-")</f>
        <v>-407</v>
      </c>
      <c r="J10" s="262">
        <f>IFERROR(G10/$G$6,"-")</f>
        <v>0.26636133542244184</v>
      </c>
      <c r="K10" s="261">
        <v>2564</v>
      </c>
      <c r="L10" s="250">
        <f>IFERROR(K10/G10-1,"-")</f>
        <v>0.16018099547511322</v>
      </c>
      <c r="M10" s="251">
        <f>IFERROR(K10-G10,"-")</f>
        <v>354</v>
      </c>
      <c r="N10" s="262">
        <f>IFERROR(K10/$K$6,"-")</f>
        <v>0.24885955546928079</v>
      </c>
      <c r="O10" s="261">
        <v>2211</v>
      </c>
      <c r="P10" s="250">
        <f>IFERROR(O10/K10-1,"-")</f>
        <v>-0.13767550702028086</v>
      </c>
      <c r="Q10" s="251">
        <f>IFERROR(O10-K10,"-")</f>
        <v>-353</v>
      </c>
      <c r="R10" s="250">
        <f t="shared" si="5"/>
        <v>-0.11736526946107784</v>
      </c>
      <c r="S10" s="251">
        <f t="shared" si="6"/>
        <v>-294</v>
      </c>
      <c r="T10" s="262">
        <f>IFERROR(O10/$O$6,"-")</f>
        <v>0.22423935091277891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2505</v>
      </c>
      <c r="D11" s="252">
        <v>579</v>
      </c>
      <c r="E11" s="252">
        <v>2617</v>
      </c>
      <c r="F11" s="258">
        <f t="shared" si="4"/>
        <v>0.25368359829391235</v>
      </c>
      <c r="G11" s="252">
        <v>2210</v>
      </c>
      <c r="H11" s="260">
        <f t="shared" ref="H11:H12" si="11">G11/E11-1</f>
        <v>-0.1555215896064196</v>
      </c>
      <c r="I11" s="259">
        <f t="shared" si="7"/>
        <v>-407</v>
      </c>
      <c r="J11" s="258">
        <f t="shared" si="8"/>
        <v>0.26636133542244184</v>
      </c>
      <c r="K11" s="252">
        <v>2564</v>
      </c>
      <c r="L11" s="256">
        <f>K11/G11-1</f>
        <v>0.16018099547511322</v>
      </c>
      <c r="M11" s="259">
        <f t="shared" si="1"/>
        <v>354</v>
      </c>
      <c r="N11" s="258">
        <f t="shared" si="9"/>
        <v>0.24885955546928079</v>
      </c>
      <c r="O11" s="252">
        <v>2048</v>
      </c>
      <c r="P11" s="260">
        <f t="shared" si="2"/>
        <v>-0.20124804992199685</v>
      </c>
      <c r="Q11" s="259">
        <f t="shared" si="3"/>
        <v>-516</v>
      </c>
      <c r="R11" s="260">
        <f t="shared" ref="R11:R12" si="12">O11/D11-1</f>
        <v>2.5371329879101898</v>
      </c>
      <c r="S11" s="259">
        <f t="shared" ref="S11:S12" si="13">O11-D11</f>
        <v>1469</v>
      </c>
      <c r="T11" s="258">
        <f t="shared" si="10"/>
        <v>0.2077079107505071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0</v>
      </c>
      <c r="D12" s="252">
        <v>0</v>
      </c>
      <c r="E12" s="252">
        <v>0</v>
      </c>
      <c r="F12" s="258">
        <f t="shared" si="4"/>
        <v>0</v>
      </c>
      <c r="G12" s="252">
        <v>0</v>
      </c>
      <c r="H12" s="260" t="e">
        <f t="shared" si="11"/>
        <v>#DIV/0!</v>
      </c>
      <c r="I12" s="259">
        <f t="shared" si="7"/>
        <v>0</v>
      </c>
      <c r="J12" s="258">
        <f t="shared" si="8"/>
        <v>0</v>
      </c>
      <c r="K12" s="252">
        <v>0</v>
      </c>
      <c r="L12" s="256" t="e">
        <f t="shared" si="0"/>
        <v>#DIV/0!</v>
      </c>
      <c r="M12" s="259">
        <f t="shared" si="1"/>
        <v>0</v>
      </c>
      <c r="N12" s="258">
        <f t="shared" si="9"/>
        <v>0</v>
      </c>
      <c r="O12" s="252">
        <v>0</v>
      </c>
      <c r="P12" s="260" t="e">
        <f>O12/K12-1</f>
        <v>#DIV/0!</v>
      </c>
      <c r="Q12" s="259">
        <f t="shared" si="3"/>
        <v>0</v>
      </c>
      <c r="R12" s="260" t="e">
        <f t="shared" si="12"/>
        <v>#DIV/0!</v>
      </c>
      <c r="S12" s="259">
        <f t="shared" si="13"/>
        <v>0</v>
      </c>
      <c r="T12" s="258">
        <f t="shared" si="10"/>
        <v>0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7.649 viajeros 
cuota: 77,6%</v>
      </c>
    </row>
    <row r="20" spans="27:27" x14ac:dyDescent="0.25">
      <c r="AA20" t="str">
        <f>CONCATENATE("Apartamentos: 
",FIXED(O10,0)," viajeros
cuota: ",FIXED(T10*100,1),"%")</f>
        <v>Apartamentos: 
2.211 viajeros
cuota: 22,4%</v>
      </c>
    </row>
    <row r="38" spans="2:31" s="4" customFormat="1" ht="15.75" hidden="1" customHeight="1" thickBot="1" x14ac:dyDescent="0.3">
      <c r="B38" s="267" t="s">
        <v>185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85" t="s">
        <v>183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20687</v>
      </c>
      <c r="D134" s="228">
        <v>6781</v>
      </c>
      <c r="E134" s="228">
        <v>11021</v>
      </c>
      <c r="F134" s="228">
        <v>9118</v>
      </c>
      <c r="G134" s="229">
        <f>F134/E134-1</f>
        <v>-0.17267035659196084</v>
      </c>
      <c r="H134" s="228">
        <f>F134-E134</f>
        <v>-1903</v>
      </c>
      <c r="I134" s="229">
        <f>F134/F$134</f>
        <v>1</v>
      </c>
      <c r="J134" s="228">
        <v>11280</v>
      </c>
      <c r="K134" s="229">
        <f>J134/J$134</f>
        <v>1</v>
      </c>
      <c r="L134" s="229">
        <f>J134/F134-1</f>
        <v>0.23711340206185572</v>
      </c>
      <c r="M134" s="228">
        <f>J134-F134</f>
        <v>2162</v>
      </c>
      <c r="N134" s="229">
        <f>J134/D134-1</f>
        <v>0.66347146438578375</v>
      </c>
      <c r="O134" s="228">
        <f>J134-D134</f>
        <v>4499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17996</v>
      </c>
      <c r="D135" s="246">
        <v>6066</v>
      </c>
      <c r="E135" s="246">
        <v>8246</v>
      </c>
      <c r="F135" s="246">
        <v>6650</v>
      </c>
      <c r="G135" s="250">
        <f>IFERROR(F135/E135-1,"-")</f>
        <v>-0.19354838709677424</v>
      </c>
      <c r="H135" s="246">
        <f t="shared" ref="H135:H138" si="14">F135-E135</f>
        <v>-1596</v>
      </c>
      <c r="I135" s="248">
        <f>F135/F$134</f>
        <v>0.72932660671199823</v>
      </c>
      <c r="J135" s="246">
        <v>8525</v>
      </c>
      <c r="K135" s="247">
        <f t="shared" ref="K135:K138" si="15">J135/J$134</f>
        <v>0.75576241134751776</v>
      </c>
      <c r="L135" s="248">
        <f t="shared" ref="L135:L138" si="16">J135/F135-1</f>
        <v>0.28195488721804507</v>
      </c>
      <c r="M135" s="249">
        <f t="shared" ref="M135:M138" si="17">J135-F135</f>
        <v>1875</v>
      </c>
      <c r="N135" s="247">
        <f t="shared" ref="N135:N138" si="18">J135/D135-1</f>
        <v>0.40537421694691722</v>
      </c>
      <c r="O135" s="246">
        <f t="shared" ref="O135:O138" si="19">J135-D135</f>
        <v>2459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71</v>
      </c>
      <c r="G136" s="256" t="str">
        <f t="shared" ref="G136:G138" si="20">IFERROR(F136/E136-1,"-")</f>
        <v>-</v>
      </c>
      <c r="H136" s="252">
        <f t="shared" si="14"/>
        <v>71</v>
      </c>
      <c r="I136" s="260">
        <f t="shared" ref="I136:I138" si="21">F136/F$134</f>
        <v>7.7867953498574251E-3</v>
      </c>
      <c r="J136" s="252">
        <v>0</v>
      </c>
      <c r="K136" s="258">
        <f t="shared" si="15"/>
        <v>0</v>
      </c>
      <c r="L136" s="260">
        <f t="shared" si="16"/>
        <v>-1</v>
      </c>
      <c r="M136" s="259">
        <f t="shared" si="17"/>
        <v>-71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17996</v>
      </c>
      <c r="D137" s="252">
        <v>0</v>
      </c>
      <c r="E137" s="252">
        <v>8246</v>
      </c>
      <c r="F137" s="252">
        <v>6579</v>
      </c>
      <c r="G137" s="254">
        <f t="shared" si="20"/>
        <v>-0.20215862236235749</v>
      </c>
      <c r="H137" s="252">
        <f t="shared" si="14"/>
        <v>-1667</v>
      </c>
      <c r="I137" s="264">
        <f t="shared" si="21"/>
        <v>0.72153981136214085</v>
      </c>
      <c r="J137" s="252">
        <v>8525</v>
      </c>
      <c r="K137" s="258">
        <f t="shared" si="15"/>
        <v>0.75576241134751776</v>
      </c>
      <c r="L137" s="260">
        <f t="shared" si="16"/>
        <v>0.29578963368293043</v>
      </c>
      <c r="M137" s="259">
        <f t="shared" si="17"/>
        <v>1946</v>
      </c>
      <c r="N137" s="258" t="e">
        <f t="shared" si="18"/>
        <v>#DIV/0!</v>
      </c>
      <c r="O137" s="252">
        <f t="shared" si="19"/>
        <v>8525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2691</v>
      </c>
      <c r="D138" s="246">
        <v>715</v>
      </c>
      <c r="E138" s="246">
        <v>2775</v>
      </c>
      <c r="F138" s="246">
        <v>2468</v>
      </c>
      <c r="G138" s="250">
        <f t="shared" si="20"/>
        <v>-0.11063063063063061</v>
      </c>
      <c r="H138" s="246">
        <f t="shared" si="14"/>
        <v>-307</v>
      </c>
      <c r="I138" s="248">
        <f t="shared" si="21"/>
        <v>0.27067339328800177</v>
      </c>
      <c r="J138" s="246">
        <v>2755</v>
      </c>
      <c r="K138" s="247">
        <f t="shared" si="15"/>
        <v>0.24423758865248227</v>
      </c>
      <c r="L138" s="248">
        <f t="shared" si="16"/>
        <v>0.11628849270664499</v>
      </c>
      <c r="M138" s="249">
        <f t="shared" si="17"/>
        <v>287</v>
      </c>
      <c r="N138" s="247">
        <f t="shared" si="18"/>
        <v>2.8531468531468533</v>
      </c>
      <c r="O138" s="246">
        <f t="shared" si="19"/>
        <v>2040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23364-160E-4EDC-900A-4CC899C5AE9F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ED395-33DC-498A-9177-74780897D1DA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23950</v>
      </c>
      <c r="D6" s="243">
        <v>14642</v>
      </c>
      <c r="E6" s="243">
        <v>32862</v>
      </c>
      <c r="F6" s="244">
        <f>E6/$E$6</f>
        <v>1</v>
      </c>
      <c r="G6" s="243">
        <v>18942</v>
      </c>
      <c r="H6" s="244">
        <f>G6/E6-1</f>
        <v>-0.42358955632645612</v>
      </c>
      <c r="I6" s="243">
        <f>G6-E6</f>
        <v>-13920</v>
      </c>
      <c r="J6" s="244">
        <f>G6/$G$6</f>
        <v>1</v>
      </c>
      <c r="K6" s="243">
        <v>19832</v>
      </c>
      <c r="L6" s="244">
        <f t="shared" ref="L6:L12" si="0">K6/G6-1</f>
        <v>4.6985534790412897E-2</v>
      </c>
      <c r="M6" s="243">
        <f t="shared" ref="M6:M12" si="1">K6-G6</f>
        <v>890</v>
      </c>
      <c r="N6" s="244">
        <f>K6/$K$6</f>
        <v>1</v>
      </c>
      <c r="O6" s="243">
        <v>17929</v>
      </c>
      <c r="P6" s="244">
        <f t="shared" ref="P6:P11" si="2">O6/K6-1</f>
        <v>-9.5956030657523228E-2</v>
      </c>
      <c r="Q6" s="243">
        <f t="shared" ref="Q6:Q12" si="3">O6-K6</f>
        <v>-1903</v>
      </c>
      <c r="R6" s="244">
        <f>O6/C6-1</f>
        <v>-0.25139874739039669</v>
      </c>
      <c r="S6" s="243">
        <f>O6-C6</f>
        <v>-6021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16612</v>
      </c>
      <c r="D7" s="246">
        <v>11860</v>
      </c>
      <c r="E7" s="246">
        <v>28458</v>
      </c>
      <c r="F7" s="247">
        <f t="shared" ref="F7:F12" si="4">E7/$E$6</f>
        <v>0.86598502830016433</v>
      </c>
      <c r="G7" s="246">
        <v>13852</v>
      </c>
      <c r="H7" s="248">
        <f>G7/E7-1</f>
        <v>-0.5132475929439877</v>
      </c>
      <c r="I7" s="249">
        <f>G7-E7</f>
        <v>-14606</v>
      </c>
      <c r="J7" s="247">
        <f>G7/$G$6</f>
        <v>0.7312849751874142</v>
      </c>
      <c r="K7" s="246">
        <v>13925</v>
      </c>
      <c r="L7" s="250">
        <f t="shared" si="0"/>
        <v>5.269997112330449E-3</v>
      </c>
      <c r="M7" s="251">
        <f t="shared" si="1"/>
        <v>73</v>
      </c>
      <c r="N7" s="247">
        <f>K7/$K$6</f>
        <v>0.70214804356595406</v>
      </c>
      <c r="O7" s="246">
        <v>12735</v>
      </c>
      <c r="P7" s="248">
        <f t="shared" si="2"/>
        <v>-8.5457809694793552E-2</v>
      </c>
      <c r="Q7" s="249">
        <f t="shared" si="3"/>
        <v>-1190</v>
      </c>
      <c r="R7" s="248">
        <f t="shared" ref="R7:R10" si="5">O7/C7-1</f>
        <v>-0.23338550445461115</v>
      </c>
      <c r="S7" s="249">
        <f t="shared" ref="S7:S10" si="6">O7-C7</f>
        <v>-3877</v>
      </c>
      <c r="T7" s="247">
        <f>O7/$O$6</f>
        <v>0.71030174577500138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8056</v>
      </c>
      <c r="D8" s="252">
        <v>2454</v>
      </c>
      <c r="E8" s="252">
        <v>5957</v>
      </c>
      <c r="F8" s="253">
        <f t="shared" si="4"/>
        <v>0.18127320309171688</v>
      </c>
      <c r="G8" s="252">
        <v>5187</v>
      </c>
      <c r="H8" s="254">
        <f>IFERROR(G8/E8-1,"-")</f>
        <v>-0.12925969447708574</v>
      </c>
      <c r="I8" s="255">
        <f t="shared" ref="I8:I12" si="7">G8-E8</f>
        <v>-770</v>
      </c>
      <c r="J8" s="253">
        <f t="shared" ref="J8:J12" si="8">G8/$G$6</f>
        <v>0.27383592017738362</v>
      </c>
      <c r="K8" s="252">
        <v>7485</v>
      </c>
      <c r="L8" s="256">
        <f>IFERROR(K8/G8-1,"-")</f>
        <v>0.44303065355696924</v>
      </c>
      <c r="M8" s="257">
        <f>IF(G8=0,"nd",K8-G8)</f>
        <v>2298</v>
      </c>
      <c r="N8" s="258">
        <f t="shared" ref="N8:N12" si="9">K8/$K$6</f>
        <v>0.37742033077853976</v>
      </c>
      <c r="O8" s="252">
        <v>6555</v>
      </c>
      <c r="P8" s="256">
        <f>IFERROR(O8/K8-1,"-")</f>
        <v>-0.12424849699398799</v>
      </c>
      <c r="Q8" s="259">
        <f t="shared" si="3"/>
        <v>-930</v>
      </c>
      <c r="R8" s="256">
        <f>IFERROR(O8/C8-1,"-")</f>
        <v>-0.18632075471698117</v>
      </c>
      <c r="S8" s="259">
        <f t="shared" si="6"/>
        <v>-1501</v>
      </c>
      <c r="T8" s="258">
        <f t="shared" ref="T8:T12" si="10">O8/$O$6</f>
        <v>0.36560879022812204</v>
      </c>
      <c r="V8" s="29"/>
      <c r="W8" s="79"/>
      <c r="AE8" s="1"/>
    </row>
    <row r="9" spans="1:31" s="4" customFormat="1" x14ac:dyDescent="0.25">
      <c r="B9" s="97" t="s">
        <v>61</v>
      </c>
      <c r="C9" s="252">
        <v>8556</v>
      </c>
      <c r="D9" s="252">
        <v>3528</v>
      </c>
      <c r="E9" s="252">
        <v>7957</v>
      </c>
      <c r="F9" s="258">
        <f t="shared" si="4"/>
        <v>0.24213377152942608</v>
      </c>
      <c r="G9" s="252">
        <v>8665</v>
      </c>
      <c r="H9" s="254">
        <f>IFERROR(G9/E9-1,"-")</f>
        <v>8.8978258137488941E-2</v>
      </c>
      <c r="I9" s="259">
        <f t="shared" si="7"/>
        <v>708</v>
      </c>
      <c r="J9" s="258">
        <f t="shared" si="8"/>
        <v>0.45744905501003064</v>
      </c>
      <c r="K9" s="252">
        <v>6440</v>
      </c>
      <c r="L9" s="256">
        <f>IFERROR(K9/G9-1,"-")</f>
        <v>-0.25678015002885168</v>
      </c>
      <c r="M9" s="257">
        <f>IF(G9=0,"nd",K9-G9)</f>
        <v>-2225</v>
      </c>
      <c r="N9" s="258">
        <f t="shared" si="9"/>
        <v>0.3247277127874143</v>
      </c>
      <c r="O9" s="252">
        <v>6180</v>
      </c>
      <c r="P9" s="256">
        <f t="shared" si="2"/>
        <v>-4.0372670807453437E-2</v>
      </c>
      <c r="Q9" s="259">
        <f t="shared" si="3"/>
        <v>-260</v>
      </c>
      <c r="R9" s="260">
        <f t="shared" si="5"/>
        <v>-0.27769985974754563</v>
      </c>
      <c r="S9" s="259">
        <f t="shared" si="6"/>
        <v>-2376</v>
      </c>
      <c r="T9" s="258">
        <f t="shared" si="10"/>
        <v>0.34469295554687934</v>
      </c>
      <c r="V9" s="29"/>
      <c r="W9" s="79"/>
      <c r="AE9" s="1"/>
    </row>
    <row r="10" spans="1:31" s="4" customFormat="1" x14ac:dyDescent="0.25">
      <c r="B10" s="245" t="s">
        <v>193</v>
      </c>
      <c r="C10" s="261">
        <v>7338</v>
      </c>
      <c r="D10" s="261">
        <v>2782</v>
      </c>
      <c r="E10" s="261">
        <v>4404</v>
      </c>
      <c r="F10" s="262">
        <f>IFERROR(E10/$E$6,"-")</f>
        <v>0.13401497169983567</v>
      </c>
      <c r="G10" s="261">
        <v>5090</v>
      </c>
      <c r="H10" s="250">
        <f>IFERROR(G10/E10-1,"-")</f>
        <v>0.15576748410535868</v>
      </c>
      <c r="I10" s="251">
        <f>IFERROR(G10-E10,"-")</f>
        <v>686</v>
      </c>
      <c r="J10" s="262">
        <f>IFERROR(G10/$G$6,"-")</f>
        <v>0.2687150248125858</v>
      </c>
      <c r="K10" s="261">
        <v>5907</v>
      </c>
      <c r="L10" s="250">
        <f>IFERROR(K10/G10-1,"-")</f>
        <v>0.16051080550098229</v>
      </c>
      <c r="M10" s="251">
        <f>IFERROR(K10-G10,"-")</f>
        <v>817</v>
      </c>
      <c r="N10" s="262">
        <f>IFERROR(K10/$K$6,"-")</f>
        <v>0.29785195643404599</v>
      </c>
      <c r="O10" s="261">
        <v>5194</v>
      </c>
      <c r="P10" s="250">
        <f>IFERROR(O10/K10-1,"-")</f>
        <v>-0.12070424919586931</v>
      </c>
      <c r="Q10" s="251">
        <f>IFERROR(O10-K10,"-")</f>
        <v>-713</v>
      </c>
      <c r="R10" s="250">
        <f t="shared" si="5"/>
        <v>-0.29217770509675656</v>
      </c>
      <c r="S10" s="251">
        <f t="shared" si="6"/>
        <v>-2144</v>
      </c>
      <c r="T10" s="262">
        <f>IFERROR(O10/$O$6,"-")</f>
        <v>0.28969825422499862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7338</v>
      </c>
      <c r="D11" s="252">
        <v>2782</v>
      </c>
      <c r="E11" s="252">
        <v>4404</v>
      </c>
      <c r="F11" s="258">
        <f t="shared" si="4"/>
        <v>0.13401497169983567</v>
      </c>
      <c r="G11" s="252">
        <v>5090</v>
      </c>
      <c r="H11" s="260">
        <f t="shared" ref="H11:H12" si="11">G11/E11-1</f>
        <v>0.15576748410535868</v>
      </c>
      <c r="I11" s="259">
        <f t="shared" si="7"/>
        <v>686</v>
      </c>
      <c r="J11" s="258">
        <f t="shared" si="8"/>
        <v>0.2687150248125858</v>
      </c>
      <c r="K11" s="252">
        <v>5907</v>
      </c>
      <c r="L11" s="256">
        <f>K11/G11-1</f>
        <v>0.16051080550098229</v>
      </c>
      <c r="M11" s="259">
        <f t="shared" si="1"/>
        <v>817</v>
      </c>
      <c r="N11" s="258">
        <f t="shared" si="9"/>
        <v>0.29785195643404599</v>
      </c>
      <c r="O11" s="252">
        <v>5033</v>
      </c>
      <c r="P11" s="260">
        <f t="shared" si="2"/>
        <v>-0.14796004740138813</v>
      </c>
      <c r="Q11" s="259">
        <f t="shared" si="3"/>
        <v>-874</v>
      </c>
      <c r="R11" s="260">
        <f t="shared" ref="R11:R12" si="12">O11/D11-1</f>
        <v>0.80913012221423442</v>
      </c>
      <c r="S11" s="259">
        <f t="shared" ref="S11:S12" si="13">O11-D11</f>
        <v>2251</v>
      </c>
      <c r="T11" s="258">
        <f t="shared" si="10"/>
        <v>0.28071838920185177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0</v>
      </c>
      <c r="D12" s="252">
        <v>0</v>
      </c>
      <c r="E12" s="252">
        <v>0</v>
      </c>
      <c r="F12" s="258">
        <f t="shared" si="4"/>
        <v>0</v>
      </c>
      <c r="G12" s="252">
        <v>0</v>
      </c>
      <c r="H12" s="260" t="e">
        <f t="shared" si="11"/>
        <v>#DIV/0!</v>
      </c>
      <c r="I12" s="259">
        <f t="shared" si="7"/>
        <v>0</v>
      </c>
      <c r="J12" s="258">
        <f t="shared" si="8"/>
        <v>0</v>
      </c>
      <c r="K12" s="252">
        <v>0</v>
      </c>
      <c r="L12" s="256" t="e">
        <f t="shared" si="0"/>
        <v>#DIV/0!</v>
      </c>
      <c r="M12" s="259">
        <f t="shared" si="1"/>
        <v>0</v>
      </c>
      <c r="N12" s="258">
        <f t="shared" si="9"/>
        <v>0</v>
      </c>
      <c r="O12" s="252">
        <v>0</v>
      </c>
      <c r="P12" s="260" t="e">
        <f>O12/K12-1</f>
        <v>#DIV/0!</v>
      </c>
      <c r="Q12" s="259">
        <f t="shared" si="3"/>
        <v>0</v>
      </c>
      <c r="R12" s="260" t="e">
        <f t="shared" si="12"/>
        <v>#DIV/0!</v>
      </c>
      <c r="S12" s="259">
        <f t="shared" si="13"/>
        <v>0</v>
      </c>
      <c r="T12" s="258">
        <f t="shared" si="10"/>
        <v>0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12.735 viajeros 
cuota: 71,0%</v>
      </c>
    </row>
    <row r="20" spans="27:27" x14ac:dyDescent="0.25">
      <c r="AA20" t="str">
        <f>CONCATENATE("Apartamentos: 
",FIXED(O10,0)," viajeros
cuota: ",FIXED(T10*100,1),"%")</f>
        <v>Apartamentos: 
5.194 viajeros
cuota: 29,0%</v>
      </c>
    </row>
    <row r="38" spans="2:31" s="4" customFormat="1" ht="15.75" hidden="1" customHeight="1" thickBot="1" x14ac:dyDescent="0.3">
      <c r="B38" s="267" t="s">
        <v>185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85" t="s">
        <v>183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24890</v>
      </c>
      <c r="D134" s="228">
        <v>20058</v>
      </c>
      <c r="E134" s="228">
        <v>34195</v>
      </c>
      <c r="F134" s="228">
        <v>19943</v>
      </c>
      <c r="G134" s="229">
        <f>F134/E134-1</f>
        <v>-0.41678607983623339</v>
      </c>
      <c r="H134" s="228">
        <f>F134-E134</f>
        <v>-14252</v>
      </c>
      <c r="I134" s="229">
        <f>F134/F$134</f>
        <v>1</v>
      </c>
      <c r="J134" s="228">
        <v>20738</v>
      </c>
      <c r="K134" s="229">
        <f>J134/J$134</f>
        <v>1</v>
      </c>
      <c r="L134" s="229">
        <f>J134/F134-1</f>
        <v>3.9863611292182632E-2</v>
      </c>
      <c r="M134" s="228">
        <f>J134-F134</f>
        <v>795</v>
      </c>
      <c r="N134" s="229">
        <f>J134/D134-1</f>
        <v>3.3901685113171709E-2</v>
      </c>
      <c r="O134" s="228">
        <f>J134-D134</f>
        <v>680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17177</v>
      </c>
      <c r="D135" s="246">
        <v>16366</v>
      </c>
      <c r="E135" s="246">
        <v>29524</v>
      </c>
      <c r="F135" s="246">
        <v>14679</v>
      </c>
      <c r="G135" s="250">
        <f>IFERROR(F135/E135-1,"-")</f>
        <v>-0.50281127218534072</v>
      </c>
      <c r="H135" s="246">
        <f t="shared" ref="H135:H138" si="14">F135-E135</f>
        <v>-14845</v>
      </c>
      <c r="I135" s="248">
        <f>F135/F$134</f>
        <v>0.7360477360477361</v>
      </c>
      <c r="J135" s="246">
        <v>14638</v>
      </c>
      <c r="K135" s="247">
        <f t="shared" ref="K135:K138" si="15">J135/J$134</f>
        <v>0.70585398784839426</v>
      </c>
      <c r="L135" s="248">
        <f t="shared" ref="L135:L138" si="16">J135/F135-1</f>
        <v>-2.7931057973976658E-3</v>
      </c>
      <c r="M135" s="249">
        <f t="shared" ref="M135:M138" si="17">J135-F135</f>
        <v>-41</v>
      </c>
      <c r="N135" s="247">
        <f t="shared" ref="N135:N138" si="18">J135/D135-1</f>
        <v>-0.10558474886960767</v>
      </c>
      <c r="O135" s="246">
        <f t="shared" ref="O135:O138" si="19">J135-D135</f>
        <v>-1728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8311</v>
      </c>
      <c r="D136" s="252">
        <v>0</v>
      </c>
      <c r="E136" s="252">
        <v>9339</v>
      </c>
      <c r="F136" s="252">
        <v>5415</v>
      </c>
      <c r="G136" s="256">
        <f t="shared" ref="G136:G138" si="20">IFERROR(F136/E136-1,"-")</f>
        <v>-0.42017346610986184</v>
      </c>
      <c r="H136" s="252">
        <f t="shared" si="14"/>
        <v>-3924</v>
      </c>
      <c r="I136" s="260">
        <f t="shared" ref="I136:I138" si="21">F136/F$134</f>
        <v>0.27152384295241438</v>
      </c>
      <c r="J136" s="252">
        <v>7999</v>
      </c>
      <c r="K136" s="258">
        <f t="shared" si="15"/>
        <v>0.3857170411804417</v>
      </c>
      <c r="L136" s="260">
        <f t="shared" si="16"/>
        <v>0.47719298245614028</v>
      </c>
      <c r="M136" s="259">
        <f t="shared" si="17"/>
        <v>2584</v>
      </c>
      <c r="N136" s="258" t="e">
        <f t="shared" si="18"/>
        <v>#DIV/0!</v>
      </c>
      <c r="O136" s="252">
        <f t="shared" si="19"/>
        <v>7999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8866</v>
      </c>
      <c r="D137" s="252">
        <v>0</v>
      </c>
      <c r="E137" s="252">
        <v>20185</v>
      </c>
      <c r="F137" s="252">
        <v>9264</v>
      </c>
      <c r="G137" s="254">
        <f t="shared" si="20"/>
        <v>-0.54104533069110727</v>
      </c>
      <c r="H137" s="252">
        <f t="shared" si="14"/>
        <v>-10921</v>
      </c>
      <c r="I137" s="264">
        <f t="shared" si="21"/>
        <v>0.46452389309532166</v>
      </c>
      <c r="J137" s="252">
        <v>6639</v>
      </c>
      <c r="K137" s="258">
        <f t="shared" si="15"/>
        <v>0.32013694666795256</v>
      </c>
      <c r="L137" s="260">
        <f t="shared" si="16"/>
        <v>-0.28335492227979275</v>
      </c>
      <c r="M137" s="259">
        <f t="shared" si="17"/>
        <v>-2625</v>
      </c>
      <c r="N137" s="258" t="e">
        <f t="shared" si="18"/>
        <v>#DIV/0!</v>
      </c>
      <c r="O137" s="252">
        <f t="shared" si="19"/>
        <v>6639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7713</v>
      </c>
      <c r="D138" s="246">
        <v>3692</v>
      </c>
      <c r="E138" s="246">
        <v>4671</v>
      </c>
      <c r="F138" s="246">
        <v>5264</v>
      </c>
      <c r="G138" s="250">
        <f t="shared" si="20"/>
        <v>0.12695354313851426</v>
      </c>
      <c r="H138" s="246">
        <f t="shared" si="14"/>
        <v>593</v>
      </c>
      <c r="I138" s="248">
        <f t="shared" si="21"/>
        <v>0.26395226395226395</v>
      </c>
      <c r="J138" s="246">
        <v>6100</v>
      </c>
      <c r="K138" s="247">
        <f t="shared" si="15"/>
        <v>0.29414601215160574</v>
      </c>
      <c r="L138" s="248">
        <f t="shared" si="16"/>
        <v>0.15881458966565343</v>
      </c>
      <c r="M138" s="249">
        <f t="shared" si="17"/>
        <v>836</v>
      </c>
      <c r="N138" s="247">
        <f t="shared" si="18"/>
        <v>0.65222101841820157</v>
      </c>
      <c r="O138" s="246">
        <f t="shared" si="19"/>
        <v>2408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A13D2-DDC6-4D81-B494-03E161536091}">
  <sheetPr>
    <tabColor theme="4" tint="0.39997558519241921"/>
  </sheetPr>
  <dimension ref="A1:AE149"/>
  <sheetViews>
    <sheetView showGridLines="0" topLeftCell="B1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977442</v>
      </c>
      <c r="D6" s="243">
        <v>431442</v>
      </c>
      <c r="E6" s="243">
        <v>739628</v>
      </c>
      <c r="F6" s="244">
        <f>E6/$E$6</f>
        <v>1</v>
      </c>
      <c r="G6" s="243">
        <v>947988</v>
      </c>
      <c r="H6" s="244">
        <f>G6/E6-1</f>
        <v>0.281709183535507</v>
      </c>
      <c r="I6" s="243">
        <f>G6-E6</f>
        <v>208360</v>
      </c>
      <c r="J6" s="244">
        <f>G6/$G$6</f>
        <v>1</v>
      </c>
      <c r="K6" s="243">
        <v>974590</v>
      </c>
      <c r="L6" s="244">
        <f>K6/G6-1</f>
        <v>2.8061536643923857E-2</v>
      </c>
      <c r="M6" s="243">
        <f>K6-G6</f>
        <v>26602</v>
      </c>
      <c r="N6" s="244">
        <f>K6/$K$6</f>
        <v>1</v>
      </c>
      <c r="O6" s="243">
        <v>990510</v>
      </c>
      <c r="P6" s="244">
        <f>O6/K6-1</f>
        <v>1.6335074236345504E-2</v>
      </c>
      <c r="Q6" s="243">
        <f>O6-K6</f>
        <v>15920</v>
      </c>
      <c r="R6" s="244">
        <f>IFERROR(O6/C6-1,"-")</f>
        <v>1.3369591239173362E-2</v>
      </c>
      <c r="S6" s="243">
        <f>O6-C6</f>
        <v>13068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210585</v>
      </c>
      <c r="D7" s="252">
        <v>95402</v>
      </c>
      <c r="E7" s="252">
        <v>233548</v>
      </c>
      <c r="F7" s="258">
        <f t="shared" ref="F7:F16" si="0">E7/$E$6</f>
        <v>0.31576414089244864</v>
      </c>
      <c r="G7" s="252">
        <v>194307</v>
      </c>
      <c r="H7" s="260">
        <f>G7/E7-1</f>
        <v>-0.16802113484165992</v>
      </c>
      <c r="I7" s="259">
        <f>G7-E7</f>
        <v>-39241</v>
      </c>
      <c r="J7" s="258">
        <f>G7/$G$6</f>
        <v>0.20496778440233421</v>
      </c>
      <c r="K7" s="252">
        <v>169678</v>
      </c>
      <c r="L7" s="260">
        <f>K7/G7-1</f>
        <v>-0.12675302485242423</v>
      </c>
      <c r="M7" s="259">
        <f>K7-G7</f>
        <v>-24629</v>
      </c>
      <c r="N7" s="258">
        <f>K7/$K$6</f>
        <v>0.17410193004237678</v>
      </c>
      <c r="O7" s="252">
        <v>151006</v>
      </c>
      <c r="P7" s="260">
        <f>O7/K7-1</f>
        <v>-0.11004372988837685</v>
      </c>
      <c r="Q7" s="259">
        <f>O7-K7</f>
        <v>-18672</v>
      </c>
      <c r="R7" s="260">
        <f t="shared" ref="R7:R16" si="1">IFERROR(O7/C7-1,"-")</f>
        <v>-0.28292138566374625</v>
      </c>
      <c r="S7" s="259">
        <f t="shared" ref="S7:S16" si="2">O7-C7</f>
        <v>-59579</v>
      </c>
      <c r="T7" s="258">
        <f>O7/$O$6</f>
        <v>0.15245277685232861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119383</v>
      </c>
      <c r="D8" s="252">
        <v>44587</v>
      </c>
      <c r="E8" s="252">
        <v>75925</v>
      </c>
      <c r="F8" s="258">
        <f t="shared" si="0"/>
        <v>0.1026529552694057</v>
      </c>
      <c r="G8" s="252">
        <v>115928</v>
      </c>
      <c r="H8" s="260">
        <f t="shared" ref="H8:H16" si="3">G8/E8-1</f>
        <v>0.52687520579519265</v>
      </c>
      <c r="I8" s="259">
        <f t="shared" ref="I8:I16" si="4">G8-E8</f>
        <v>40003</v>
      </c>
      <c r="J8" s="258">
        <f t="shared" ref="J8:J16" si="5">G8/$G$6</f>
        <v>0.12228846778651206</v>
      </c>
      <c r="K8" s="252">
        <v>111509</v>
      </c>
      <c r="L8" s="260">
        <f t="shared" ref="L8:L16" si="6">K8/G8-1</f>
        <v>-3.8118487336967766E-2</v>
      </c>
      <c r="M8" s="259">
        <f t="shared" ref="M8:M16" si="7">K8-G8</f>
        <v>-4419</v>
      </c>
      <c r="N8" s="258">
        <f t="shared" ref="N8:N16" si="8">K8/$K$6</f>
        <v>0.11441631865707631</v>
      </c>
      <c r="O8" s="252">
        <v>107119</v>
      </c>
      <c r="P8" s="260">
        <f t="shared" ref="P8:P16" si="9">O8/K8-1</f>
        <v>-3.9369019541023564E-2</v>
      </c>
      <c r="Q8" s="259">
        <f t="shared" ref="Q8:Q16" si="10">O8-K8</f>
        <v>-4390</v>
      </c>
      <c r="R8" s="260">
        <f t="shared" si="1"/>
        <v>-0.10272819413149281</v>
      </c>
      <c r="S8" s="259">
        <f t="shared" si="2"/>
        <v>-12264</v>
      </c>
      <c r="T8" s="258">
        <f t="shared" ref="T8:T16" si="11">O8/$O$6</f>
        <v>0.10814529888643225</v>
      </c>
      <c r="V8" s="29"/>
      <c r="W8" s="79"/>
      <c r="AE8" s="1"/>
    </row>
    <row r="9" spans="1:31" s="4" customFormat="1" x14ac:dyDescent="0.25">
      <c r="B9" s="235" t="s">
        <v>46</v>
      </c>
      <c r="C9" s="252">
        <v>10010</v>
      </c>
      <c r="D9" s="252">
        <v>2332</v>
      </c>
      <c r="E9" s="252">
        <v>4741</v>
      </c>
      <c r="F9" s="253">
        <f t="shared" si="0"/>
        <v>6.4099790705597947E-3</v>
      </c>
      <c r="G9" s="252">
        <v>5537</v>
      </c>
      <c r="H9" s="264">
        <f t="shared" si="3"/>
        <v>0.16789706812908678</v>
      </c>
      <c r="I9" s="255">
        <f t="shared" si="4"/>
        <v>796</v>
      </c>
      <c r="J9" s="253">
        <f t="shared" si="5"/>
        <v>5.8407912336443076E-3</v>
      </c>
      <c r="K9" s="252">
        <v>18264</v>
      </c>
      <c r="L9" s="260">
        <f t="shared" si="6"/>
        <v>2.2985371139606285</v>
      </c>
      <c r="M9" s="259">
        <f t="shared" si="7"/>
        <v>12727</v>
      </c>
      <c r="N9" s="258">
        <f t="shared" si="8"/>
        <v>1.8740188181696919E-2</v>
      </c>
      <c r="O9" s="252">
        <v>10070</v>
      </c>
      <c r="P9" s="260">
        <f t="shared" si="9"/>
        <v>-0.44864213753832671</v>
      </c>
      <c r="Q9" s="259">
        <f t="shared" si="10"/>
        <v>-8194</v>
      </c>
      <c r="R9" s="260">
        <f t="shared" si="1"/>
        <v>5.9940059940060131E-3</v>
      </c>
      <c r="S9" s="259">
        <f t="shared" si="2"/>
        <v>60</v>
      </c>
      <c r="T9" s="258">
        <f t="shared" si="11"/>
        <v>1.016647989419592E-2</v>
      </c>
      <c r="V9" s="29"/>
      <c r="W9" s="79"/>
      <c r="AE9" s="1"/>
    </row>
    <row r="10" spans="1:31" s="4" customFormat="1" x14ac:dyDescent="0.25">
      <c r="B10" s="235" t="s">
        <v>48</v>
      </c>
      <c r="C10" s="252">
        <v>333182</v>
      </c>
      <c r="D10" s="252">
        <v>89109</v>
      </c>
      <c r="E10" s="252">
        <v>165373</v>
      </c>
      <c r="F10" s="258">
        <f t="shared" si="0"/>
        <v>0.22358942603579096</v>
      </c>
      <c r="G10" s="252">
        <v>319738</v>
      </c>
      <c r="H10" s="260">
        <f t="shared" si="3"/>
        <v>0.93343532499259241</v>
      </c>
      <c r="I10" s="259">
        <f t="shared" si="4"/>
        <v>154365</v>
      </c>
      <c r="J10" s="258">
        <f t="shared" si="5"/>
        <v>0.33728064068321539</v>
      </c>
      <c r="K10" s="252">
        <v>322678</v>
      </c>
      <c r="L10" s="260">
        <f t="shared" si="6"/>
        <v>9.195028429526575E-3</v>
      </c>
      <c r="M10" s="259">
        <f t="shared" si="7"/>
        <v>2940</v>
      </c>
      <c r="N10" s="258">
        <f t="shared" si="8"/>
        <v>0.33109102289167752</v>
      </c>
      <c r="O10" s="252">
        <v>361792</v>
      </c>
      <c r="P10" s="260">
        <f t="shared" si="9"/>
        <v>0.12121681676470031</v>
      </c>
      <c r="Q10" s="259">
        <f t="shared" si="10"/>
        <v>39114</v>
      </c>
      <c r="R10" s="260">
        <f t="shared" si="1"/>
        <v>8.5868984518971514E-2</v>
      </c>
      <c r="S10" s="259">
        <f t="shared" si="2"/>
        <v>28610</v>
      </c>
      <c r="T10" s="258">
        <f>O10/$O$6</f>
        <v>0.36525830127913905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28852</v>
      </c>
      <c r="D11" s="252">
        <v>28150</v>
      </c>
      <c r="E11" s="252">
        <v>41202</v>
      </c>
      <c r="F11" s="253">
        <f t="shared" si="0"/>
        <v>5.570638212723153E-2</v>
      </c>
      <c r="G11" s="252">
        <v>45648</v>
      </c>
      <c r="H11" s="264">
        <f t="shared" si="3"/>
        <v>0.10790738313674098</v>
      </c>
      <c r="I11" s="255">
        <f t="shared" si="4"/>
        <v>4446</v>
      </c>
      <c r="J11" s="253">
        <f t="shared" si="5"/>
        <v>4.8152508259598222E-2</v>
      </c>
      <c r="K11" s="252">
        <v>51971</v>
      </c>
      <c r="L11" s="260">
        <f t="shared" si="6"/>
        <v>0.13851647388713628</v>
      </c>
      <c r="M11" s="259">
        <f t="shared" si="7"/>
        <v>6323</v>
      </c>
      <c r="N11" s="258">
        <f t="shared" si="8"/>
        <v>5.3326014016150385E-2</v>
      </c>
      <c r="O11" s="252">
        <v>46838</v>
      </c>
      <c r="P11" s="260">
        <f t="shared" si="9"/>
        <v>-9.8766619845683135E-2</v>
      </c>
      <c r="Q11" s="259">
        <f t="shared" si="10"/>
        <v>-5133</v>
      </c>
      <c r="R11" s="260">
        <f t="shared" si="1"/>
        <v>0.62338832663246913</v>
      </c>
      <c r="S11" s="259">
        <f t="shared" si="2"/>
        <v>17986</v>
      </c>
      <c r="T11" s="258">
        <f t="shared" si="11"/>
        <v>4.7286751269548011E-2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109887</v>
      </c>
      <c r="D12" s="252">
        <v>48506</v>
      </c>
      <c r="E12" s="252">
        <v>94808</v>
      </c>
      <c r="F12" s="258">
        <f t="shared" si="0"/>
        <v>0.1281833570389439</v>
      </c>
      <c r="G12" s="252">
        <v>124192</v>
      </c>
      <c r="H12" s="260">
        <f t="shared" si="3"/>
        <v>0.30993165133743994</v>
      </c>
      <c r="I12" s="259">
        <f t="shared" si="4"/>
        <v>29384</v>
      </c>
      <c r="J12" s="258">
        <f t="shared" si="5"/>
        <v>0.13100587771153221</v>
      </c>
      <c r="K12" s="252">
        <v>135981</v>
      </c>
      <c r="L12" s="260">
        <f t="shared" si="6"/>
        <v>9.4925599072404054E-2</v>
      </c>
      <c r="M12" s="259">
        <f t="shared" si="7"/>
        <v>11789</v>
      </c>
      <c r="N12" s="258">
        <f t="shared" si="8"/>
        <v>0.13952636493294615</v>
      </c>
      <c r="O12" s="252">
        <v>143457</v>
      </c>
      <c r="P12" s="260">
        <f t="shared" si="9"/>
        <v>5.4978269022878168E-2</v>
      </c>
      <c r="Q12" s="259">
        <f t="shared" si="10"/>
        <v>7476</v>
      </c>
      <c r="R12" s="260">
        <f t="shared" si="1"/>
        <v>0.30549564552676833</v>
      </c>
      <c r="S12" s="259">
        <f t="shared" si="2"/>
        <v>33570</v>
      </c>
      <c r="T12" s="258">
        <f t="shared" si="11"/>
        <v>0.14483145046491203</v>
      </c>
      <c r="V12" s="29"/>
      <c r="W12" s="79"/>
      <c r="AE12" s="1"/>
    </row>
    <row r="13" spans="1:31" s="4" customFormat="1" x14ac:dyDescent="0.25">
      <c r="B13" s="235" t="s">
        <v>49</v>
      </c>
      <c r="C13" s="252">
        <v>33141</v>
      </c>
      <c r="D13" s="252">
        <v>13638</v>
      </c>
      <c r="E13" s="252">
        <v>18779</v>
      </c>
      <c r="F13" s="253">
        <f t="shared" si="0"/>
        <v>2.5389790543354225E-2</v>
      </c>
      <c r="G13" s="252">
        <v>30450</v>
      </c>
      <c r="H13" s="264">
        <f t="shared" si="3"/>
        <v>0.62149209223068325</v>
      </c>
      <c r="I13" s="255">
        <f t="shared" si="4"/>
        <v>11671</v>
      </c>
      <c r="J13" s="253">
        <f t="shared" si="5"/>
        <v>3.2120659755186777E-2</v>
      </c>
      <c r="K13" s="252">
        <v>35140</v>
      </c>
      <c r="L13" s="260">
        <f t="shared" si="6"/>
        <v>0.15402298850574714</v>
      </c>
      <c r="M13" s="259">
        <f t="shared" si="7"/>
        <v>4690</v>
      </c>
      <c r="N13" s="258">
        <f t="shared" si="8"/>
        <v>3.6056187730225016E-2</v>
      </c>
      <c r="O13" s="252">
        <v>32599</v>
      </c>
      <c r="P13" s="260">
        <f t="shared" si="9"/>
        <v>-7.2310756972111534E-2</v>
      </c>
      <c r="Q13" s="259">
        <f t="shared" si="10"/>
        <v>-2541</v>
      </c>
      <c r="R13" s="260">
        <f t="shared" si="1"/>
        <v>-1.6354364684228018E-2</v>
      </c>
      <c r="S13" s="259">
        <f t="shared" si="2"/>
        <v>-542</v>
      </c>
      <c r="T13" s="258">
        <f t="shared" si="11"/>
        <v>3.2911328507536523E-2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43361</v>
      </c>
      <c r="D14" s="252">
        <v>19970</v>
      </c>
      <c r="E14" s="252">
        <v>43178</v>
      </c>
      <c r="F14" s="258">
        <f t="shared" si="0"/>
        <v>5.8377995424727026E-2</v>
      </c>
      <c r="G14" s="252">
        <v>27239</v>
      </c>
      <c r="H14" s="260">
        <f t="shared" si="3"/>
        <v>-0.36914632451711515</v>
      </c>
      <c r="I14" s="259">
        <f t="shared" si="4"/>
        <v>-15939</v>
      </c>
      <c r="J14" s="258">
        <f t="shared" si="5"/>
        <v>2.8733486077882842E-2</v>
      </c>
      <c r="K14" s="252">
        <v>30135</v>
      </c>
      <c r="L14" s="260">
        <f t="shared" si="6"/>
        <v>0.10631814677484486</v>
      </c>
      <c r="M14" s="259">
        <f t="shared" si="7"/>
        <v>2896</v>
      </c>
      <c r="N14" s="258">
        <f t="shared" si="8"/>
        <v>3.0920694856298545E-2</v>
      </c>
      <c r="O14" s="252">
        <v>27789</v>
      </c>
      <c r="P14" s="260">
        <f t="shared" si="9"/>
        <v>-7.7849676455948202E-2</v>
      </c>
      <c r="Q14" s="259">
        <f t="shared" si="10"/>
        <v>-2346</v>
      </c>
      <c r="R14" s="260">
        <f t="shared" si="1"/>
        <v>-0.35912455893544892</v>
      </c>
      <c r="S14" s="259">
        <f t="shared" si="2"/>
        <v>-15572</v>
      </c>
      <c r="T14" s="258">
        <f t="shared" si="11"/>
        <v>2.805524426810431E-2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39570</v>
      </c>
      <c r="D15" s="252">
        <v>21572</v>
      </c>
      <c r="E15" s="252">
        <v>25442</v>
      </c>
      <c r="F15" s="253">
        <f t="shared" si="0"/>
        <v>3.439837323627553E-2</v>
      </c>
      <c r="G15" s="252">
        <v>31498</v>
      </c>
      <c r="H15" s="264">
        <f t="shared" si="3"/>
        <v>0.23803160128920675</v>
      </c>
      <c r="I15" s="255">
        <f t="shared" si="4"/>
        <v>6056</v>
      </c>
      <c r="J15" s="253">
        <f t="shared" si="5"/>
        <v>3.3226158980915368E-2</v>
      </c>
      <c r="K15" s="252">
        <v>43404</v>
      </c>
      <c r="L15" s="260">
        <f t="shared" si="6"/>
        <v>0.3779922534764113</v>
      </c>
      <c r="M15" s="259">
        <f t="shared" si="7"/>
        <v>11906</v>
      </c>
      <c r="N15" s="258">
        <f t="shared" si="8"/>
        <v>4.4535650889091824E-2</v>
      </c>
      <c r="O15" s="252">
        <v>57295</v>
      </c>
      <c r="P15" s="260">
        <f t="shared" si="9"/>
        <v>0.32003962768408445</v>
      </c>
      <c r="Q15" s="259">
        <f t="shared" si="10"/>
        <v>13891</v>
      </c>
      <c r="R15" s="260">
        <f t="shared" si="1"/>
        <v>0.44794035885772043</v>
      </c>
      <c r="S15" s="259">
        <f t="shared" si="2"/>
        <v>17725</v>
      </c>
      <c r="T15" s="258">
        <f t="shared" si="11"/>
        <v>5.7843938980929016E-2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49471</v>
      </c>
      <c r="D16" s="252">
        <f>D6-SUM(D7:D15)</f>
        <v>68176</v>
      </c>
      <c r="E16" s="252">
        <f>E6-SUM(E7:E15)</f>
        <v>36632</v>
      </c>
      <c r="F16" s="258">
        <f t="shared" si="0"/>
        <v>4.9527600361262691E-2</v>
      </c>
      <c r="G16" s="252">
        <f>G6-SUM(G7:G15)</f>
        <v>53451</v>
      </c>
      <c r="H16" s="260">
        <f t="shared" si="3"/>
        <v>0.45913409041275388</v>
      </c>
      <c r="I16" s="259">
        <f t="shared" si="4"/>
        <v>16819</v>
      </c>
      <c r="J16" s="258">
        <f t="shared" si="5"/>
        <v>5.6383625109178596E-2</v>
      </c>
      <c r="K16" s="252">
        <f>K6-SUM(K7:K15)</f>
        <v>55830</v>
      </c>
      <c r="L16" s="260">
        <f t="shared" si="6"/>
        <v>4.4508054105629524E-2</v>
      </c>
      <c r="M16" s="259">
        <f t="shared" si="7"/>
        <v>2379</v>
      </c>
      <c r="N16" s="258">
        <f t="shared" si="8"/>
        <v>5.728562780246052E-2</v>
      </c>
      <c r="O16" s="252">
        <f>O6-SUM(O7:O15)</f>
        <v>52545</v>
      </c>
      <c r="P16" s="260">
        <f t="shared" si="9"/>
        <v>-5.8839333691563689E-2</v>
      </c>
      <c r="Q16" s="259">
        <f t="shared" si="10"/>
        <v>-3285</v>
      </c>
      <c r="R16" s="260">
        <f t="shared" si="1"/>
        <v>6.2137413838410316E-2</v>
      </c>
      <c r="S16" s="259">
        <f t="shared" si="2"/>
        <v>3074</v>
      </c>
      <c r="T16" s="258">
        <f t="shared" si="11"/>
        <v>5.3048429596874336E-2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185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85" t="s">
        <v>183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2D6A9-75B2-4326-8F80-128915A92A5B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589548</v>
      </c>
      <c r="D6" s="243">
        <v>238407</v>
      </c>
      <c r="E6" s="243">
        <v>350763</v>
      </c>
      <c r="F6" s="244">
        <f>E6/$E$6</f>
        <v>1</v>
      </c>
      <c r="G6" s="243">
        <v>550203</v>
      </c>
      <c r="H6" s="244">
        <f>G6/E6-1</f>
        <v>0.56858904730544557</v>
      </c>
      <c r="I6" s="243">
        <f>G6-E6</f>
        <v>199440</v>
      </c>
      <c r="J6" s="244">
        <f>G6/$G$6</f>
        <v>1</v>
      </c>
      <c r="K6" s="243">
        <v>571683</v>
      </c>
      <c r="L6" s="244">
        <f>K6/G6-1</f>
        <v>3.9040136095223055E-2</v>
      </c>
      <c r="M6" s="243">
        <f>K6-G6</f>
        <v>21480</v>
      </c>
      <c r="N6" s="244">
        <f>K6/$K$6</f>
        <v>1</v>
      </c>
      <c r="O6" s="243">
        <v>594103</v>
      </c>
      <c r="P6" s="244">
        <f>O6/K6-1</f>
        <v>3.921753839103137E-2</v>
      </c>
      <c r="Q6" s="243">
        <f>O6-K6</f>
        <v>22420</v>
      </c>
      <c r="R6" s="244">
        <f>IFERROR(O6/C6-1,"-")</f>
        <v>7.7262580824630778E-3</v>
      </c>
      <c r="S6" s="243">
        <f>O6-C6</f>
        <v>4555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103226</v>
      </c>
      <c r="D7" s="252">
        <v>40412</v>
      </c>
      <c r="E7" s="252">
        <v>112354</v>
      </c>
      <c r="F7" s="258">
        <f t="shared" ref="F7:F16" si="0">E7/$E$6</f>
        <v>0.32031314591333748</v>
      </c>
      <c r="G7" s="252">
        <v>111983</v>
      </c>
      <c r="H7" s="260">
        <f>G7/E7-1</f>
        <v>-3.302063121918275E-3</v>
      </c>
      <c r="I7" s="259">
        <f>G7-E7</f>
        <v>-371</v>
      </c>
      <c r="J7" s="258">
        <f>G7/$G$6</f>
        <v>0.20353033334969092</v>
      </c>
      <c r="K7" s="252">
        <v>98343</v>
      </c>
      <c r="L7" s="260">
        <f>K7/G7-1</f>
        <v>-0.12180420242358214</v>
      </c>
      <c r="M7" s="259">
        <f>K7-G7</f>
        <v>-13640</v>
      </c>
      <c r="N7" s="258">
        <f>K7/$K$6</f>
        <v>0.17202365646695808</v>
      </c>
      <c r="O7" s="252">
        <v>93573</v>
      </c>
      <c r="P7" s="260">
        <f>O7/K7-1</f>
        <v>-4.8503706415301551E-2</v>
      </c>
      <c r="Q7" s="259">
        <f>O7-K7</f>
        <v>-4770</v>
      </c>
      <c r="R7" s="260">
        <f t="shared" ref="R7:R16" si="1">IFERROR(O7/C7-1,"-")</f>
        <v>-9.3513262162633448E-2</v>
      </c>
      <c r="S7" s="259">
        <f t="shared" ref="S7:S16" si="2">O7-C7</f>
        <v>-9653</v>
      </c>
      <c r="T7" s="258">
        <f>O7/$O$6</f>
        <v>0.15750299190544401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71029</v>
      </c>
      <c r="D8" s="252">
        <v>22598</v>
      </c>
      <c r="E8" s="252">
        <v>35094</v>
      </c>
      <c r="F8" s="258">
        <f t="shared" si="0"/>
        <v>0.10005046142267</v>
      </c>
      <c r="G8" s="252">
        <v>69808</v>
      </c>
      <c r="H8" s="260">
        <f t="shared" ref="H8:H16" si="3">G8/E8-1</f>
        <v>0.98917193822305816</v>
      </c>
      <c r="I8" s="259">
        <f t="shared" ref="I8:I16" si="4">G8-E8</f>
        <v>34714</v>
      </c>
      <c r="J8" s="258">
        <f t="shared" ref="J8:J16" si="5">G8/$G$6</f>
        <v>0.12687680728749207</v>
      </c>
      <c r="K8" s="252">
        <v>62410</v>
      </c>
      <c r="L8" s="260">
        <f t="shared" ref="L8:L16" si="6">K8/G8-1</f>
        <v>-0.10597639239055701</v>
      </c>
      <c r="M8" s="259">
        <f t="shared" ref="M8:M16" si="7">K8-G8</f>
        <v>-7398</v>
      </c>
      <c r="N8" s="258">
        <f t="shared" ref="N8:N16" si="8">K8/$K$6</f>
        <v>0.10916889255059185</v>
      </c>
      <c r="O8" s="252">
        <v>59614</v>
      </c>
      <c r="P8" s="260">
        <f t="shared" ref="P8:P16" si="9">O8/K8-1</f>
        <v>-4.4800512738343179E-2</v>
      </c>
      <c r="Q8" s="259">
        <f t="shared" ref="Q8:Q16" si="10">O8-K8</f>
        <v>-2796</v>
      </c>
      <c r="R8" s="260">
        <f t="shared" si="1"/>
        <v>-0.16070900618057415</v>
      </c>
      <c r="S8" s="259">
        <f t="shared" si="2"/>
        <v>-11415</v>
      </c>
      <c r="T8" s="258">
        <f t="shared" ref="T8:T16" si="11">O8/$O$6</f>
        <v>0.10034286983906832</v>
      </c>
      <c r="V8" s="29"/>
      <c r="W8" s="79"/>
      <c r="AE8" s="1"/>
    </row>
    <row r="9" spans="1:31" s="4" customFormat="1" x14ac:dyDescent="0.25">
      <c r="B9" s="235" t="s">
        <v>46</v>
      </c>
      <c r="C9" s="252">
        <v>4362</v>
      </c>
      <c r="D9" s="252">
        <v>678</v>
      </c>
      <c r="E9" s="252">
        <v>2391</v>
      </c>
      <c r="F9" s="253">
        <f t="shared" si="0"/>
        <v>6.8165684522027694E-3</v>
      </c>
      <c r="G9" s="252">
        <v>2792</v>
      </c>
      <c r="H9" s="264">
        <f t="shared" si="3"/>
        <v>0.16771225428690917</v>
      </c>
      <c r="I9" s="255">
        <f t="shared" si="4"/>
        <v>401</v>
      </c>
      <c r="J9" s="253">
        <f t="shared" si="5"/>
        <v>5.0744906879824359E-3</v>
      </c>
      <c r="K9" s="252">
        <v>4956</v>
      </c>
      <c r="L9" s="260">
        <f t="shared" si="6"/>
        <v>0.77507163323782224</v>
      </c>
      <c r="M9" s="259">
        <f t="shared" si="7"/>
        <v>2164</v>
      </c>
      <c r="N9" s="258">
        <f t="shared" si="8"/>
        <v>8.6691400653858865E-3</v>
      </c>
      <c r="O9" s="252">
        <v>3365</v>
      </c>
      <c r="P9" s="260">
        <f t="shared" si="9"/>
        <v>-0.32102502017756251</v>
      </c>
      <c r="Q9" s="259">
        <f t="shared" si="10"/>
        <v>-1591</v>
      </c>
      <c r="R9" s="260">
        <f t="shared" si="1"/>
        <v>-0.22856487849610274</v>
      </c>
      <c r="S9" s="259">
        <f t="shared" si="2"/>
        <v>-997</v>
      </c>
      <c r="T9" s="258">
        <f t="shared" si="11"/>
        <v>5.6640010233915666E-3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265361</v>
      </c>
      <c r="D10" s="252">
        <v>66693</v>
      </c>
      <c r="E10" s="252">
        <v>104771</v>
      </c>
      <c r="F10" s="258">
        <f t="shared" si="0"/>
        <v>0.29869456014459905</v>
      </c>
      <c r="G10" s="252">
        <v>228096</v>
      </c>
      <c r="H10" s="260">
        <f t="shared" si="3"/>
        <v>1.1770909889186894</v>
      </c>
      <c r="I10" s="259">
        <f t="shared" si="4"/>
        <v>123325</v>
      </c>
      <c r="J10" s="258">
        <f t="shared" si="5"/>
        <v>0.41456698709385448</v>
      </c>
      <c r="K10" s="252">
        <v>235494</v>
      </c>
      <c r="L10" s="260">
        <f t="shared" si="6"/>
        <v>3.2433712121212155E-2</v>
      </c>
      <c r="M10" s="259">
        <f t="shared" si="7"/>
        <v>7398</v>
      </c>
      <c r="N10" s="258">
        <f t="shared" si="8"/>
        <v>0.41193108768320907</v>
      </c>
      <c r="O10" s="252">
        <v>260897</v>
      </c>
      <c r="P10" s="260">
        <f t="shared" si="9"/>
        <v>0.10787111348909106</v>
      </c>
      <c r="Q10" s="259">
        <f t="shared" si="10"/>
        <v>25403</v>
      </c>
      <c r="R10" s="260">
        <f t="shared" si="1"/>
        <v>-1.6822366512034503E-2</v>
      </c>
      <c r="S10" s="259">
        <f t="shared" si="2"/>
        <v>-4464</v>
      </c>
      <c r="T10" s="258">
        <f>O10/$O$6</f>
        <v>0.43914439078745604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17589</v>
      </c>
      <c r="D11" s="252">
        <v>24632</v>
      </c>
      <c r="E11" s="252">
        <v>18395</v>
      </c>
      <c r="F11" s="253">
        <f t="shared" si="0"/>
        <v>5.2442817514960244E-2</v>
      </c>
      <c r="G11" s="252">
        <v>29988</v>
      </c>
      <c r="H11" s="264">
        <f t="shared" si="3"/>
        <v>0.63022560478390877</v>
      </c>
      <c r="I11" s="255">
        <f t="shared" si="4"/>
        <v>11593</v>
      </c>
      <c r="J11" s="253">
        <f t="shared" si="5"/>
        <v>5.4503519610034842E-2</v>
      </c>
      <c r="K11" s="252">
        <v>33119</v>
      </c>
      <c r="L11" s="260">
        <f t="shared" si="6"/>
        <v>0.10440843003868205</v>
      </c>
      <c r="M11" s="259">
        <f t="shared" si="7"/>
        <v>3131</v>
      </c>
      <c r="N11" s="258">
        <f t="shared" si="8"/>
        <v>5.7932455574155606E-2</v>
      </c>
      <c r="O11" s="252">
        <v>31431</v>
      </c>
      <c r="P11" s="260">
        <f t="shared" si="9"/>
        <v>-5.0967722455388165E-2</v>
      </c>
      <c r="Q11" s="259">
        <f t="shared" si="10"/>
        <v>-1688</v>
      </c>
      <c r="R11" s="260">
        <f t="shared" si="1"/>
        <v>0.78696912843254307</v>
      </c>
      <c r="S11" s="259">
        <f t="shared" si="2"/>
        <v>13842</v>
      </c>
      <c r="T11" s="258">
        <f t="shared" si="11"/>
        <v>5.2904967657123429E-2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54755</v>
      </c>
      <c r="D12" s="252">
        <v>26652</v>
      </c>
      <c r="E12" s="252">
        <v>46899</v>
      </c>
      <c r="F12" s="258">
        <f t="shared" si="0"/>
        <v>0.13370566450851429</v>
      </c>
      <c r="G12" s="252">
        <v>60065</v>
      </c>
      <c r="H12" s="260">
        <f t="shared" si="3"/>
        <v>0.28073093242926284</v>
      </c>
      <c r="I12" s="259">
        <f t="shared" si="4"/>
        <v>13166</v>
      </c>
      <c r="J12" s="258">
        <f t="shared" si="5"/>
        <v>0.10916879769830408</v>
      </c>
      <c r="K12" s="252">
        <v>75077</v>
      </c>
      <c r="L12" s="260">
        <f t="shared" si="6"/>
        <v>0.24992924331973687</v>
      </c>
      <c r="M12" s="259">
        <f t="shared" si="7"/>
        <v>15012</v>
      </c>
      <c r="N12" s="258">
        <f t="shared" si="8"/>
        <v>0.13132627697517679</v>
      </c>
      <c r="O12" s="252">
        <v>74846</v>
      </c>
      <c r="P12" s="260">
        <f t="shared" si="9"/>
        <v>-3.076841109793893E-3</v>
      </c>
      <c r="Q12" s="259">
        <f t="shared" si="10"/>
        <v>-231</v>
      </c>
      <c r="R12" s="260">
        <f t="shared" si="1"/>
        <v>0.36692539494110132</v>
      </c>
      <c r="S12" s="259">
        <f t="shared" si="2"/>
        <v>20091</v>
      </c>
      <c r="T12" s="258">
        <f t="shared" si="11"/>
        <v>0.12598152172266425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16564</v>
      </c>
      <c r="D13" s="252">
        <v>6381</v>
      </c>
      <c r="E13" s="252">
        <v>9254</v>
      </c>
      <c r="F13" s="253">
        <f t="shared" si="0"/>
        <v>2.6382486180127323E-2</v>
      </c>
      <c r="G13" s="252">
        <v>15975</v>
      </c>
      <c r="H13" s="264">
        <f t="shared" si="3"/>
        <v>0.72628052733952875</v>
      </c>
      <c r="I13" s="255">
        <f t="shared" si="4"/>
        <v>6721</v>
      </c>
      <c r="J13" s="253">
        <f t="shared" si="5"/>
        <v>2.9034738087578584E-2</v>
      </c>
      <c r="K13" s="252">
        <v>24273</v>
      </c>
      <c r="L13" s="260">
        <f t="shared" si="6"/>
        <v>0.51943661971830979</v>
      </c>
      <c r="M13" s="259">
        <f t="shared" si="7"/>
        <v>8298</v>
      </c>
      <c r="N13" s="258">
        <f t="shared" si="8"/>
        <v>4.2458845199175067E-2</v>
      </c>
      <c r="O13" s="252">
        <v>22192</v>
      </c>
      <c r="P13" s="260">
        <f t="shared" si="9"/>
        <v>-8.5733119103530653E-2</v>
      </c>
      <c r="Q13" s="259">
        <f t="shared" si="10"/>
        <v>-2081</v>
      </c>
      <c r="R13" s="260">
        <f t="shared" si="1"/>
        <v>0.33977300169041302</v>
      </c>
      <c r="S13" s="259">
        <f t="shared" si="2"/>
        <v>5628</v>
      </c>
      <c r="T13" s="258">
        <f t="shared" si="11"/>
        <v>3.7353792187549972E-2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19411</v>
      </c>
      <c r="D14" s="252">
        <v>5328</v>
      </c>
      <c r="E14" s="252">
        <v>10316</v>
      </c>
      <c r="F14" s="258">
        <f t="shared" si="0"/>
        <v>2.9410171540327799E-2</v>
      </c>
      <c r="G14" s="252">
        <v>8297</v>
      </c>
      <c r="H14" s="260">
        <f t="shared" si="3"/>
        <v>-0.19571539356339662</v>
      </c>
      <c r="I14" s="259">
        <f t="shared" si="4"/>
        <v>-2019</v>
      </c>
      <c r="J14" s="258">
        <f t="shared" si="5"/>
        <v>1.5079888695626887E-2</v>
      </c>
      <c r="K14" s="252">
        <v>10303</v>
      </c>
      <c r="L14" s="260">
        <f t="shared" si="6"/>
        <v>0.24177413522960101</v>
      </c>
      <c r="M14" s="259">
        <f t="shared" si="7"/>
        <v>2006</v>
      </c>
      <c r="N14" s="258">
        <f t="shared" si="8"/>
        <v>1.8022225604049796E-2</v>
      </c>
      <c r="O14" s="252">
        <v>9860</v>
      </c>
      <c r="P14" s="260">
        <f t="shared" si="9"/>
        <v>-4.2997185285839068E-2</v>
      </c>
      <c r="Q14" s="259">
        <f t="shared" si="10"/>
        <v>-443</v>
      </c>
      <c r="R14" s="260">
        <f t="shared" si="1"/>
        <v>-0.49204059553861212</v>
      </c>
      <c r="S14" s="259">
        <f t="shared" si="2"/>
        <v>-9551</v>
      </c>
      <c r="T14" s="258">
        <f t="shared" si="11"/>
        <v>1.6596448763934873E-2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17704</v>
      </c>
      <c r="D15" s="252">
        <v>13892</v>
      </c>
      <c r="E15" s="252">
        <v>4061</v>
      </c>
      <c r="F15" s="253">
        <f t="shared" si="0"/>
        <v>1.1577617935757192E-2</v>
      </c>
      <c r="G15" s="252">
        <v>8286</v>
      </c>
      <c r="H15" s="264">
        <f t="shared" si="3"/>
        <v>1.0403841418369861</v>
      </c>
      <c r="I15" s="255">
        <f t="shared" si="4"/>
        <v>4225</v>
      </c>
      <c r="J15" s="253">
        <f t="shared" si="5"/>
        <v>1.5059896074721512E-2</v>
      </c>
      <c r="K15" s="252">
        <v>13152</v>
      </c>
      <c r="L15" s="260">
        <f t="shared" si="6"/>
        <v>0.58725561187545261</v>
      </c>
      <c r="M15" s="259">
        <f t="shared" si="7"/>
        <v>4866</v>
      </c>
      <c r="N15" s="258">
        <f t="shared" si="8"/>
        <v>2.3005756686835188E-2</v>
      </c>
      <c r="O15" s="252">
        <v>21202</v>
      </c>
      <c r="P15" s="260">
        <f t="shared" si="9"/>
        <v>0.61207420924574207</v>
      </c>
      <c r="Q15" s="259">
        <f t="shared" si="10"/>
        <v>8050</v>
      </c>
      <c r="R15" s="260">
        <f t="shared" si="1"/>
        <v>0.19758246723904205</v>
      </c>
      <c r="S15" s="259">
        <f t="shared" si="2"/>
        <v>3498</v>
      </c>
      <c r="T15" s="258">
        <f t="shared" si="11"/>
        <v>3.5687414471901338E-2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19547</v>
      </c>
      <c r="D16" s="252">
        <f>D6-SUM(D7:D15)</f>
        <v>31141</v>
      </c>
      <c r="E16" s="252">
        <f>E6-SUM(E7:E15)</f>
        <v>7228</v>
      </c>
      <c r="F16" s="258">
        <f t="shared" si="0"/>
        <v>2.0606506387503814E-2</v>
      </c>
      <c r="G16" s="252">
        <f>G6-SUM(G7:G15)</f>
        <v>14913</v>
      </c>
      <c r="H16" s="260">
        <f t="shared" si="3"/>
        <v>1.0632263420033206</v>
      </c>
      <c r="I16" s="259">
        <f t="shared" si="4"/>
        <v>7685</v>
      </c>
      <c r="J16" s="258">
        <f t="shared" si="5"/>
        <v>2.7104541414714207E-2</v>
      </c>
      <c r="K16" s="252">
        <f>K6-SUM(K7:K15)</f>
        <v>14556</v>
      </c>
      <c r="L16" s="260">
        <f t="shared" si="6"/>
        <v>-2.3938845302756029E-2</v>
      </c>
      <c r="M16" s="259">
        <f t="shared" si="7"/>
        <v>-357</v>
      </c>
      <c r="N16" s="258">
        <f t="shared" si="8"/>
        <v>2.5461663194462667E-2</v>
      </c>
      <c r="O16" s="252">
        <f>O6-SUM(O7:O15)</f>
        <v>17123</v>
      </c>
      <c r="P16" s="260">
        <f t="shared" si="9"/>
        <v>0.17635339378950254</v>
      </c>
      <c r="Q16" s="259">
        <f t="shared" si="10"/>
        <v>2567</v>
      </c>
      <c r="R16" s="260">
        <f t="shared" si="1"/>
        <v>-0.12400879930424102</v>
      </c>
      <c r="S16" s="259">
        <f t="shared" si="2"/>
        <v>-2424</v>
      </c>
      <c r="T16" s="258">
        <f t="shared" si="11"/>
        <v>2.8821601641466209E-2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185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85" t="s">
        <v>183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886F7-0D62-45FF-BCD9-5FC1A1EBAF8A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387894</v>
      </c>
      <c r="D6" s="243">
        <v>193035</v>
      </c>
      <c r="E6" s="243">
        <v>388865</v>
      </c>
      <c r="F6" s="244">
        <f>E6/$E$6</f>
        <v>1</v>
      </c>
      <c r="G6" s="243">
        <v>397785</v>
      </c>
      <c r="H6" s="244">
        <f>G6/E6-1</f>
        <v>2.2938551939619245E-2</v>
      </c>
      <c r="I6" s="243">
        <f>G6-E6</f>
        <v>8920</v>
      </c>
      <c r="J6" s="244">
        <f>G6/$G$6</f>
        <v>1</v>
      </c>
      <c r="K6" s="243">
        <v>402907</v>
      </c>
      <c r="L6" s="244">
        <f>K6/G6-1</f>
        <v>1.2876302525233418E-2</v>
      </c>
      <c r="M6" s="243">
        <f>K6-G6</f>
        <v>5122</v>
      </c>
      <c r="N6" s="244">
        <f>K6/$K$6</f>
        <v>1</v>
      </c>
      <c r="O6" s="243">
        <v>396407</v>
      </c>
      <c r="P6" s="244">
        <f>O6/K6-1</f>
        <v>-1.6132755201572535E-2</v>
      </c>
      <c r="Q6" s="243">
        <f>O6-K6</f>
        <v>-6500</v>
      </c>
      <c r="R6" s="244">
        <f>IFERROR(O6/C6-1,"-")</f>
        <v>2.1946717402176796E-2</v>
      </c>
      <c r="S6" s="243">
        <f>O6-C6</f>
        <v>8513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107359</v>
      </c>
      <c r="D7" s="252">
        <v>54990</v>
      </c>
      <c r="E7" s="252">
        <v>121194</v>
      </c>
      <c r="F7" s="258">
        <f t="shared" ref="F7:F16" si="0">E7/$E$6</f>
        <v>0.3116608591670631</v>
      </c>
      <c r="G7" s="252">
        <v>82324</v>
      </c>
      <c r="H7" s="260">
        <f>G7/E7-1</f>
        <v>-0.32072544845454398</v>
      </c>
      <c r="I7" s="259">
        <f>G7-E7</f>
        <v>-38870</v>
      </c>
      <c r="J7" s="258">
        <f>G7/$G$6</f>
        <v>0.2069560189549631</v>
      </c>
      <c r="K7" s="252">
        <v>71335</v>
      </c>
      <c r="L7" s="260">
        <f>K7/G7-1</f>
        <v>-0.13348476750400851</v>
      </c>
      <c r="M7" s="259">
        <f>K7-G7</f>
        <v>-10989</v>
      </c>
      <c r="N7" s="258">
        <f>K7/$K$6</f>
        <v>0.1770507834314122</v>
      </c>
      <c r="O7" s="252">
        <v>57433</v>
      </c>
      <c r="P7" s="260">
        <f>O7/K7-1</f>
        <v>-0.19488329711922614</v>
      </c>
      <c r="Q7" s="259">
        <f>O7-K7</f>
        <v>-13902</v>
      </c>
      <c r="R7" s="260">
        <f t="shared" ref="R7:R16" si="1">IFERROR(O7/C7-1,"-")</f>
        <v>-0.46503786361646438</v>
      </c>
      <c r="S7" s="259">
        <f t="shared" ref="S7:S16" si="2">O7-C7</f>
        <v>-49926</v>
      </c>
      <c r="T7" s="258">
        <f>O7/$O$6</f>
        <v>0.14488391980969054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48354</v>
      </c>
      <c r="D8" s="252">
        <v>21989</v>
      </c>
      <c r="E8" s="252">
        <v>40831</v>
      </c>
      <c r="F8" s="258">
        <f t="shared" si="0"/>
        <v>0.10500045002764455</v>
      </c>
      <c r="G8" s="252">
        <v>46120</v>
      </c>
      <c r="H8" s="260">
        <f t="shared" ref="H8:H16" si="3">G8/E8-1</f>
        <v>0.1295339325512479</v>
      </c>
      <c r="I8" s="259">
        <f t="shared" ref="I8:I16" si="4">G8-E8</f>
        <v>5289</v>
      </c>
      <c r="J8" s="258">
        <f t="shared" ref="J8:J16" si="5">G8/$G$6</f>
        <v>0.11594202898550725</v>
      </c>
      <c r="K8" s="252">
        <v>49099</v>
      </c>
      <c r="L8" s="260">
        <f t="shared" ref="L8:L16" si="6">K8/G8-1</f>
        <v>6.4592367736340028E-2</v>
      </c>
      <c r="M8" s="259">
        <f t="shared" ref="M8:M16" si="7">K8-G8</f>
        <v>2979</v>
      </c>
      <c r="N8" s="258">
        <f t="shared" ref="N8:N16" si="8">K8/$K$6</f>
        <v>0.12186186886800179</v>
      </c>
      <c r="O8" s="252">
        <v>47505</v>
      </c>
      <c r="P8" s="260">
        <f t="shared" ref="P8:P16" si="9">O8/K8-1</f>
        <v>-3.2465019654168148E-2</v>
      </c>
      <c r="Q8" s="259">
        <f t="shared" ref="Q8:Q16" si="10">O8-K8</f>
        <v>-1594</v>
      </c>
      <c r="R8" s="260">
        <f t="shared" si="1"/>
        <v>-1.7558009678620201E-2</v>
      </c>
      <c r="S8" s="259">
        <f t="shared" si="2"/>
        <v>-849</v>
      </c>
      <c r="T8" s="258">
        <f t="shared" ref="T8:T16" si="11">O8/$O$6</f>
        <v>0.11983895339890567</v>
      </c>
      <c r="V8" s="29"/>
      <c r="W8" s="79"/>
      <c r="AE8" s="1"/>
    </row>
    <row r="9" spans="1:31" s="4" customFormat="1" x14ac:dyDescent="0.25">
      <c r="B9" s="235" t="s">
        <v>46</v>
      </c>
      <c r="C9" s="252">
        <v>5648</v>
      </c>
      <c r="D9" s="252">
        <v>1654</v>
      </c>
      <c r="E9" s="252">
        <v>2350</v>
      </c>
      <c r="F9" s="253">
        <f t="shared" si="0"/>
        <v>6.0432283697427125E-3</v>
      </c>
      <c r="G9" s="252">
        <v>2745</v>
      </c>
      <c r="H9" s="264">
        <f t="shared" si="3"/>
        <v>0.16808510638297869</v>
      </c>
      <c r="I9" s="255">
        <f t="shared" si="4"/>
        <v>395</v>
      </c>
      <c r="J9" s="253">
        <f t="shared" si="5"/>
        <v>6.900712696557185E-3</v>
      </c>
      <c r="K9" s="252">
        <v>13308</v>
      </c>
      <c r="L9" s="260">
        <f t="shared" si="6"/>
        <v>3.8480874316939895</v>
      </c>
      <c r="M9" s="259">
        <f t="shared" si="7"/>
        <v>10563</v>
      </c>
      <c r="N9" s="258">
        <f t="shared" si="8"/>
        <v>3.3029954803465815E-2</v>
      </c>
      <c r="O9" s="252">
        <v>6705</v>
      </c>
      <c r="P9" s="260">
        <f t="shared" si="9"/>
        <v>-0.49616771866546439</v>
      </c>
      <c r="Q9" s="259">
        <f t="shared" si="10"/>
        <v>-6603</v>
      </c>
      <c r="R9" s="260">
        <f t="shared" si="1"/>
        <v>0.18714589235127477</v>
      </c>
      <c r="S9" s="259">
        <f t="shared" si="2"/>
        <v>1057</v>
      </c>
      <c r="T9" s="258">
        <f t="shared" si="11"/>
        <v>1.6914433902529471E-2</v>
      </c>
      <c r="V9" s="29"/>
      <c r="W9" s="79"/>
      <c r="AE9" s="1"/>
    </row>
    <row r="10" spans="1:31" s="4" customFormat="1" x14ac:dyDescent="0.25">
      <c r="B10" s="235" t="s">
        <v>48</v>
      </c>
      <c r="C10" s="252">
        <v>67821</v>
      </c>
      <c r="D10" s="252">
        <v>22416</v>
      </c>
      <c r="E10" s="252">
        <v>60602</v>
      </c>
      <c r="F10" s="258">
        <f t="shared" si="0"/>
        <v>0.15584328751623314</v>
      </c>
      <c r="G10" s="252">
        <v>91642</v>
      </c>
      <c r="H10" s="260">
        <f t="shared" si="3"/>
        <v>0.51219431701924023</v>
      </c>
      <c r="I10" s="259">
        <f t="shared" si="4"/>
        <v>31040</v>
      </c>
      <c r="J10" s="258">
        <f t="shared" si="5"/>
        <v>0.23038073331070805</v>
      </c>
      <c r="K10" s="252">
        <v>87184</v>
      </c>
      <c r="L10" s="260">
        <f t="shared" si="6"/>
        <v>-4.8645817419960324E-2</v>
      </c>
      <c r="M10" s="259">
        <f t="shared" si="7"/>
        <v>-4458</v>
      </c>
      <c r="N10" s="258">
        <f t="shared" si="8"/>
        <v>0.21638740453752356</v>
      </c>
      <c r="O10" s="252">
        <v>100895</v>
      </c>
      <c r="P10" s="260">
        <f t="shared" si="9"/>
        <v>0.15726509451275472</v>
      </c>
      <c r="Q10" s="259">
        <f t="shared" si="10"/>
        <v>13711</v>
      </c>
      <c r="R10" s="260">
        <f t="shared" si="1"/>
        <v>0.48766606213414732</v>
      </c>
      <c r="S10" s="259">
        <f t="shared" si="2"/>
        <v>33074</v>
      </c>
      <c r="T10" s="258">
        <f>O10/$O$6</f>
        <v>0.25452375967124696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11263</v>
      </c>
      <c r="D11" s="252">
        <v>3518</v>
      </c>
      <c r="E11" s="252">
        <v>22807</v>
      </c>
      <c r="F11" s="253">
        <f t="shared" si="0"/>
        <v>5.8650174224988104E-2</v>
      </c>
      <c r="G11" s="252">
        <v>15660</v>
      </c>
      <c r="H11" s="264">
        <f t="shared" si="3"/>
        <v>-0.31336870259130967</v>
      </c>
      <c r="I11" s="255">
        <f t="shared" si="4"/>
        <v>-7147</v>
      </c>
      <c r="J11" s="253">
        <f t="shared" si="5"/>
        <v>3.9368000301670501E-2</v>
      </c>
      <c r="K11" s="252">
        <v>18852</v>
      </c>
      <c r="L11" s="260">
        <f t="shared" si="6"/>
        <v>0.20383141762452106</v>
      </c>
      <c r="M11" s="259">
        <f t="shared" si="7"/>
        <v>3192</v>
      </c>
      <c r="N11" s="258">
        <f t="shared" si="8"/>
        <v>4.6789954009237862E-2</v>
      </c>
      <c r="O11" s="252">
        <v>15407</v>
      </c>
      <c r="P11" s="260">
        <f t="shared" si="9"/>
        <v>-0.18273923191173347</v>
      </c>
      <c r="Q11" s="259">
        <f t="shared" si="10"/>
        <v>-3445</v>
      </c>
      <c r="R11" s="260">
        <f t="shared" si="1"/>
        <v>0.36793039154754514</v>
      </c>
      <c r="S11" s="259">
        <f t="shared" si="2"/>
        <v>4144</v>
      </c>
      <c r="T11" s="258">
        <f t="shared" si="11"/>
        <v>3.8866619408839904E-2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55132</v>
      </c>
      <c r="D12" s="252">
        <v>21854</v>
      </c>
      <c r="E12" s="252">
        <v>47909</v>
      </c>
      <c r="F12" s="258">
        <f t="shared" si="0"/>
        <v>0.12320213956000155</v>
      </c>
      <c r="G12" s="252">
        <v>64127</v>
      </c>
      <c r="H12" s="260">
        <f t="shared" si="3"/>
        <v>0.33851677137907288</v>
      </c>
      <c r="I12" s="259">
        <f t="shared" si="4"/>
        <v>16218</v>
      </c>
      <c r="J12" s="258">
        <f t="shared" si="5"/>
        <v>0.16121020149075505</v>
      </c>
      <c r="K12" s="252">
        <v>60904</v>
      </c>
      <c r="L12" s="260">
        <f t="shared" si="6"/>
        <v>-5.0259641024841373E-2</v>
      </c>
      <c r="M12" s="259">
        <f t="shared" si="7"/>
        <v>-3223</v>
      </c>
      <c r="N12" s="258">
        <f t="shared" si="8"/>
        <v>0.15116143427639628</v>
      </c>
      <c r="O12" s="252">
        <v>68611</v>
      </c>
      <c r="P12" s="260">
        <f t="shared" si="9"/>
        <v>0.12654341258373836</v>
      </c>
      <c r="Q12" s="259">
        <f t="shared" si="10"/>
        <v>7707</v>
      </c>
      <c r="R12" s="260">
        <f t="shared" si="1"/>
        <v>0.24448596096640784</v>
      </c>
      <c r="S12" s="259">
        <f t="shared" si="2"/>
        <v>13479</v>
      </c>
      <c r="T12" s="258">
        <f t="shared" si="11"/>
        <v>0.17308221095994772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16577</v>
      </c>
      <c r="D13" s="252">
        <v>7257</v>
      </c>
      <c r="E13" s="252">
        <v>9525</v>
      </c>
      <c r="F13" s="253">
        <f t="shared" si="0"/>
        <v>2.4494361796510357E-2</v>
      </c>
      <c r="G13" s="252">
        <v>14475</v>
      </c>
      <c r="H13" s="264">
        <f t="shared" si="3"/>
        <v>0.51968503937007871</v>
      </c>
      <c r="I13" s="255">
        <f t="shared" si="4"/>
        <v>4950</v>
      </c>
      <c r="J13" s="253">
        <f t="shared" si="5"/>
        <v>3.6389004110260567E-2</v>
      </c>
      <c r="K13" s="252">
        <v>10867</v>
      </c>
      <c r="L13" s="260">
        <f t="shared" si="6"/>
        <v>-0.24925734024179624</v>
      </c>
      <c r="M13" s="259">
        <f t="shared" si="7"/>
        <v>-3608</v>
      </c>
      <c r="N13" s="258">
        <f t="shared" si="8"/>
        <v>2.6971484734690635E-2</v>
      </c>
      <c r="O13" s="252">
        <v>10407</v>
      </c>
      <c r="P13" s="260">
        <f t="shared" si="9"/>
        <v>-4.2329989877611163E-2</v>
      </c>
      <c r="Q13" s="259">
        <f t="shared" si="10"/>
        <v>-460</v>
      </c>
      <c r="R13" s="260">
        <f t="shared" si="1"/>
        <v>-0.37220244917656997</v>
      </c>
      <c r="S13" s="259">
        <f t="shared" si="2"/>
        <v>-6170</v>
      </c>
      <c r="T13" s="258">
        <f t="shared" si="11"/>
        <v>2.6253320450950666E-2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23950</v>
      </c>
      <c r="D14" s="252">
        <v>14642</v>
      </c>
      <c r="E14" s="252">
        <v>32862</v>
      </c>
      <c r="F14" s="258">
        <f t="shared" si="0"/>
        <v>8.4507476887865973E-2</v>
      </c>
      <c r="G14" s="252">
        <v>18942</v>
      </c>
      <c r="H14" s="260">
        <f t="shared" si="3"/>
        <v>-0.42358955632645612</v>
      </c>
      <c r="I14" s="259">
        <f t="shared" si="4"/>
        <v>-13920</v>
      </c>
      <c r="J14" s="258">
        <f t="shared" si="5"/>
        <v>4.7618688487499526E-2</v>
      </c>
      <c r="K14" s="252">
        <v>19832</v>
      </c>
      <c r="L14" s="260">
        <f t="shared" si="6"/>
        <v>4.6985534790412897E-2</v>
      </c>
      <c r="M14" s="259">
        <f t="shared" si="7"/>
        <v>890</v>
      </c>
      <c r="N14" s="258">
        <f t="shared" si="8"/>
        <v>4.9222277101167264E-2</v>
      </c>
      <c r="O14" s="252">
        <v>17929</v>
      </c>
      <c r="P14" s="260">
        <f t="shared" si="9"/>
        <v>-9.5956030657523228E-2</v>
      </c>
      <c r="Q14" s="259">
        <f t="shared" si="10"/>
        <v>-1903</v>
      </c>
      <c r="R14" s="260">
        <f t="shared" si="1"/>
        <v>-0.25139874739039669</v>
      </c>
      <c r="S14" s="259">
        <f t="shared" si="2"/>
        <v>-6021</v>
      </c>
      <c r="T14" s="258">
        <f t="shared" si="11"/>
        <v>4.5228767403199234E-2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21866</v>
      </c>
      <c r="D15" s="252">
        <v>7680</v>
      </c>
      <c r="E15" s="252">
        <v>21381</v>
      </c>
      <c r="F15" s="253">
        <f t="shared" si="0"/>
        <v>5.498309181849742E-2</v>
      </c>
      <c r="G15" s="252">
        <v>23212</v>
      </c>
      <c r="H15" s="264">
        <f t="shared" si="3"/>
        <v>8.5636780318974814E-2</v>
      </c>
      <c r="I15" s="255">
        <f t="shared" si="4"/>
        <v>1831</v>
      </c>
      <c r="J15" s="253">
        <f t="shared" si="5"/>
        <v>5.8353130459921819E-2</v>
      </c>
      <c r="K15" s="252">
        <v>30252</v>
      </c>
      <c r="L15" s="260">
        <f t="shared" si="6"/>
        <v>0.30329140099948293</v>
      </c>
      <c r="M15" s="259">
        <f t="shared" si="7"/>
        <v>7040</v>
      </c>
      <c r="N15" s="258">
        <f t="shared" si="8"/>
        <v>7.5084324670457447E-2</v>
      </c>
      <c r="O15" s="252">
        <v>36093</v>
      </c>
      <c r="P15" s="260">
        <f t="shared" si="9"/>
        <v>0.19307814359381203</v>
      </c>
      <c r="Q15" s="259">
        <f t="shared" si="10"/>
        <v>5841</v>
      </c>
      <c r="R15" s="260">
        <f t="shared" si="1"/>
        <v>0.65064483673282725</v>
      </c>
      <c r="S15" s="259">
        <f t="shared" si="2"/>
        <v>14227</v>
      </c>
      <c r="T15" s="258">
        <f t="shared" si="11"/>
        <v>9.1050359857419272E-2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29924</v>
      </c>
      <c r="D16" s="252">
        <f>D6-SUM(D7:D15)</f>
        <v>37035</v>
      </c>
      <c r="E16" s="252">
        <f>E6-SUM(E7:E15)</f>
        <v>29404</v>
      </c>
      <c r="F16" s="258">
        <f t="shared" si="0"/>
        <v>7.5614930631453081E-2</v>
      </c>
      <c r="G16" s="252">
        <f>G6-SUM(G7:G15)</f>
        <v>38538</v>
      </c>
      <c r="H16" s="260">
        <f t="shared" si="3"/>
        <v>0.31063800843422662</v>
      </c>
      <c r="I16" s="259">
        <f t="shared" si="4"/>
        <v>9134</v>
      </c>
      <c r="J16" s="258">
        <f t="shared" si="5"/>
        <v>9.6881481202156949E-2</v>
      </c>
      <c r="K16" s="252">
        <f>K6-SUM(K7:K15)</f>
        <v>41274</v>
      </c>
      <c r="L16" s="260">
        <f t="shared" si="6"/>
        <v>7.0994862213918708E-2</v>
      </c>
      <c r="M16" s="259">
        <f t="shared" si="7"/>
        <v>2736</v>
      </c>
      <c r="N16" s="258">
        <f t="shared" si="8"/>
        <v>0.10244051356764712</v>
      </c>
      <c r="O16" s="252">
        <f>O6-SUM(O7:O15)</f>
        <v>35422</v>
      </c>
      <c r="P16" s="260">
        <f t="shared" si="9"/>
        <v>-0.14178417405630661</v>
      </c>
      <c r="Q16" s="259">
        <f t="shared" si="10"/>
        <v>-5852</v>
      </c>
      <c r="R16" s="260">
        <f t="shared" si="1"/>
        <v>0.18373212137414785</v>
      </c>
      <c r="S16" s="259">
        <f t="shared" si="2"/>
        <v>5498</v>
      </c>
      <c r="T16" s="258">
        <f t="shared" si="11"/>
        <v>8.9357655137270536E-2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185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85" t="s">
        <v>183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7E945-EC11-43D4-A9D5-CEA22604A682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319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58F2C-DD1E-4CE9-B045-B2FF2F0DBB04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320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11280</v>
      </c>
      <c r="D8" s="116">
        <f t="shared" ref="D8:D20" si="0">C8/C9-1</f>
        <v>0.23711340206185572</v>
      </c>
    </row>
    <row r="9" spans="1:5" x14ac:dyDescent="0.25">
      <c r="A9" s="1"/>
      <c r="B9" s="114">
        <v>2022</v>
      </c>
      <c r="C9" s="115">
        <v>9118</v>
      </c>
      <c r="D9" s="116">
        <f t="shared" si="0"/>
        <v>-0.17267035659196084</v>
      </c>
    </row>
    <row r="10" spans="1:5" x14ac:dyDescent="0.25">
      <c r="A10" s="1"/>
      <c r="B10" s="114">
        <v>2021</v>
      </c>
      <c r="C10" s="115">
        <v>11021</v>
      </c>
      <c r="D10" s="116">
        <f t="shared" si="0"/>
        <v>0.6252765078896918</v>
      </c>
    </row>
    <row r="11" spans="1:5" x14ac:dyDescent="0.25">
      <c r="A11" s="1" t="s">
        <v>72</v>
      </c>
      <c r="B11" s="114">
        <v>2020</v>
      </c>
      <c r="C11" s="115">
        <v>6781</v>
      </c>
      <c r="D11" s="116">
        <f t="shared" si="0"/>
        <v>-0.6722096002320298</v>
      </c>
    </row>
    <row r="12" spans="1:5" x14ac:dyDescent="0.25">
      <c r="A12" s="1" t="s">
        <v>74</v>
      </c>
      <c r="B12" s="114">
        <v>2019</v>
      </c>
      <c r="C12" s="115">
        <v>20687</v>
      </c>
      <c r="D12" s="116">
        <f t="shared" si="0"/>
        <v>0.35625778535370101</v>
      </c>
    </row>
    <row r="13" spans="1:5" x14ac:dyDescent="0.25">
      <c r="A13" s="1" t="s">
        <v>76</v>
      </c>
      <c r="B13" s="114">
        <v>2018</v>
      </c>
      <c r="C13" s="115">
        <v>15253</v>
      </c>
      <c r="D13" s="116">
        <f t="shared" si="0"/>
        <v>0.23656262667207129</v>
      </c>
    </row>
    <row r="14" spans="1:5" x14ac:dyDescent="0.25">
      <c r="A14" s="1" t="s">
        <v>78</v>
      </c>
      <c r="B14" s="114">
        <v>2017</v>
      </c>
      <c r="C14" s="115">
        <v>12335</v>
      </c>
      <c r="D14" s="116">
        <f>C14/C15-1</f>
        <v>0.10946213347724409</v>
      </c>
    </row>
    <row r="15" spans="1:5" x14ac:dyDescent="0.25">
      <c r="A15" s="1" t="s">
        <v>80</v>
      </c>
      <c r="B15" s="114">
        <v>2016</v>
      </c>
      <c r="C15" s="115">
        <v>11118</v>
      </c>
      <c r="D15" s="116">
        <f>C15/C16-1</f>
        <v>4.081632653061229E-2</v>
      </c>
    </row>
    <row r="16" spans="1:5" x14ac:dyDescent="0.25">
      <c r="A16" s="1" t="s">
        <v>82</v>
      </c>
      <c r="B16" s="114">
        <v>2015</v>
      </c>
      <c r="C16" s="115">
        <v>10682</v>
      </c>
      <c r="D16" s="116">
        <f t="shared" si="0"/>
        <v>-0.18638129332013098</v>
      </c>
    </row>
    <row r="17" spans="1:4" x14ac:dyDescent="0.25">
      <c r="A17" s="1" t="s">
        <v>84</v>
      </c>
      <c r="B17" s="114">
        <v>2014</v>
      </c>
      <c r="C17" s="115">
        <v>13129</v>
      </c>
      <c r="D17" s="116">
        <f t="shared" si="0"/>
        <v>0.17770003588087557</v>
      </c>
    </row>
    <row r="18" spans="1:4" x14ac:dyDescent="0.25">
      <c r="A18" s="1" t="s">
        <v>86</v>
      </c>
      <c r="B18" s="114">
        <v>2013</v>
      </c>
      <c r="C18" s="115">
        <v>11148</v>
      </c>
      <c r="D18" s="116">
        <f t="shared" si="0"/>
        <v>-0.50822709426970758</v>
      </c>
    </row>
    <row r="19" spans="1:4" x14ac:dyDescent="0.25">
      <c r="A19" s="1" t="s">
        <v>88</v>
      </c>
      <c r="B19" s="114">
        <v>2012</v>
      </c>
      <c r="C19" s="115">
        <v>22669</v>
      </c>
      <c r="D19" s="116">
        <f>C19/C20-1</f>
        <v>0.75919602669563857</v>
      </c>
    </row>
    <row r="20" spans="1:4" x14ac:dyDescent="0.25">
      <c r="A20" s="1" t="s">
        <v>90</v>
      </c>
      <c r="B20" s="114">
        <v>2011</v>
      </c>
      <c r="C20" s="115">
        <v>12886</v>
      </c>
      <c r="D20" s="116">
        <f t="shared" si="0"/>
        <v>0.97244757385580893</v>
      </c>
    </row>
    <row r="21" spans="1:4" x14ac:dyDescent="0.25">
      <c r="A21" s="1" t="s">
        <v>92</v>
      </c>
      <c r="B21" s="114">
        <v>2010</v>
      </c>
      <c r="C21" s="115">
        <v>6533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7C7F0-C150-4B74-AC3A-3059E0099850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321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20738</v>
      </c>
      <c r="D8" s="116">
        <f t="shared" ref="D8:D20" si="0">C8/C9-1</f>
        <v>3.9863611292182632E-2</v>
      </c>
    </row>
    <row r="9" spans="1:5" x14ac:dyDescent="0.25">
      <c r="A9" s="1"/>
      <c r="B9" s="114">
        <v>2022</v>
      </c>
      <c r="C9" s="115">
        <v>19943</v>
      </c>
      <c r="D9" s="116">
        <f t="shared" si="0"/>
        <v>-0.41678607983623339</v>
      </c>
    </row>
    <row r="10" spans="1:5" x14ac:dyDescent="0.25">
      <c r="A10" s="1"/>
      <c r="B10" s="114">
        <v>2021</v>
      </c>
      <c r="C10" s="115">
        <v>34195</v>
      </c>
      <c r="D10" s="116">
        <f t="shared" si="0"/>
        <v>0.70480606241898491</v>
      </c>
    </row>
    <row r="11" spans="1:5" x14ac:dyDescent="0.25">
      <c r="A11" s="1" t="s">
        <v>72</v>
      </c>
      <c r="B11" s="114">
        <v>2020</v>
      </c>
      <c r="C11" s="115">
        <v>20058</v>
      </c>
      <c r="D11" s="116">
        <f t="shared" si="0"/>
        <v>-0.1941341904379269</v>
      </c>
    </row>
    <row r="12" spans="1:5" x14ac:dyDescent="0.25">
      <c r="A12" s="1" t="s">
        <v>74</v>
      </c>
      <c r="B12" s="114">
        <v>2019</v>
      </c>
      <c r="C12" s="115">
        <v>24890</v>
      </c>
      <c r="D12" s="116">
        <f t="shared" si="0"/>
        <v>-0.32207544600299609</v>
      </c>
    </row>
    <row r="13" spans="1:5" x14ac:dyDescent="0.25">
      <c r="A13" s="1" t="s">
        <v>76</v>
      </c>
      <c r="B13" s="114">
        <v>2018</v>
      </c>
      <c r="C13" s="115">
        <v>36715</v>
      </c>
      <c r="D13" s="116">
        <f t="shared" si="0"/>
        <v>0.27336732216557413</v>
      </c>
    </row>
    <row r="14" spans="1:5" x14ac:dyDescent="0.25">
      <c r="A14" s="1" t="s">
        <v>78</v>
      </c>
      <c r="B14" s="114">
        <v>2017</v>
      </c>
      <c r="C14" s="115">
        <v>28833</v>
      </c>
      <c r="D14" s="116">
        <f>C14/C15-1</f>
        <v>-2.5418286293729886E-2</v>
      </c>
    </row>
    <row r="15" spans="1:5" x14ac:dyDescent="0.25">
      <c r="A15" s="1" t="s">
        <v>80</v>
      </c>
      <c r="B15" s="114">
        <v>2016</v>
      </c>
      <c r="C15" s="115">
        <v>29585</v>
      </c>
      <c r="D15" s="116">
        <f>C15/C16-1</f>
        <v>-2.4273605751789162E-2</v>
      </c>
    </row>
    <row r="16" spans="1:5" x14ac:dyDescent="0.25">
      <c r="A16" s="1" t="s">
        <v>82</v>
      </c>
      <c r="B16" s="114">
        <v>2015</v>
      </c>
      <c r="C16" s="115">
        <v>30321</v>
      </c>
      <c r="D16" s="116">
        <f t="shared" si="0"/>
        <v>-8.5008147745790352E-2</v>
      </c>
    </row>
    <row r="17" spans="1:4" x14ac:dyDescent="0.25">
      <c r="A17" s="1" t="s">
        <v>84</v>
      </c>
      <c r="B17" s="114">
        <v>2014</v>
      </c>
      <c r="C17" s="115">
        <v>33138</v>
      </c>
      <c r="D17" s="116">
        <f t="shared" si="0"/>
        <v>0.21947449768160743</v>
      </c>
    </row>
    <row r="18" spans="1:4" x14ac:dyDescent="0.25">
      <c r="A18" s="1" t="s">
        <v>86</v>
      </c>
      <c r="B18" s="114">
        <v>2013</v>
      </c>
      <c r="C18" s="115">
        <v>27174</v>
      </c>
      <c r="D18" s="116">
        <f t="shared" si="0"/>
        <v>0.45036293766011948</v>
      </c>
    </row>
    <row r="19" spans="1:4" x14ac:dyDescent="0.25">
      <c r="A19" s="1" t="s">
        <v>88</v>
      </c>
      <c r="B19" s="114">
        <v>2012</v>
      </c>
      <c r="C19" s="115">
        <v>18736</v>
      </c>
      <c r="D19" s="116">
        <f>C19/C20-1</f>
        <v>-0.2522349936143039</v>
      </c>
    </row>
    <row r="20" spans="1:4" x14ac:dyDescent="0.25">
      <c r="A20" s="1" t="s">
        <v>90</v>
      </c>
      <c r="B20" s="114">
        <v>2011</v>
      </c>
      <c r="C20" s="115">
        <v>25056</v>
      </c>
      <c r="D20" s="116">
        <f t="shared" si="0"/>
        <v>-0.46802547770700642</v>
      </c>
    </row>
    <row r="21" spans="1:4" x14ac:dyDescent="0.25">
      <c r="A21" s="1" t="s">
        <v>92</v>
      </c>
      <c r="B21" s="114">
        <v>2010</v>
      </c>
      <c r="C21" s="115">
        <v>47100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ED410-3BA6-4B1B-88D1-1865651783AC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61028</v>
      </c>
      <c r="O7" s="92">
        <v>116770</v>
      </c>
      <c r="P7" s="92">
        <v>125073</v>
      </c>
      <c r="Q7" s="92">
        <v>381177</v>
      </c>
      <c r="R7" s="92">
        <v>384777</v>
      </c>
      <c r="S7" s="93">
        <f t="shared" ref="S7:S52" si="4">IFERROR(R7/Q7-1,"-")</f>
        <v>9.4444313271786484E-3</v>
      </c>
      <c r="T7" s="93">
        <f t="shared" ref="T7:T52" si="5">IFERROR(R7/N7-1,"-")</f>
        <v>5.304925607917677</v>
      </c>
      <c r="U7" s="92">
        <f t="shared" ref="U7:U52" si="6">IFERROR(R7-Q7,"-")</f>
        <v>3600</v>
      </c>
      <c r="V7" s="92">
        <f t="shared" ref="V7:V52" si="7">IFERROR(R7-N7,"-")</f>
        <v>323749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39208</v>
      </c>
      <c r="O8" s="95">
        <v>85450</v>
      </c>
      <c r="P8" s="95">
        <v>90020</v>
      </c>
      <c r="Q8" s="95">
        <v>90975</v>
      </c>
      <c r="R8" s="95">
        <v>92267</v>
      </c>
      <c r="S8" s="96">
        <f t="shared" si="4"/>
        <v>1.420170376477059E-2</v>
      </c>
      <c r="T8" s="96">
        <f t="shared" si="5"/>
        <v>1.3532697408692105</v>
      </c>
      <c r="U8" s="95">
        <f t="shared" si="6"/>
        <v>1292</v>
      </c>
      <c r="V8" s="95">
        <f t="shared" si="7"/>
        <v>53059</v>
      </c>
      <c r="W8" s="96">
        <f>R8/R7</f>
        <v>0.23979343879701751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30759</v>
      </c>
      <c r="O9" s="52">
        <v>67660</v>
      </c>
      <c r="P9" s="52">
        <v>71727</v>
      </c>
      <c r="Q9" s="52">
        <v>73997</v>
      </c>
      <c r="R9" s="52">
        <v>75628</v>
      </c>
      <c r="S9" s="98">
        <f t="shared" si="4"/>
        <v>2.2041434112193725E-2</v>
      </c>
      <c r="T9" s="98">
        <f t="shared" si="5"/>
        <v>1.4587275269026954</v>
      </c>
      <c r="U9" s="52">
        <f t="shared" si="6"/>
        <v>1631</v>
      </c>
      <c r="V9" s="52">
        <f t="shared" si="7"/>
        <v>44869</v>
      </c>
      <c r="W9" s="98">
        <f>R9/R7</f>
        <v>0.19655020960192526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8449</v>
      </c>
      <c r="O10" s="52">
        <v>17790</v>
      </c>
      <c r="P10" s="52">
        <v>18293</v>
      </c>
      <c r="Q10" s="52">
        <v>16978</v>
      </c>
      <c r="R10" s="52">
        <v>16639</v>
      </c>
      <c r="S10" s="98">
        <f t="shared" si="4"/>
        <v>-1.9967016138532245E-2</v>
      </c>
      <c r="T10" s="98">
        <f t="shared" si="5"/>
        <v>0.96934548467274229</v>
      </c>
      <c r="U10" s="52">
        <f t="shared" si="6"/>
        <v>-339</v>
      </c>
      <c r="V10" s="52">
        <f t="shared" si="7"/>
        <v>8190</v>
      </c>
      <c r="W10" s="98">
        <f>R10/R7</f>
        <v>4.3243229195092221E-2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21820</v>
      </c>
      <c r="O11" s="95">
        <v>31320</v>
      </c>
      <c r="P11" s="95">
        <v>35053</v>
      </c>
      <c r="Q11" s="95">
        <v>36084</v>
      </c>
      <c r="R11" s="95">
        <v>35992</v>
      </c>
      <c r="S11" s="96">
        <f t="shared" si="4"/>
        <v>-2.549606473783439E-3</v>
      </c>
      <c r="T11" s="96">
        <f t="shared" si="5"/>
        <v>0.64949587534372144</v>
      </c>
      <c r="U11" s="95">
        <f t="shared" si="6"/>
        <v>-92</v>
      </c>
      <c r="V11" s="95">
        <f t="shared" si="7"/>
        <v>14172</v>
      </c>
      <c r="W11" s="96">
        <f>R11/R7</f>
        <v>9.3539894536315837E-2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20268</v>
      </c>
      <c r="O12" s="99">
        <v>41536</v>
      </c>
      <c r="P12" s="99">
        <v>44623</v>
      </c>
      <c r="Q12" s="99">
        <v>46483</v>
      </c>
      <c r="R12" s="99">
        <v>47015</v>
      </c>
      <c r="S12" s="100">
        <f t="shared" si="4"/>
        <v>1.1445044424843509E-2</v>
      </c>
      <c r="T12" s="100">
        <f t="shared" si="5"/>
        <v>1.3196664693112297</v>
      </c>
      <c r="U12" s="99">
        <f t="shared" si="6"/>
        <v>532</v>
      </c>
      <c r="V12" s="99">
        <f t="shared" si="7"/>
        <v>26747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14681</v>
      </c>
      <c r="O13" s="95">
        <v>34157</v>
      </c>
      <c r="P13" s="95">
        <v>34868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1.411143655064369</v>
      </c>
      <c r="U13" s="95">
        <f t="shared" si="6"/>
        <v>-252</v>
      </c>
      <c r="V13" s="95">
        <f t="shared" si="7"/>
        <v>20717</v>
      </c>
      <c r="W13" s="96">
        <f>R13/R12</f>
        <v>0.75290864617675213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13163</v>
      </c>
      <c r="O14" s="52">
        <v>28680</v>
      </c>
      <c r="P14" s="52">
        <v>29852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1.384942642254805</v>
      </c>
      <c r="U14" s="52">
        <f t="shared" si="6"/>
        <v>68</v>
      </c>
      <c r="V14" s="52">
        <f t="shared" si="7"/>
        <v>18230</v>
      </c>
      <c r="W14" s="98">
        <f>R14/R12</f>
        <v>0.66772306710624274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1518</v>
      </c>
      <c r="O15" s="52">
        <v>5477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5587</v>
      </c>
      <c r="O16" s="95">
        <v>7379</v>
      </c>
      <c r="P16" s="95">
        <v>9755</v>
      </c>
      <c r="Q16" s="95">
        <v>10833</v>
      </c>
      <c r="R16" s="95">
        <v>11617</v>
      </c>
      <c r="S16" s="96">
        <f t="shared" si="4"/>
        <v>7.2371457583310317E-2</v>
      </c>
      <c r="T16" s="96">
        <f t="shared" si="5"/>
        <v>1.079291211741543</v>
      </c>
      <c r="U16" s="95">
        <f t="shared" si="6"/>
        <v>784</v>
      </c>
      <c r="V16" s="95">
        <f t="shared" si="7"/>
        <v>6030</v>
      </c>
      <c r="W16" s="96">
        <f>R16/R12</f>
        <v>0.2470913538232479</v>
      </c>
    </row>
    <row r="17" spans="2:23" x14ac:dyDescent="0.25">
      <c r="B17" s="91" t="s">
        <v>52</v>
      </c>
      <c r="C17" s="99">
        <v>6935</v>
      </c>
      <c r="D17" s="99">
        <v>6890</v>
      </c>
      <c r="E17" s="99">
        <v>3786</v>
      </c>
      <c r="F17" s="99">
        <v>4393</v>
      </c>
      <c r="G17" s="99">
        <v>6413</v>
      </c>
      <c r="H17" s="99">
        <v>6356</v>
      </c>
      <c r="I17" s="100">
        <f t="shared" si="0"/>
        <v>-8.8881958521752624E-3</v>
      </c>
      <c r="J17" s="100">
        <f t="shared" si="1"/>
        <v>-7.7503628447024631E-2</v>
      </c>
      <c r="K17" s="99">
        <f t="shared" si="2"/>
        <v>-57</v>
      </c>
      <c r="L17" s="99">
        <f t="shared" si="3"/>
        <v>-534</v>
      </c>
      <c r="M17" s="93">
        <f>H17/H17</f>
        <v>1</v>
      </c>
      <c r="N17" s="99">
        <v>3748</v>
      </c>
      <c r="O17" s="99">
        <v>6412</v>
      </c>
      <c r="P17" s="99">
        <v>6415</v>
      </c>
      <c r="Q17" s="99">
        <v>6415</v>
      </c>
      <c r="R17" s="99">
        <v>6497</v>
      </c>
      <c r="S17" s="100">
        <f t="shared" si="4"/>
        <v>1.278254091971931E-2</v>
      </c>
      <c r="T17" s="100">
        <f t="shared" si="5"/>
        <v>0.73345784418356463</v>
      </c>
      <c r="U17" s="99">
        <f t="shared" si="6"/>
        <v>82</v>
      </c>
      <c r="V17" s="99">
        <f t="shared" si="7"/>
        <v>2749</v>
      </c>
      <c r="W17" s="93">
        <f>R17/R17</f>
        <v>1</v>
      </c>
    </row>
    <row r="18" spans="2:23" x14ac:dyDescent="0.25">
      <c r="B18" s="94" t="s">
        <v>60</v>
      </c>
      <c r="C18" s="95">
        <v>3851</v>
      </c>
      <c r="D18" s="95">
        <v>4440</v>
      </c>
      <c r="E18" s="95">
        <v>2472</v>
      </c>
      <c r="F18" s="95">
        <v>2822</v>
      </c>
      <c r="G18" s="95">
        <v>4753</v>
      </c>
      <c r="H18" s="95">
        <v>4696</v>
      </c>
      <c r="I18" s="96">
        <f t="shared" si="0"/>
        <v>-1.199242583631388E-2</v>
      </c>
      <c r="J18" s="96">
        <f t="shared" si="1"/>
        <v>5.7657657657657735E-2</v>
      </c>
      <c r="K18" s="95">
        <f t="shared" si="2"/>
        <v>-57</v>
      </c>
      <c r="L18" s="95">
        <f t="shared" si="3"/>
        <v>256</v>
      </c>
      <c r="M18" s="96">
        <f>H18/H17</f>
        <v>0.7388294524858402</v>
      </c>
      <c r="N18" s="95">
        <v>2346</v>
      </c>
      <c r="O18" s="95">
        <v>4752</v>
      </c>
      <c r="P18" s="95">
        <v>4755</v>
      </c>
      <c r="Q18" s="95">
        <v>4755</v>
      </c>
      <c r="R18" s="95">
        <v>4755</v>
      </c>
      <c r="S18" s="96">
        <f t="shared" si="4"/>
        <v>0</v>
      </c>
      <c r="T18" s="96">
        <f t="shared" si="5"/>
        <v>1.0268542199488491</v>
      </c>
      <c r="U18" s="95">
        <f t="shared" si="6"/>
        <v>0</v>
      </c>
      <c r="V18" s="95">
        <f t="shared" si="7"/>
        <v>2409</v>
      </c>
      <c r="W18" s="96">
        <f>R18/R17</f>
        <v>0.73187625057718952</v>
      </c>
    </row>
    <row r="19" spans="2:23" x14ac:dyDescent="0.25">
      <c r="B19" s="97" t="s">
        <v>61</v>
      </c>
      <c r="C19" s="52">
        <v>0</v>
      </c>
      <c r="D19" s="52">
        <v>3379</v>
      </c>
      <c r="E19" s="52">
        <v>0</v>
      </c>
      <c r="F19" s="52">
        <v>2173</v>
      </c>
      <c r="G19" s="52">
        <v>3692</v>
      </c>
      <c r="H19" s="52">
        <v>3635</v>
      </c>
      <c r="I19" s="98">
        <f t="shared" si="0"/>
        <v>-1.5438786565547091E-2</v>
      </c>
      <c r="J19" s="98">
        <f t="shared" si="1"/>
        <v>7.5762059781000257E-2</v>
      </c>
      <c r="K19" s="52">
        <f t="shared" si="2"/>
        <v>-57</v>
      </c>
      <c r="L19" s="52">
        <f t="shared" si="3"/>
        <v>256</v>
      </c>
      <c r="M19" s="98">
        <f>H19/H17</f>
        <v>0.57190056639395848</v>
      </c>
      <c r="N19" s="52">
        <v>0</v>
      </c>
      <c r="O19" s="52">
        <v>3691</v>
      </c>
      <c r="P19" s="52">
        <v>3694</v>
      </c>
      <c r="Q19" s="52">
        <v>3694</v>
      </c>
      <c r="R19" s="52">
        <v>3694</v>
      </c>
      <c r="S19" s="98">
        <f t="shared" si="4"/>
        <v>0</v>
      </c>
      <c r="T19" s="98" t="str">
        <f t="shared" si="5"/>
        <v>-</v>
      </c>
      <c r="U19" s="52">
        <f t="shared" si="6"/>
        <v>0</v>
      </c>
      <c r="V19" s="52">
        <f t="shared" si="7"/>
        <v>3694</v>
      </c>
      <c r="W19" s="98">
        <f>R19/R17</f>
        <v>0.56857010928120666</v>
      </c>
    </row>
    <row r="20" spans="2:23" x14ac:dyDescent="0.25">
      <c r="B20" s="97" t="s">
        <v>62</v>
      </c>
      <c r="C20" s="52">
        <v>0</v>
      </c>
      <c r="D20" s="52">
        <v>1061</v>
      </c>
      <c r="E20" s="52">
        <v>0</v>
      </c>
      <c r="F20" s="52">
        <v>649</v>
      </c>
      <c r="G20" s="52">
        <v>1061</v>
      </c>
      <c r="H20" s="52">
        <v>1061</v>
      </c>
      <c r="I20" s="98">
        <f t="shared" si="0"/>
        <v>0</v>
      </c>
      <c r="J20" s="98">
        <f t="shared" si="1"/>
        <v>0</v>
      </c>
      <c r="K20" s="52">
        <f t="shared" si="2"/>
        <v>0</v>
      </c>
      <c r="L20" s="52">
        <f t="shared" si="3"/>
        <v>0</v>
      </c>
      <c r="M20" s="98">
        <f>H20/H17</f>
        <v>0.1669288860918817</v>
      </c>
      <c r="N20" s="52">
        <v>0</v>
      </c>
      <c r="O20" s="52">
        <v>1061</v>
      </c>
      <c r="P20" s="52">
        <v>1061</v>
      </c>
      <c r="Q20" s="52">
        <v>1061</v>
      </c>
      <c r="R20" s="52">
        <v>1061</v>
      </c>
      <c r="S20" s="98">
        <f t="shared" si="4"/>
        <v>0</v>
      </c>
      <c r="T20" s="98" t="str">
        <f t="shared" si="5"/>
        <v>-</v>
      </c>
      <c r="U20" s="52">
        <f t="shared" si="6"/>
        <v>0</v>
      </c>
      <c r="V20" s="52">
        <f t="shared" si="7"/>
        <v>1061</v>
      </c>
      <c r="W20" s="98">
        <f>R20/R17</f>
        <v>0.16330614129598275</v>
      </c>
    </row>
    <row r="21" spans="2:23" x14ac:dyDescent="0.25">
      <c r="B21" s="94" t="s">
        <v>63</v>
      </c>
      <c r="C21" s="95">
        <v>3084</v>
      </c>
      <c r="D21" s="95">
        <v>2450</v>
      </c>
      <c r="E21" s="95">
        <v>1314</v>
      </c>
      <c r="F21" s="95">
        <v>1571</v>
      </c>
      <c r="G21" s="95">
        <v>1660</v>
      </c>
      <c r="H21" s="95">
        <v>1660</v>
      </c>
      <c r="I21" s="96">
        <f t="shared" si="0"/>
        <v>0</v>
      </c>
      <c r="J21" s="96">
        <f t="shared" si="1"/>
        <v>-0.32244897959183672</v>
      </c>
      <c r="K21" s="95">
        <f t="shared" si="2"/>
        <v>0</v>
      </c>
      <c r="L21" s="95">
        <f t="shared" si="3"/>
        <v>-790</v>
      </c>
      <c r="M21" s="96">
        <f>H21/H17</f>
        <v>0.26117054751415986</v>
      </c>
      <c r="N21" s="95">
        <v>1402</v>
      </c>
      <c r="O21" s="95">
        <v>1660</v>
      </c>
      <c r="P21" s="95">
        <v>1660</v>
      </c>
      <c r="Q21" s="95">
        <v>1660</v>
      </c>
      <c r="R21" s="95">
        <v>1742</v>
      </c>
      <c r="S21" s="96">
        <f t="shared" si="4"/>
        <v>4.9397590361445864E-2</v>
      </c>
      <c r="T21" s="96">
        <f t="shared" si="5"/>
        <v>0.24251069900142652</v>
      </c>
      <c r="U21" s="95">
        <f t="shared" si="6"/>
        <v>82</v>
      </c>
      <c r="V21" s="95">
        <f t="shared" si="7"/>
        <v>340</v>
      </c>
      <c r="W21" s="96">
        <f>R21/R17</f>
        <v>0.26812374942281053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4276</v>
      </c>
      <c r="R25" s="99">
        <v>4616</v>
      </c>
      <c r="S25" s="100">
        <f t="shared" si="4"/>
        <v>7.9513564078578014E-2</v>
      </c>
      <c r="T25" s="100">
        <f t="shared" si="5"/>
        <v>0.2639649507119386</v>
      </c>
      <c r="U25" s="99">
        <f t="shared" si="6"/>
        <v>340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2952</v>
      </c>
      <c r="O26" s="95">
        <v>3862</v>
      </c>
      <c r="P26" s="95">
        <v>3862</v>
      </c>
      <c r="Q26" s="95">
        <v>3576</v>
      </c>
      <c r="R26" s="95">
        <v>3916</v>
      </c>
      <c r="S26" s="96">
        <f t="shared" si="4"/>
        <v>9.5078299776286457E-2</v>
      </c>
      <c r="T26" s="96">
        <f t="shared" si="5"/>
        <v>0.32655826558265577</v>
      </c>
      <c r="U26" s="95">
        <f t="shared" si="6"/>
        <v>340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6648</v>
      </c>
      <c r="O29" s="99">
        <v>16885</v>
      </c>
      <c r="P29" s="99">
        <v>18073</v>
      </c>
      <c r="Q29" s="99">
        <v>19434</v>
      </c>
      <c r="R29" s="99">
        <v>19842</v>
      </c>
      <c r="S29" s="100">
        <f t="shared" si="4"/>
        <v>2.0994133991972808E-2</v>
      </c>
      <c r="T29" s="100">
        <f t="shared" si="5"/>
        <v>1.9846570397111911</v>
      </c>
      <c r="U29" s="99">
        <f t="shared" si="6"/>
        <v>408</v>
      </c>
      <c r="V29" s="99">
        <f t="shared" si="7"/>
        <v>13194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4365</v>
      </c>
      <c r="O30" s="95">
        <v>12968</v>
      </c>
      <c r="P30" s="95">
        <v>13724</v>
      </c>
      <c r="Q30" s="95">
        <v>15087</v>
      </c>
      <c r="R30" s="95">
        <v>15409</v>
      </c>
      <c r="S30" s="96">
        <f t="shared" si="4"/>
        <v>2.1342877974415142E-2</v>
      </c>
      <c r="T30" s="96">
        <f t="shared" si="5"/>
        <v>2.5301260022909506</v>
      </c>
      <c r="U30" s="95">
        <f t="shared" si="6"/>
        <v>322</v>
      </c>
      <c r="V30" s="95">
        <f t="shared" si="7"/>
        <v>11044</v>
      </c>
      <c r="W30" s="96">
        <f>R30/R29</f>
        <v>0.77658502167120247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3486</v>
      </c>
      <c r="O31" s="52">
        <v>10619</v>
      </c>
      <c r="P31" s="52">
        <v>11819</v>
      </c>
      <c r="Q31" s="52">
        <v>12988</v>
      </c>
      <c r="R31" s="52">
        <v>13306</v>
      </c>
      <c r="S31" s="98">
        <f t="shared" si="4"/>
        <v>2.4484139205420474E-2</v>
      </c>
      <c r="T31" s="98">
        <f t="shared" si="5"/>
        <v>2.816982214572576</v>
      </c>
      <c r="U31" s="52">
        <f t="shared" si="6"/>
        <v>318</v>
      </c>
      <c r="V31" s="52">
        <f t="shared" si="7"/>
        <v>9820</v>
      </c>
      <c r="W31" s="98">
        <f>R31/R29</f>
        <v>0.67059772200383028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879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1.3924914675767917</v>
      </c>
      <c r="U32" s="52">
        <f t="shared" si="6"/>
        <v>4</v>
      </c>
      <c r="V32" s="52">
        <f t="shared" si="7"/>
        <v>1224</v>
      </c>
      <c r="W32" s="98">
        <f>R32/R29</f>
        <v>0.10598729966737223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2283</v>
      </c>
      <c r="O33" s="95">
        <v>3917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0.94174332019272877</v>
      </c>
      <c r="U33" s="95">
        <f t="shared" si="6"/>
        <v>86</v>
      </c>
      <c r="V33" s="95">
        <f t="shared" si="7"/>
        <v>2150</v>
      </c>
      <c r="W33" s="96">
        <f>R33/R29</f>
        <v>0.2234149783287975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1.3127147766323026</v>
      </c>
      <c r="U34" s="99">
        <f t="shared" si="6"/>
        <v>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1.3127147766323026</v>
      </c>
      <c r="U35" s="95">
        <f t="shared" si="6"/>
        <v>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4797</v>
      </c>
      <c r="S36" s="100">
        <f t="shared" si="4"/>
        <v>0</v>
      </c>
      <c r="T36" s="100">
        <f t="shared" si="5"/>
        <v>1.3354430379746836</v>
      </c>
      <c r="U36" s="99">
        <f t="shared" si="6"/>
        <v>0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2758</v>
      </c>
      <c r="R39" s="99">
        <v>2679</v>
      </c>
      <c r="S39" s="100">
        <f t="shared" si="4"/>
        <v>-2.8643944887599693E-2</v>
      </c>
      <c r="T39" s="100">
        <f t="shared" si="5"/>
        <v>0.6167773083886543</v>
      </c>
      <c r="U39" s="99">
        <f t="shared" si="6"/>
        <v>-79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2758</v>
      </c>
      <c r="R40" s="95">
        <v>2679</v>
      </c>
      <c r="S40" s="96">
        <f t="shared" si="4"/>
        <v>-2.8643944887599693E-2</v>
      </c>
      <c r="T40" s="96">
        <f t="shared" si="5"/>
        <v>0.6167773083886543</v>
      </c>
      <c r="U40" s="95">
        <f t="shared" si="6"/>
        <v>-79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1158</v>
      </c>
      <c r="Q42" s="52">
        <v>1084</v>
      </c>
      <c r="R42" s="52">
        <v>832</v>
      </c>
      <c r="S42" s="98">
        <f t="shared" si="4"/>
        <v>-0.23247232472324719</v>
      </c>
      <c r="T42" s="98">
        <f t="shared" si="5"/>
        <v>0.15555555555555545</v>
      </c>
      <c r="U42" s="52">
        <f t="shared" si="6"/>
        <v>-252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0.73345784418356463</v>
      </c>
      <c r="U43" s="99">
        <f t="shared" si="6"/>
        <v>82</v>
      </c>
      <c r="V43" s="99">
        <f t="shared" si="7"/>
        <v>2749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0.24251069900142652</v>
      </c>
      <c r="U47" s="95">
        <f t="shared" si="6"/>
        <v>82</v>
      </c>
      <c r="V47" s="95">
        <f t="shared" si="7"/>
        <v>340</v>
      </c>
      <c r="W47" s="96">
        <f>R47/R43</f>
        <v>0.26812374942281053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2258</v>
      </c>
      <c r="O48" s="99">
        <v>3465</v>
      </c>
      <c r="P48" s="99">
        <v>3081</v>
      </c>
      <c r="Q48" s="99">
        <v>3106</v>
      </c>
      <c r="R48" s="99">
        <v>3113</v>
      </c>
      <c r="S48" s="100">
        <f t="shared" si="4"/>
        <v>2.2537025112685516E-3</v>
      </c>
      <c r="T48" s="100">
        <f t="shared" si="5"/>
        <v>0.37865367581930909</v>
      </c>
      <c r="U48" s="99">
        <f t="shared" si="6"/>
        <v>7</v>
      </c>
      <c r="V48" s="99">
        <f t="shared" si="7"/>
        <v>855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2228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0.22307001795332138</v>
      </c>
      <c r="U49" s="95">
        <f t="shared" si="6"/>
        <v>33</v>
      </c>
      <c r="V49" s="95">
        <f t="shared" si="7"/>
        <v>497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575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0.16869565217391314</v>
      </c>
      <c r="U51" s="52">
        <f t="shared" si="6"/>
        <v>33</v>
      </c>
      <c r="V51" s="52">
        <f t="shared" si="7"/>
        <v>97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904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D9160-2C11-4AE7-84DB-092D3E642E98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144</v>
      </c>
      <c r="O7" s="92">
        <v>273</v>
      </c>
      <c r="P7" s="92">
        <v>302</v>
      </c>
      <c r="Q7" s="92">
        <v>945</v>
      </c>
      <c r="R7" s="92">
        <v>975</v>
      </c>
      <c r="S7" s="93">
        <f t="shared" ref="S7:S52" si="0">IFERROR(R7/Q7-1,"-")</f>
        <v>3.1746031746031855E-2</v>
      </c>
      <c r="T7" s="93">
        <f t="shared" ref="T7:T52" si="1">IFERROR(R7/N7-1,"-")</f>
        <v>5.770833333333333</v>
      </c>
      <c r="U7" s="92">
        <f t="shared" ref="U7:U52" si="2">IFERROR(R7-Q7,"-")</f>
        <v>30</v>
      </c>
      <c r="V7" s="92">
        <f t="shared" ref="V7:V52" si="3">IFERROR(R7-N7,"-")</f>
        <v>831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85</v>
      </c>
      <c r="O8" s="95">
        <v>181</v>
      </c>
      <c r="P8" s="95">
        <v>198</v>
      </c>
      <c r="Q8" s="95">
        <v>206</v>
      </c>
      <c r="R8" s="95">
        <v>213</v>
      </c>
      <c r="S8" s="96">
        <f t="shared" si="0"/>
        <v>3.398058252427183E-2</v>
      </c>
      <c r="T8" s="96">
        <f t="shared" si="1"/>
        <v>1.5058823529411764</v>
      </c>
      <c r="U8" s="95">
        <f t="shared" si="2"/>
        <v>7</v>
      </c>
      <c r="V8" s="95">
        <f t="shared" si="3"/>
        <v>128</v>
      </c>
      <c r="W8" s="96">
        <f>R8/R7</f>
        <v>0.21846153846153846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57</v>
      </c>
      <c r="O9" s="52">
        <v>123</v>
      </c>
      <c r="P9" s="52">
        <v>129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1.4210526315789473</v>
      </c>
      <c r="U9" s="52">
        <f t="shared" si="2"/>
        <v>4</v>
      </c>
      <c r="V9" s="52">
        <f t="shared" si="3"/>
        <v>81</v>
      </c>
      <c r="W9" s="98">
        <f>R9/R7</f>
        <v>0.14153846153846153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28</v>
      </c>
      <c r="O10" s="52">
        <v>58</v>
      </c>
      <c r="P10" s="52">
        <v>69</v>
      </c>
      <c r="Q10" s="52">
        <v>72</v>
      </c>
      <c r="R10" s="52">
        <v>75</v>
      </c>
      <c r="S10" s="98">
        <f t="shared" si="0"/>
        <v>4.1666666666666741E-2</v>
      </c>
      <c r="T10" s="98">
        <f t="shared" si="1"/>
        <v>1.6785714285714284</v>
      </c>
      <c r="U10" s="52">
        <f t="shared" si="2"/>
        <v>3</v>
      </c>
      <c r="V10" s="52">
        <f t="shared" si="3"/>
        <v>47</v>
      </c>
      <c r="W10" s="98">
        <f>R10/R7</f>
        <v>7.6923076923076927E-2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59</v>
      </c>
      <c r="O11" s="95">
        <v>92</v>
      </c>
      <c r="P11" s="95">
        <v>104</v>
      </c>
      <c r="Q11" s="95">
        <v>109</v>
      </c>
      <c r="R11" s="95">
        <v>112</v>
      </c>
      <c r="S11" s="96">
        <f t="shared" si="0"/>
        <v>2.7522935779816571E-2</v>
      </c>
      <c r="T11" s="96">
        <f t="shared" si="1"/>
        <v>0.89830508474576276</v>
      </c>
      <c r="U11" s="95">
        <f t="shared" si="2"/>
        <v>3</v>
      </c>
      <c r="V11" s="95">
        <f t="shared" si="3"/>
        <v>53</v>
      </c>
      <c r="W11" s="96">
        <f>R11/R7</f>
        <v>0.11487179487179487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42</v>
      </c>
      <c r="O12" s="99">
        <v>78</v>
      </c>
      <c r="P12" s="99">
        <v>85</v>
      </c>
      <c r="Q12" s="99">
        <v>91</v>
      </c>
      <c r="R12" s="99">
        <v>95</v>
      </c>
      <c r="S12" s="100">
        <f t="shared" si="0"/>
        <v>4.3956043956044022E-2</v>
      </c>
      <c r="T12" s="100">
        <f t="shared" si="1"/>
        <v>1.2619047619047619</v>
      </c>
      <c r="U12" s="99">
        <f t="shared" si="2"/>
        <v>4</v>
      </c>
      <c r="V12" s="99">
        <f t="shared" si="3"/>
        <v>53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27</v>
      </c>
      <c r="O13" s="95">
        <v>58</v>
      </c>
      <c r="P13" s="95">
        <v>61</v>
      </c>
      <c r="Q13" s="95">
        <v>63</v>
      </c>
      <c r="R13" s="95">
        <v>63</v>
      </c>
      <c r="S13" s="96">
        <f t="shared" si="0"/>
        <v>0</v>
      </c>
      <c r="T13" s="96">
        <f t="shared" si="1"/>
        <v>1.3333333333333335</v>
      </c>
      <c r="U13" s="95">
        <f t="shared" si="2"/>
        <v>0</v>
      </c>
      <c r="V13" s="95">
        <f t="shared" si="3"/>
        <v>36</v>
      </c>
      <c r="W13" s="96">
        <f>R13/R12</f>
        <v>0.66315789473684206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24</v>
      </c>
      <c r="O14" s="52">
        <v>47</v>
      </c>
      <c r="P14" s="52">
        <v>49</v>
      </c>
      <c r="Q14" s="52">
        <v>52</v>
      </c>
      <c r="R14" s="52">
        <v>52</v>
      </c>
      <c r="S14" s="98">
        <f t="shared" si="0"/>
        <v>0</v>
      </c>
      <c r="T14" s="98">
        <f t="shared" si="1"/>
        <v>1.1666666666666665</v>
      </c>
      <c r="U14" s="52">
        <f t="shared" si="2"/>
        <v>0</v>
      </c>
      <c r="V14" s="52">
        <f t="shared" si="3"/>
        <v>28</v>
      </c>
      <c r="W14" s="98">
        <f>R14/R12</f>
        <v>0.54736842105263162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3</v>
      </c>
      <c r="O15" s="52">
        <v>11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15</v>
      </c>
      <c r="O16" s="95">
        <v>20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1.1333333333333333</v>
      </c>
      <c r="U16" s="95">
        <f t="shared" si="2"/>
        <v>4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52</v>
      </c>
      <c r="C17" s="99">
        <v>19</v>
      </c>
      <c r="D17" s="99">
        <v>19</v>
      </c>
      <c r="E17" s="99">
        <v>9</v>
      </c>
      <c r="F17" s="99">
        <v>11</v>
      </c>
      <c r="G17" s="99">
        <v>14</v>
      </c>
      <c r="H17" s="99">
        <v>14</v>
      </c>
      <c r="I17" s="100">
        <f t="shared" si="4"/>
        <v>0</v>
      </c>
      <c r="J17" s="100">
        <f t="shared" si="5"/>
        <v>-0.26315789473684215</v>
      </c>
      <c r="K17" s="99">
        <f t="shared" si="6"/>
        <v>0</v>
      </c>
      <c r="L17" s="99">
        <f t="shared" si="7"/>
        <v>-5</v>
      </c>
      <c r="M17" s="93">
        <f>H17/H17</f>
        <v>1</v>
      </c>
      <c r="N17" s="99">
        <v>8</v>
      </c>
      <c r="O17" s="99">
        <v>14</v>
      </c>
      <c r="P17" s="99">
        <v>14</v>
      </c>
      <c r="Q17" s="99">
        <v>14</v>
      </c>
      <c r="R17" s="99">
        <v>15</v>
      </c>
      <c r="S17" s="100">
        <f t="shared" si="0"/>
        <v>7.1428571428571397E-2</v>
      </c>
      <c r="T17" s="100">
        <f t="shared" si="1"/>
        <v>0.875</v>
      </c>
      <c r="U17" s="99">
        <f t="shared" si="2"/>
        <v>1</v>
      </c>
      <c r="V17" s="99">
        <f t="shared" si="3"/>
        <v>7</v>
      </c>
      <c r="W17" s="93">
        <f>R17/R17</f>
        <v>1</v>
      </c>
    </row>
    <row r="18" spans="2:23" x14ac:dyDescent="0.25">
      <c r="B18" s="94" t="s">
        <v>60</v>
      </c>
      <c r="C18" s="95">
        <v>6</v>
      </c>
      <c r="D18" s="95">
        <v>7</v>
      </c>
      <c r="E18" s="95">
        <v>4</v>
      </c>
      <c r="F18" s="95">
        <v>5</v>
      </c>
      <c r="G18" s="95">
        <v>8</v>
      </c>
      <c r="H18" s="95">
        <v>8</v>
      </c>
      <c r="I18" s="96">
        <f t="shared" si="4"/>
        <v>0</v>
      </c>
      <c r="J18" s="96">
        <f t="shared" si="5"/>
        <v>0.14285714285714279</v>
      </c>
      <c r="K18" s="95">
        <f t="shared" si="6"/>
        <v>0</v>
      </c>
      <c r="L18" s="95">
        <f t="shared" si="7"/>
        <v>1</v>
      </c>
      <c r="M18" s="96">
        <f>H18/H17</f>
        <v>0.5714285714285714</v>
      </c>
      <c r="N18" s="95">
        <v>4</v>
      </c>
      <c r="O18" s="95">
        <v>8</v>
      </c>
      <c r="P18" s="95">
        <v>8</v>
      </c>
      <c r="Q18" s="95">
        <v>8</v>
      </c>
      <c r="R18" s="95">
        <v>8</v>
      </c>
      <c r="S18" s="96">
        <f t="shared" si="0"/>
        <v>0</v>
      </c>
      <c r="T18" s="96">
        <f t="shared" si="1"/>
        <v>1</v>
      </c>
      <c r="U18" s="95">
        <f t="shared" si="2"/>
        <v>0</v>
      </c>
      <c r="V18" s="95">
        <f t="shared" si="3"/>
        <v>4</v>
      </c>
      <c r="W18" s="96">
        <f>R18/R17</f>
        <v>0.53333333333333333</v>
      </c>
    </row>
    <row r="19" spans="2:23" x14ac:dyDescent="0.25">
      <c r="B19" s="97" t="s">
        <v>61</v>
      </c>
      <c r="C19" s="52">
        <v>0</v>
      </c>
      <c r="D19" s="52">
        <v>5</v>
      </c>
      <c r="E19" s="52">
        <v>0</v>
      </c>
      <c r="F19" s="52">
        <v>4</v>
      </c>
      <c r="G19" s="52">
        <v>6</v>
      </c>
      <c r="H19" s="52">
        <v>6</v>
      </c>
      <c r="I19" s="98">
        <f t="shared" si="4"/>
        <v>0</v>
      </c>
      <c r="J19" s="98">
        <f t="shared" si="5"/>
        <v>0.19999999999999996</v>
      </c>
      <c r="K19" s="52">
        <f t="shared" si="6"/>
        <v>0</v>
      </c>
      <c r="L19" s="52">
        <f t="shared" si="7"/>
        <v>1</v>
      </c>
      <c r="M19" s="98">
        <f>H19/H17</f>
        <v>0.42857142857142855</v>
      </c>
      <c r="N19" s="52">
        <v>0</v>
      </c>
      <c r="O19" s="52">
        <v>6</v>
      </c>
      <c r="P19" s="52">
        <v>6</v>
      </c>
      <c r="Q19" s="52">
        <v>6</v>
      </c>
      <c r="R19" s="52">
        <v>6</v>
      </c>
      <c r="S19" s="98">
        <f t="shared" si="0"/>
        <v>0</v>
      </c>
      <c r="T19" s="98" t="str">
        <f t="shared" si="1"/>
        <v>-</v>
      </c>
      <c r="U19" s="52">
        <f t="shared" si="2"/>
        <v>0</v>
      </c>
      <c r="V19" s="52">
        <f t="shared" si="3"/>
        <v>6</v>
      </c>
      <c r="W19" s="98">
        <f>R19/R17</f>
        <v>0.4</v>
      </c>
    </row>
    <row r="20" spans="2:23" x14ac:dyDescent="0.25">
      <c r="B20" s="97" t="s">
        <v>62</v>
      </c>
      <c r="C20" s="52">
        <v>0</v>
      </c>
      <c r="D20" s="52">
        <v>2</v>
      </c>
      <c r="E20" s="52">
        <v>0</v>
      </c>
      <c r="F20" s="52">
        <v>2</v>
      </c>
      <c r="G20" s="52">
        <v>2</v>
      </c>
      <c r="H20" s="52">
        <v>2</v>
      </c>
      <c r="I20" s="98">
        <f t="shared" si="4"/>
        <v>0</v>
      </c>
      <c r="J20" s="98">
        <f t="shared" si="5"/>
        <v>0</v>
      </c>
      <c r="K20" s="52">
        <f t="shared" si="6"/>
        <v>0</v>
      </c>
      <c r="L20" s="52">
        <f t="shared" si="7"/>
        <v>0</v>
      </c>
      <c r="M20" s="98">
        <f>H20/H17</f>
        <v>0.14285714285714285</v>
      </c>
      <c r="N20" s="52">
        <v>0</v>
      </c>
      <c r="O20" s="52">
        <v>2</v>
      </c>
      <c r="P20" s="52">
        <v>2</v>
      </c>
      <c r="Q20" s="52">
        <v>2</v>
      </c>
      <c r="R20" s="52">
        <v>2</v>
      </c>
      <c r="S20" s="98">
        <f t="shared" si="0"/>
        <v>0</v>
      </c>
      <c r="T20" s="98" t="str">
        <f t="shared" si="1"/>
        <v>-</v>
      </c>
      <c r="U20" s="52">
        <f t="shared" si="2"/>
        <v>0</v>
      </c>
      <c r="V20" s="52">
        <f t="shared" si="3"/>
        <v>2</v>
      </c>
      <c r="W20" s="98">
        <f>R20/R17</f>
        <v>0.13333333333333333</v>
      </c>
    </row>
    <row r="21" spans="2:23" x14ac:dyDescent="0.25">
      <c r="B21" s="94" t="s">
        <v>63</v>
      </c>
      <c r="C21" s="95">
        <v>13</v>
      </c>
      <c r="D21" s="95">
        <v>12</v>
      </c>
      <c r="E21" s="95">
        <v>5</v>
      </c>
      <c r="F21" s="95">
        <v>6</v>
      </c>
      <c r="G21" s="95">
        <v>6</v>
      </c>
      <c r="H21" s="95">
        <v>6</v>
      </c>
      <c r="I21" s="96">
        <f t="shared" si="4"/>
        <v>0</v>
      </c>
      <c r="J21" s="96">
        <f t="shared" si="5"/>
        <v>-0.5</v>
      </c>
      <c r="K21" s="95">
        <f t="shared" si="6"/>
        <v>0</v>
      </c>
      <c r="L21" s="95">
        <f t="shared" si="7"/>
        <v>-6</v>
      </c>
      <c r="M21" s="96">
        <f>H21/H17</f>
        <v>0.42857142857142855</v>
      </c>
      <c r="N21" s="95">
        <v>4</v>
      </c>
      <c r="O21" s="95">
        <v>6</v>
      </c>
      <c r="P21" s="95">
        <v>6</v>
      </c>
      <c r="Q21" s="95">
        <v>6</v>
      </c>
      <c r="R21" s="95">
        <v>7</v>
      </c>
      <c r="S21" s="96">
        <f t="shared" si="0"/>
        <v>0.16666666666666674</v>
      </c>
      <c r="T21" s="96">
        <f t="shared" si="1"/>
        <v>0.75</v>
      </c>
      <c r="U21" s="95">
        <f t="shared" si="2"/>
        <v>1</v>
      </c>
      <c r="V21" s="95">
        <f t="shared" si="3"/>
        <v>3</v>
      </c>
      <c r="W21" s="96">
        <f>R21/R17</f>
        <v>0.46666666666666667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7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3</v>
      </c>
      <c r="O25" s="99">
        <v>5</v>
      </c>
      <c r="P25" s="99">
        <v>5</v>
      </c>
      <c r="Q25" s="99">
        <v>4</v>
      </c>
      <c r="R25" s="99">
        <v>6</v>
      </c>
      <c r="S25" s="100">
        <f t="shared" si="0"/>
        <v>0.5</v>
      </c>
      <c r="T25" s="100">
        <f t="shared" si="1"/>
        <v>1</v>
      </c>
      <c r="U25" s="99">
        <f t="shared" si="2"/>
        <v>2</v>
      </c>
      <c r="V25" s="99">
        <f t="shared" si="3"/>
        <v>3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2</v>
      </c>
      <c r="O26" s="95">
        <v>4</v>
      </c>
      <c r="P26" s="95">
        <v>4</v>
      </c>
      <c r="Q26" s="95">
        <v>3</v>
      </c>
      <c r="R26" s="95">
        <v>5</v>
      </c>
      <c r="S26" s="96">
        <f t="shared" si="0"/>
        <v>0.66666666666666674</v>
      </c>
      <c r="T26" s="96">
        <f t="shared" si="1"/>
        <v>1.5</v>
      </c>
      <c r="U26" s="95">
        <f t="shared" si="2"/>
        <v>2</v>
      </c>
      <c r="V26" s="95">
        <f t="shared" si="3"/>
        <v>3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2</v>
      </c>
      <c r="O27" s="52">
        <v>0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24</v>
      </c>
      <c r="O29" s="99">
        <v>55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1.6666666666666665</v>
      </c>
      <c r="U29" s="99">
        <f t="shared" si="2"/>
        <v>2</v>
      </c>
      <c r="V29" s="99">
        <f t="shared" si="3"/>
        <v>40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14</v>
      </c>
      <c r="O30" s="95">
        <v>38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2.2142857142857144</v>
      </c>
      <c r="U30" s="95">
        <f t="shared" si="2"/>
        <v>2</v>
      </c>
      <c r="V30" s="95">
        <f t="shared" si="3"/>
        <v>31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7</v>
      </c>
      <c r="O31" s="52">
        <v>22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3</v>
      </c>
      <c r="U31" s="52">
        <f t="shared" si="2"/>
        <v>2</v>
      </c>
      <c r="V31" s="52">
        <f t="shared" si="3"/>
        <v>21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7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10</v>
      </c>
      <c r="O33" s="95">
        <v>17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0.89999999999999991</v>
      </c>
      <c r="U33" s="95">
        <f t="shared" si="2"/>
        <v>0</v>
      </c>
      <c r="V33" s="95">
        <f t="shared" si="3"/>
        <v>9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1</v>
      </c>
      <c r="U34" s="99">
        <f t="shared" si="2"/>
        <v>0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1</v>
      </c>
      <c r="U35" s="95">
        <f t="shared" si="2"/>
        <v>0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14</v>
      </c>
      <c r="P43" s="99">
        <v>14</v>
      </c>
      <c r="Q43" s="99">
        <v>14</v>
      </c>
      <c r="R43" s="99">
        <v>15</v>
      </c>
      <c r="S43" s="100">
        <f t="shared" si="0"/>
        <v>7.1428571428571397E-2</v>
      </c>
      <c r="T43" s="100">
        <f t="shared" si="1"/>
        <v>0.875</v>
      </c>
      <c r="U43" s="99">
        <f t="shared" si="2"/>
        <v>1</v>
      </c>
      <c r="V43" s="99">
        <f t="shared" si="3"/>
        <v>7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0.53333333333333333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0.13333333333333333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7</v>
      </c>
      <c r="S47" s="96">
        <f t="shared" si="0"/>
        <v>0.16666666666666674</v>
      </c>
      <c r="T47" s="96">
        <f t="shared" si="1"/>
        <v>0.75</v>
      </c>
      <c r="U47" s="95">
        <f t="shared" si="2"/>
        <v>1</v>
      </c>
      <c r="V47" s="95">
        <f t="shared" si="3"/>
        <v>3</v>
      </c>
      <c r="W47" s="96">
        <f>R47/R43</f>
        <v>0.46666666666666667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9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1.1111111111111112</v>
      </c>
      <c r="U48" s="99">
        <f t="shared" si="2"/>
        <v>1</v>
      </c>
      <c r="V48" s="99">
        <f t="shared" si="3"/>
        <v>10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8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1</v>
      </c>
      <c r="U49" s="95">
        <f t="shared" si="2"/>
        <v>1</v>
      </c>
      <c r="V49" s="95">
        <f t="shared" si="3"/>
        <v>8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78C25-ED4D-4C0A-8BF1-2AA3FC7FED3B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B5BB9-DD52-4E03-AFB0-9A31F7593CFF}">
  <sheetPr>
    <tabColor theme="7" tint="0.79998168889431442"/>
  </sheetPr>
  <dimension ref="A4:P290"/>
  <sheetViews>
    <sheetView showGridLines="0" zoomScaleNormal="100" workbookViewId="0">
      <selection activeCell="H24" sqref="H24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235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19740</v>
      </c>
      <c r="D9" s="116">
        <v>-5.9731351814804268E-2</v>
      </c>
      <c r="E9" s="115">
        <v>21031</v>
      </c>
      <c r="F9" s="116">
        <f t="shared" ref="F9:L21" si="0">IFERROR(E9/C9-1,"-")</f>
        <v>6.5400202634245286E-2</v>
      </c>
      <c r="G9" s="115">
        <v>6223</v>
      </c>
      <c r="H9" s="116">
        <f>IFERROR(G9/E9-1,"-")</f>
        <v>-0.70410346631163523</v>
      </c>
      <c r="I9" s="115">
        <v>15598</v>
      </c>
      <c r="J9" s="116">
        <f t="shared" si="0"/>
        <v>1.5065081150570463</v>
      </c>
      <c r="K9" s="115">
        <v>22490</v>
      </c>
      <c r="L9" s="116">
        <f t="shared" si="0"/>
        <v>0.44185151942556744</v>
      </c>
      <c r="M9" s="115">
        <v>22650</v>
      </c>
      <c r="N9" s="116">
        <v>7.1142730102267127E-3</v>
      </c>
      <c r="O9" s="116">
        <v>0.14741641337386024</v>
      </c>
    </row>
    <row r="10" spans="1:16" x14ac:dyDescent="0.25">
      <c r="A10" s="1" t="s">
        <v>72</v>
      </c>
      <c r="B10" s="114" t="s">
        <v>73</v>
      </c>
      <c r="C10" s="115">
        <v>19223</v>
      </c>
      <c r="D10" s="116">
        <v>-8.7919908901119781E-2</v>
      </c>
      <c r="E10" s="115">
        <v>22403</v>
      </c>
      <c r="F10" s="116">
        <f t="shared" si="0"/>
        <v>0.16542683244030587</v>
      </c>
      <c r="G10" s="115">
        <v>5135</v>
      </c>
      <c r="H10" s="116">
        <f t="shared" si="0"/>
        <v>-0.7707896263893228</v>
      </c>
      <c r="I10" s="115">
        <v>21666</v>
      </c>
      <c r="J10" s="116">
        <f t="shared" si="0"/>
        <v>3.2192794547224928</v>
      </c>
      <c r="K10" s="115">
        <v>23086</v>
      </c>
      <c r="L10" s="116">
        <f t="shared" si="0"/>
        <v>6.5540478168559124E-2</v>
      </c>
      <c r="M10" s="115">
        <v>23921</v>
      </c>
      <c r="N10" s="116">
        <v>3.6169106817985019E-2</v>
      </c>
      <c r="O10" s="116">
        <v>0.24439473547313106</v>
      </c>
    </row>
    <row r="11" spans="1:16" x14ac:dyDescent="0.25">
      <c r="A11" s="1" t="s">
        <v>74</v>
      </c>
      <c r="B11" s="114" t="s">
        <v>75</v>
      </c>
      <c r="C11" s="115">
        <v>21973</v>
      </c>
      <c r="D11" s="116">
        <v>-8.6171761280931625E-2</v>
      </c>
      <c r="E11" s="115">
        <v>8865</v>
      </c>
      <c r="F11" s="116">
        <f t="shared" si="0"/>
        <v>-0.59655031174623407</v>
      </c>
      <c r="G11" s="115">
        <v>5413</v>
      </c>
      <c r="H11" s="116">
        <f t="shared" si="0"/>
        <v>-0.38939650310208684</v>
      </c>
      <c r="I11" s="115">
        <v>22231</v>
      </c>
      <c r="J11" s="116">
        <f t="shared" si="0"/>
        <v>3.1069647145760211</v>
      </c>
      <c r="K11" s="115">
        <v>21689</v>
      </c>
      <c r="L11" s="116">
        <f t="shared" si="0"/>
        <v>-2.4380369753947195E-2</v>
      </c>
      <c r="M11" s="115">
        <v>27356</v>
      </c>
      <c r="N11" s="116">
        <v>0.26128452210798092</v>
      </c>
      <c r="O11" s="116">
        <v>0.24498247849633636</v>
      </c>
    </row>
    <row r="12" spans="1:16" x14ac:dyDescent="0.25">
      <c r="A12" s="1" t="s">
        <v>76</v>
      </c>
      <c r="B12" s="114" t="s">
        <v>77</v>
      </c>
      <c r="C12" s="115">
        <v>20119</v>
      </c>
      <c r="D12" s="116">
        <v>2.0750887874175561E-2</v>
      </c>
      <c r="E12" s="115">
        <v>0</v>
      </c>
      <c r="F12" s="116">
        <f t="shared" si="0"/>
        <v>-1</v>
      </c>
      <c r="G12" s="115">
        <v>6463</v>
      </c>
      <c r="H12" s="116" t="str">
        <f t="shared" si="0"/>
        <v>-</v>
      </c>
      <c r="I12" s="115">
        <v>23894</v>
      </c>
      <c r="J12" s="116">
        <f t="shared" si="0"/>
        <v>2.6970447160761255</v>
      </c>
      <c r="K12" s="115">
        <v>23484</v>
      </c>
      <c r="L12" s="116">
        <f t="shared" si="0"/>
        <v>-1.715911944421189E-2</v>
      </c>
      <c r="M12" s="115">
        <v>22205</v>
      </c>
      <c r="N12" s="116">
        <v>-5.4462612842786529E-2</v>
      </c>
      <c r="O12" s="116">
        <v>0.10368308564043938</v>
      </c>
    </row>
    <row r="13" spans="1:16" x14ac:dyDescent="0.25">
      <c r="A13" s="1" t="s">
        <v>78</v>
      </c>
      <c r="B13" s="114" t="s">
        <v>79</v>
      </c>
      <c r="C13" s="115">
        <v>14799</v>
      </c>
      <c r="D13" s="116">
        <v>-0.34206197483661582</v>
      </c>
      <c r="E13" s="115">
        <v>0</v>
      </c>
      <c r="F13" s="116">
        <f t="shared" si="0"/>
        <v>-1</v>
      </c>
      <c r="G13" s="115">
        <v>6823</v>
      </c>
      <c r="H13" s="116" t="str">
        <f t="shared" si="0"/>
        <v>-</v>
      </c>
      <c r="I13" s="115">
        <v>20251</v>
      </c>
      <c r="J13" s="116">
        <f t="shared" si="0"/>
        <v>1.9680492452000586</v>
      </c>
      <c r="K13" s="115">
        <v>21547</v>
      </c>
      <c r="L13" s="116">
        <f t="shared" si="0"/>
        <v>6.3996839662238791E-2</v>
      </c>
      <c r="M13" s="115">
        <v>23449</v>
      </c>
      <c r="N13" s="116">
        <v>8.8272149255116616E-2</v>
      </c>
      <c r="O13" s="116">
        <v>0.58449895263193463</v>
      </c>
    </row>
    <row r="14" spans="1:16" x14ac:dyDescent="0.25">
      <c r="A14" s="1" t="s">
        <v>80</v>
      </c>
      <c r="B14" s="114" t="s">
        <v>81</v>
      </c>
      <c r="C14" s="115">
        <v>19316</v>
      </c>
      <c r="D14" s="116">
        <v>-0.20660478107286617</v>
      </c>
      <c r="E14" s="115">
        <v>0</v>
      </c>
      <c r="F14" s="116">
        <f t="shared" si="0"/>
        <v>-1</v>
      </c>
      <c r="G14" s="115">
        <v>3802</v>
      </c>
      <c r="H14" s="116" t="str">
        <f t="shared" si="0"/>
        <v>-</v>
      </c>
      <c r="I14" s="115">
        <v>18886</v>
      </c>
      <c r="J14" s="116">
        <f t="shared" si="0"/>
        <v>3.9673855865334033</v>
      </c>
      <c r="K14" s="115">
        <v>21065</v>
      </c>
      <c r="L14" s="116">
        <f t="shared" si="0"/>
        <v>0.11537646934237</v>
      </c>
      <c r="M14" s="115">
        <v>22841</v>
      </c>
      <c r="N14" s="116">
        <v>8.4310467600284822E-2</v>
      </c>
      <c r="O14" s="116">
        <v>0.18249119900600541</v>
      </c>
    </row>
    <row r="15" spans="1:16" x14ac:dyDescent="0.25">
      <c r="A15" s="1" t="s">
        <v>82</v>
      </c>
      <c r="B15" s="114" t="s">
        <v>83</v>
      </c>
      <c r="C15" s="115">
        <v>24858</v>
      </c>
      <c r="D15" s="116">
        <v>-2.0474527279296106E-3</v>
      </c>
      <c r="E15" s="115">
        <v>0</v>
      </c>
      <c r="F15" s="116">
        <f t="shared" si="0"/>
        <v>-1</v>
      </c>
      <c r="G15" s="115">
        <v>10219</v>
      </c>
      <c r="H15" s="116" t="str">
        <f t="shared" si="0"/>
        <v>-</v>
      </c>
      <c r="I15" s="115">
        <v>23111</v>
      </c>
      <c r="J15" s="116">
        <f t="shared" si="0"/>
        <v>1.2615715823466092</v>
      </c>
      <c r="K15" s="115">
        <v>24276</v>
      </c>
      <c r="L15" s="116">
        <f t="shared" si="0"/>
        <v>5.040889619661626E-2</v>
      </c>
      <c r="M15" s="115">
        <v>24893</v>
      </c>
      <c r="N15" s="116">
        <v>2.5416048772450184E-2</v>
      </c>
      <c r="O15" s="116">
        <v>1.4079974253762284E-3</v>
      </c>
    </row>
    <row r="16" spans="1:16" x14ac:dyDescent="0.25">
      <c r="A16" s="1" t="s">
        <v>84</v>
      </c>
      <c r="B16" s="114" t="s">
        <v>85</v>
      </c>
      <c r="C16" s="115">
        <v>24709</v>
      </c>
      <c r="D16" s="116">
        <v>-6.8358344016288375E-2</v>
      </c>
      <c r="E16" s="115">
        <v>13295</v>
      </c>
      <c r="F16" s="116">
        <f t="shared" si="0"/>
        <v>-0.46193694605204583</v>
      </c>
      <c r="G16" s="115">
        <v>18239</v>
      </c>
      <c r="H16" s="116">
        <f t="shared" si="0"/>
        <v>0.37186912373072589</v>
      </c>
      <c r="I16" s="115">
        <v>24659</v>
      </c>
      <c r="J16" s="116">
        <f t="shared" si="0"/>
        <v>0.35199298207138541</v>
      </c>
      <c r="K16" s="115">
        <v>25495</v>
      </c>
      <c r="L16" s="116">
        <f t="shared" si="0"/>
        <v>3.3902429133379375E-2</v>
      </c>
      <c r="M16" s="115">
        <v>25319</v>
      </c>
      <c r="N16" s="116">
        <v>-6.9033143753677306E-3</v>
      </c>
      <c r="O16" s="116">
        <v>2.4687360880650822E-2</v>
      </c>
    </row>
    <row r="17" spans="1:16" x14ac:dyDescent="0.25">
      <c r="A17" s="1" t="s">
        <v>86</v>
      </c>
      <c r="B17" s="114" t="s">
        <v>87</v>
      </c>
      <c r="C17" s="115">
        <v>22149</v>
      </c>
      <c r="D17" s="116">
        <v>-7.0307253190060481E-2</v>
      </c>
      <c r="E17" s="115">
        <v>5725</v>
      </c>
      <c r="F17" s="116">
        <f t="shared" si="0"/>
        <v>-0.74152331933721616</v>
      </c>
      <c r="G17" s="115">
        <v>15267</v>
      </c>
      <c r="H17" s="116">
        <f t="shared" si="0"/>
        <v>1.6667248908296943</v>
      </c>
      <c r="I17" s="115">
        <v>20130</v>
      </c>
      <c r="J17" s="116">
        <f t="shared" si="0"/>
        <v>0.31853016309687554</v>
      </c>
      <c r="K17" s="115">
        <v>22106</v>
      </c>
      <c r="L17" s="116">
        <f t="shared" si="0"/>
        <v>9.8161947342275235E-2</v>
      </c>
      <c r="M17" s="115">
        <v>21182</v>
      </c>
      <c r="N17" s="116">
        <v>-4.1798606713109532E-2</v>
      </c>
      <c r="O17" s="116">
        <v>-4.3658855930290286E-2</v>
      </c>
    </row>
    <row r="18" spans="1:16" x14ac:dyDescent="0.25">
      <c r="A18" s="1" t="s">
        <v>88</v>
      </c>
      <c r="B18" s="114" t="s">
        <v>89</v>
      </c>
      <c r="C18" s="115">
        <v>22803</v>
      </c>
      <c r="D18" s="116">
        <v>-1.7154432998577662E-2</v>
      </c>
      <c r="E18" s="115">
        <v>6665</v>
      </c>
      <c r="F18" s="116">
        <f t="shared" si="0"/>
        <v>-0.70771389729421563</v>
      </c>
      <c r="G18" s="115">
        <v>23140</v>
      </c>
      <c r="H18" s="116">
        <f t="shared" si="0"/>
        <v>2.471867966991748</v>
      </c>
      <c r="I18" s="115">
        <v>22327</v>
      </c>
      <c r="J18" s="116">
        <f t="shared" si="0"/>
        <v>-3.5133967156439017E-2</v>
      </c>
      <c r="K18" s="115">
        <v>25007</v>
      </c>
      <c r="L18" s="116">
        <f t="shared" si="0"/>
        <v>0.12003403950373981</v>
      </c>
      <c r="M18" s="115">
        <v>27341</v>
      </c>
      <c r="N18" s="116">
        <v>9.3333866517375075E-2</v>
      </c>
      <c r="O18" s="116">
        <v>0.19900890233741175</v>
      </c>
    </row>
    <row r="19" spans="1:16" x14ac:dyDescent="0.25">
      <c r="A19" s="1" t="s">
        <v>90</v>
      </c>
      <c r="B19" s="114" t="s">
        <v>91</v>
      </c>
      <c r="C19" s="115">
        <v>19561</v>
      </c>
      <c r="D19" s="116">
        <v>-1.3515558021080287E-2</v>
      </c>
      <c r="E19" s="115">
        <v>4928</v>
      </c>
      <c r="F19" s="116">
        <f t="shared" si="0"/>
        <v>-0.74807013956341706</v>
      </c>
      <c r="G19" s="115">
        <v>19838</v>
      </c>
      <c r="H19" s="116">
        <f t="shared" si="0"/>
        <v>3.0255681818181817</v>
      </c>
      <c r="I19" s="115">
        <v>21079</v>
      </c>
      <c r="J19" s="116">
        <f t="shared" si="0"/>
        <v>6.2556709345700234E-2</v>
      </c>
      <c r="K19" s="115">
        <v>24207</v>
      </c>
      <c r="L19" s="116">
        <f t="shared" si="0"/>
        <v>0.14839413634422893</v>
      </c>
      <c r="M19" s="115">
        <v>23363</v>
      </c>
      <c r="N19" s="116">
        <v>-3.4865947866319691E-2</v>
      </c>
      <c r="O19" s="116">
        <v>0.19436634118910079</v>
      </c>
    </row>
    <row r="20" spans="1:16" x14ac:dyDescent="0.25">
      <c r="A20" s="1" t="s">
        <v>92</v>
      </c>
      <c r="B20" s="114" t="s">
        <v>93</v>
      </c>
      <c r="C20" s="115">
        <v>20974</v>
      </c>
      <c r="D20" s="116">
        <v>-2.3511336654406634E-2</v>
      </c>
      <c r="E20" s="115">
        <v>6261</v>
      </c>
      <c r="F20" s="116">
        <f t="shared" si="0"/>
        <v>-0.70148755602174118</v>
      </c>
      <c r="G20" s="115">
        <v>19784</v>
      </c>
      <c r="H20" s="116">
        <f t="shared" si="0"/>
        <v>2.1598786136399934</v>
      </c>
      <c r="I20" s="115">
        <v>23285</v>
      </c>
      <c r="J20" s="116">
        <f t="shared" si="0"/>
        <v>0.17696118075212297</v>
      </c>
      <c r="K20" s="115">
        <v>24142</v>
      </c>
      <c r="L20" s="116">
        <f t="shared" si="0"/>
        <v>3.6804809963495888E-2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250224</v>
      </c>
      <c r="D21" s="119">
        <v>-8.1504103836609998E-2</v>
      </c>
      <c r="E21" s="118">
        <v>96681</v>
      </c>
      <c r="F21" s="119">
        <f t="shared" si="0"/>
        <v>-0.61362219451371569</v>
      </c>
      <c r="G21" s="118">
        <v>140346</v>
      </c>
      <c r="H21" s="119">
        <f t="shared" si="0"/>
        <v>0.45163992925186958</v>
      </c>
      <c r="I21" s="118">
        <v>257117</v>
      </c>
      <c r="J21" s="119">
        <f t="shared" si="0"/>
        <v>0.83202228777450027</v>
      </c>
      <c r="K21" s="118">
        <v>278594</v>
      </c>
      <c r="L21" s="119">
        <f t="shared" si="0"/>
        <v>8.3530066078866927E-2</v>
      </c>
      <c r="M21" s="118">
        <v>264520</v>
      </c>
      <c r="N21" s="119">
        <v>3.956738402527793E-2</v>
      </c>
      <c r="O21" s="119">
        <v>0.15384950926935659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67" t="s">
        <v>237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1628</v>
      </c>
      <c r="D31" s="116">
        <v>-8.5906793935990988E-2</v>
      </c>
      <c r="E31" s="115">
        <v>827</v>
      </c>
      <c r="F31" s="116">
        <f t="shared" ref="F31:L43" si="1">IFERROR(E31/C31-1,"-")</f>
        <v>-0.49201474201474205</v>
      </c>
      <c r="G31" s="115">
        <v>3353</v>
      </c>
      <c r="H31" s="116">
        <f t="shared" si="1"/>
        <v>3.0544135429262393</v>
      </c>
      <c r="I31" s="115">
        <v>744</v>
      </c>
      <c r="J31" s="116">
        <f t="shared" si="1"/>
        <v>-0.77810915597971964</v>
      </c>
      <c r="K31" s="115">
        <v>1649</v>
      </c>
      <c r="L31" s="116">
        <f t="shared" si="1"/>
        <v>1.2163978494623655</v>
      </c>
      <c r="M31" s="115">
        <v>1032</v>
      </c>
      <c r="N31" s="116">
        <v>-0.37416616130988478</v>
      </c>
      <c r="O31" s="116">
        <v>-0.36609336609336607</v>
      </c>
    </row>
    <row r="32" spans="1:16" x14ac:dyDescent="0.25">
      <c r="B32" s="114" t="s">
        <v>73</v>
      </c>
      <c r="C32" s="115">
        <v>1556</v>
      </c>
      <c r="D32" s="116">
        <v>-0.22855726326227066</v>
      </c>
      <c r="E32" s="115">
        <v>1316</v>
      </c>
      <c r="F32" s="116">
        <f t="shared" si="1"/>
        <v>-0.15424164524421591</v>
      </c>
      <c r="G32" s="115">
        <v>2820</v>
      </c>
      <c r="H32" s="116">
        <f t="shared" si="1"/>
        <v>1.1428571428571428</v>
      </c>
      <c r="I32" s="115">
        <v>1386</v>
      </c>
      <c r="J32" s="116">
        <f t="shared" si="1"/>
        <v>-0.50851063829787235</v>
      </c>
      <c r="K32" s="115">
        <v>1146</v>
      </c>
      <c r="L32" s="116">
        <f t="shared" si="1"/>
        <v>-0.17316017316017318</v>
      </c>
      <c r="M32" s="115">
        <v>1343</v>
      </c>
      <c r="N32" s="116">
        <v>0.17190226876090753</v>
      </c>
      <c r="O32" s="116">
        <v>-0.13688946015424164</v>
      </c>
    </row>
    <row r="33" spans="2:16" x14ac:dyDescent="0.25">
      <c r="B33" s="114" t="s">
        <v>75</v>
      </c>
      <c r="C33" s="115">
        <v>4005</v>
      </c>
      <c r="D33" s="116">
        <v>3.5418821096173669E-2</v>
      </c>
      <c r="E33" s="115">
        <v>486</v>
      </c>
      <c r="F33" s="116">
        <f t="shared" si="1"/>
        <v>-0.87865168539325844</v>
      </c>
      <c r="G33" s="115">
        <v>3098</v>
      </c>
      <c r="H33" s="116">
        <f t="shared" si="1"/>
        <v>5.3744855967078191</v>
      </c>
      <c r="I33" s="115">
        <v>1477</v>
      </c>
      <c r="J33" s="116">
        <f t="shared" si="1"/>
        <v>-0.52324080051646216</v>
      </c>
      <c r="K33" s="115">
        <v>1783</v>
      </c>
      <c r="L33" s="116">
        <f t="shared" si="1"/>
        <v>0.2071767095463779</v>
      </c>
      <c r="M33" s="115">
        <v>2340</v>
      </c>
      <c r="N33" s="116">
        <v>0.31239484015703867</v>
      </c>
      <c r="O33" s="116">
        <v>-0.4157303370786517</v>
      </c>
    </row>
    <row r="34" spans="2:16" x14ac:dyDescent="0.25">
      <c r="B34" s="114" t="s">
        <v>77</v>
      </c>
      <c r="C34" s="115">
        <v>4972</v>
      </c>
      <c r="D34" s="116">
        <v>0.37386018237082075</v>
      </c>
      <c r="E34" s="115">
        <v>0</v>
      </c>
      <c r="F34" s="116">
        <f t="shared" si="1"/>
        <v>-1</v>
      </c>
      <c r="G34" s="115">
        <v>4325</v>
      </c>
      <c r="H34" s="116" t="str">
        <f t="shared" si="1"/>
        <v>-</v>
      </c>
      <c r="I34" s="115">
        <v>3054</v>
      </c>
      <c r="J34" s="116">
        <f t="shared" si="1"/>
        <v>-0.29387283236994222</v>
      </c>
      <c r="K34" s="115">
        <v>3984</v>
      </c>
      <c r="L34" s="116">
        <f t="shared" si="1"/>
        <v>0.30451866404715133</v>
      </c>
      <c r="M34" s="115">
        <v>1383</v>
      </c>
      <c r="N34" s="116">
        <v>-0.65286144578313254</v>
      </c>
      <c r="O34" s="116">
        <v>-0.72184231697506029</v>
      </c>
    </row>
    <row r="35" spans="2:16" x14ac:dyDescent="0.25">
      <c r="B35" s="114" t="s">
        <v>79</v>
      </c>
      <c r="C35" s="115">
        <v>3331</v>
      </c>
      <c r="D35" s="116">
        <v>-0.34234945705824282</v>
      </c>
      <c r="E35" s="115">
        <v>0</v>
      </c>
      <c r="F35" s="116">
        <f t="shared" si="1"/>
        <v>-1</v>
      </c>
      <c r="G35" s="115">
        <v>4087</v>
      </c>
      <c r="H35" s="116" t="str">
        <f t="shared" si="1"/>
        <v>-</v>
      </c>
      <c r="I35" s="115">
        <v>2857</v>
      </c>
      <c r="J35" s="116">
        <f t="shared" si="1"/>
        <v>-0.30095424516760461</v>
      </c>
      <c r="K35" s="115">
        <v>2472</v>
      </c>
      <c r="L35" s="116">
        <f t="shared" si="1"/>
        <v>-0.13475673783689179</v>
      </c>
      <c r="M35" s="115">
        <v>2206</v>
      </c>
      <c r="N35" s="116">
        <v>-0.10760517799352753</v>
      </c>
      <c r="O35" s="116">
        <v>-0.33773641549084354</v>
      </c>
    </row>
    <row r="36" spans="2:16" x14ac:dyDescent="0.25">
      <c r="B36" s="114" t="s">
        <v>81</v>
      </c>
      <c r="C36" s="115">
        <v>2375</v>
      </c>
      <c r="D36" s="116">
        <v>-0.69235751295336789</v>
      </c>
      <c r="E36" s="115">
        <v>0</v>
      </c>
      <c r="F36" s="116">
        <f t="shared" si="1"/>
        <v>-1</v>
      </c>
      <c r="G36" s="115">
        <v>2007</v>
      </c>
      <c r="H36" s="116" t="str">
        <f t="shared" si="1"/>
        <v>-</v>
      </c>
      <c r="I36" s="115">
        <v>1981</v>
      </c>
      <c r="J36" s="116">
        <f t="shared" si="1"/>
        <v>-1.2954658694569021E-2</v>
      </c>
      <c r="K36" s="115">
        <v>3499</v>
      </c>
      <c r="L36" s="116">
        <f t="shared" si="1"/>
        <v>0.76627965673902065</v>
      </c>
      <c r="M36" s="115">
        <v>2734</v>
      </c>
      <c r="N36" s="116">
        <v>-0.21863389539868539</v>
      </c>
      <c r="O36" s="116">
        <v>0.15115789473684216</v>
      </c>
    </row>
    <row r="37" spans="2:16" x14ac:dyDescent="0.25">
      <c r="B37" s="114" t="s">
        <v>83</v>
      </c>
      <c r="C37" s="115">
        <v>6726</v>
      </c>
      <c r="D37" s="116">
        <v>8.0481927710843282E-2</v>
      </c>
      <c r="E37" s="115">
        <v>0</v>
      </c>
      <c r="F37" s="116">
        <f t="shared" si="1"/>
        <v>-1</v>
      </c>
      <c r="G37" s="115">
        <v>4124</v>
      </c>
      <c r="H37" s="116" t="str">
        <f t="shared" si="1"/>
        <v>-</v>
      </c>
      <c r="I37" s="115">
        <v>4035</v>
      </c>
      <c r="J37" s="116">
        <f t="shared" si="1"/>
        <v>-2.1580989330746814E-2</v>
      </c>
      <c r="K37" s="115">
        <v>4301</v>
      </c>
      <c r="L37" s="116">
        <f t="shared" si="1"/>
        <v>6.5923172242874806E-2</v>
      </c>
      <c r="M37" s="115">
        <v>4112</v>
      </c>
      <c r="N37" s="116">
        <v>-4.3943269007207575E-2</v>
      </c>
      <c r="O37" s="116">
        <v>-0.3886410942610764</v>
      </c>
    </row>
    <row r="38" spans="2:16" x14ac:dyDescent="0.25">
      <c r="B38" s="114" t="s">
        <v>85</v>
      </c>
      <c r="C38" s="115">
        <v>7145</v>
      </c>
      <c r="D38" s="116">
        <v>-0.1658883959841233</v>
      </c>
      <c r="E38" s="115">
        <v>8045</v>
      </c>
      <c r="F38" s="116">
        <f t="shared" si="1"/>
        <v>0.12596221133659902</v>
      </c>
      <c r="G38" s="115">
        <v>8610</v>
      </c>
      <c r="H38" s="116">
        <f t="shared" si="1"/>
        <v>7.0229956494717305E-2</v>
      </c>
      <c r="I38" s="115">
        <v>5520</v>
      </c>
      <c r="J38" s="116">
        <f t="shared" si="1"/>
        <v>-0.35888501742160284</v>
      </c>
      <c r="K38" s="115">
        <v>4258</v>
      </c>
      <c r="L38" s="116">
        <f t="shared" si="1"/>
        <v>-0.2286231884057971</v>
      </c>
      <c r="M38" s="115">
        <v>5008</v>
      </c>
      <c r="N38" s="116">
        <v>0.17613903240958195</v>
      </c>
      <c r="O38" s="116">
        <v>-0.29909027291812451</v>
      </c>
    </row>
    <row r="39" spans="2:16" x14ac:dyDescent="0.25">
      <c r="B39" s="114" t="s">
        <v>87</v>
      </c>
      <c r="C39" s="115">
        <v>5836</v>
      </c>
      <c r="D39" s="116">
        <v>-8.6697965571205016E-2</v>
      </c>
      <c r="E39" s="115">
        <v>3978</v>
      </c>
      <c r="F39" s="116">
        <f t="shared" si="1"/>
        <v>-0.31836874571624396</v>
      </c>
      <c r="G39" s="115">
        <v>5192</v>
      </c>
      <c r="H39" s="116">
        <f t="shared" si="1"/>
        <v>0.30517848164906991</v>
      </c>
      <c r="I39" s="115">
        <v>3446</v>
      </c>
      <c r="J39" s="116">
        <f t="shared" si="1"/>
        <v>-0.33628659476117106</v>
      </c>
      <c r="K39" s="115">
        <v>3382</v>
      </c>
      <c r="L39" s="116">
        <f t="shared" si="1"/>
        <v>-1.8572257690075422E-2</v>
      </c>
      <c r="M39" s="115">
        <v>2838</v>
      </c>
      <c r="N39" s="116">
        <v>-0.16085156712004733</v>
      </c>
      <c r="O39" s="116">
        <v>-0.51370801919122688</v>
      </c>
    </row>
    <row r="40" spans="2:16" x14ac:dyDescent="0.25">
      <c r="B40" s="114" t="s">
        <v>89</v>
      </c>
      <c r="C40" s="115">
        <v>3858</v>
      </c>
      <c r="D40" s="116">
        <v>0.50233644859813076</v>
      </c>
      <c r="E40" s="115">
        <v>3756</v>
      </c>
      <c r="F40" s="116">
        <f t="shared" si="1"/>
        <v>-2.6438569206842955E-2</v>
      </c>
      <c r="G40" s="115">
        <v>4314</v>
      </c>
      <c r="H40" s="116">
        <f t="shared" si="1"/>
        <v>0.14856230031948892</v>
      </c>
      <c r="I40" s="115">
        <v>1651</v>
      </c>
      <c r="J40" s="116">
        <f t="shared" si="1"/>
        <v>-0.61729253592953182</v>
      </c>
      <c r="K40" s="115">
        <v>2377</v>
      </c>
      <c r="L40" s="116">
        <f t="shared" si="1"/>
        <v>0.43973349485160518</v>
      </c>
      <c r="M40" s="115">
        <v>3489</v>
      </c>
      <c r="N40" s="116">
        <v>0.46781657551535538</v>
      </c>
      <c r="O40" s="116">
        <v>-9.5645412130637597E-2</v>
      </c>
    </row>
    <row r="41" spans="2:16" x14ac:dyDescent="0.25">
      <c r="B41" s="114" t="s">
        <v>91</v>
      </c>
      <c r="C41" s="115">
        <v>1929</v>
      </c>
      <c r="D41" s="116">
        <v>0.3546348314606742</v>
      </c>
      <c r="E41" s="115">
        <v>1562</v>
      </c>
      <c r="F41" s="116">
        <f t="shared" si="1"/>
        <v>-0.19025401762571281</v>
      </c>
      <c r="G41" s="115">
        <v>1248</v>
      </c>
      <c r="H41" s="116">
        <f t="shared" si="1"/>
        <v>-0.20102432778489121</v>
      </c>
      <c r="I41" s="115">
        <v>1088</v>
      </c>
      <c r="J41" s="116">
        <f t="shared" si="1"/>
        <v>-0.12820512820512819</v>
      </c>
      <c r="K41" s="115">
        <v>1284</v>
      </c>
      <c r="L41" s="116">
        <f t="shared" si="1"/>
        <v>0.18014705882352944</v>
      </c>
      <c r="M41" s="115">
        <v>1304</v>
      </c>
      <c r="N41" s="116">
        <v>1.5576323987538832E-2</v>
      </c>
      <c r="O41" s="116">
        <v>-0.32400207361327116</v>
      </c>
    </row>
    <row r="42" spans="2:16" x14ac:dyDescent="0.25">
      <c r="B42" s="114" t="s">
        <v>93</v>
      </c>
      <c r="C42" s="115">
        <v>2216</v>
      </c>
      <c r="D42" s="116">
        <v>-0.18678899082568812</v>
      </c>
      <c r="E42" s="115">
        <v>1855</v>
      </c>
      <c r="F42" s="116">
        <f t="shared" si="1"/>
        <v>-0.16290613718411551</v>
      </c>
      <c r="G42" s="115">
        <v>2038</v>
      </c>
      <c r="H42" s="116">
        <f t="shared" si="1"/>
        <v>9.8652291105121304E-2</v>
      </c>
      <c r="I42" s="115">
        <v>1822</v>
      </c>
      <c r="J42" s="116">
        <f t="shared" si="1"/>
        <v>-0.10598626104023556</v>
      </c>
      <c r="K42" s="115">
        <v>1883</v>
      </c>
      <c r="L42" s="116">
        <f t="shared" si="1"/>
        <v>3.3479692645444592E-2</v>
      </c>
      <c r="M42" s="115"/>
      <c r="N42" s="116"/>
      <c r="O42" s="116"/>
    </row>
    <row r="43" spans="2:16" ht="15.75" x14ac:dyDescent="0.25">
      <c r="B43" s="117" t="s">
        <v>30</v>
      </c>
      <c r="C43" s="118">
        <v>45577</v>
      </c>
      <c r="D43" s="119">
        <v>-0.12297952586206895</v>
      </c>
      <c r="E43" s="118">
        <v>26839</v>
      </c>
      <c r="F43" s="119">
        <f t="shared" si="1"/>
        <v>-0.41112842003642192</v>
      </c>
      <c r="G43" s="118">
        <v>45216</v>
      </c>
      <c r="H43" s="119">
        <f t="shared" si="1"/>
        <v>0.68471254517679503</v>
      </c>
      <c r="I43" s="118">
        <v>29061</v>
      </c>
      <c r="J43" s="119">
        <f t="shared" si="1"/>
        <v>-0.35728503184713378</v>
      </c>
      <c r="K43" s="118">
        <v>32018</v>
      </c>
      <c r="L43" s="119">
        <f t="shared" si="1"/>
        <v>0.10175148824885594</v>
      </c>
      <c r="M43" s="118">
        <v>27789</v>
      </c>
      <c r="N43" s="119">
        <v>-7.7849676455948202E-2</v>
      </c>
      <c r="O43" s="119">
        <v>-0.35912455893544892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7" t="s">
        <v>238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913</v>
      </c>
      <c r="D53" s="116">
        <v>1.0021929824561404</v>
      </c>
      <c r="E53" s="115">
        <v>332</v>
      </c>
      <c r="F53" s="116">
        <f>IFERROR(E53/C53-1,"-")</f>
        <v>-0.63636363636363635</v>
      </c>
      <c r="G53" s="115">
        <v>460</v>
      </c>
      <c r="H53" s="116">
        <f>IFERROR(G53/E53-1,"-")</f>
        <v>0.3855421686746987</v>
      </c>
      <c r="I53" s="115">
        <v>515</v>
      </c>
      <c r="J53" s="116">
        <f>IFERROR(I53/G53-1,"-")</f>
        <v>0.11956521739130443</v>
      </c>
      <c r="K53" s="115">
        <v>722</v>
      </c>
      <c r="L53" s="116">
        <f>IFERROR(K53/I53-1,"-")</f>
        <v>0.40194174757281553</v>
      </c>
      <c r="M53" s="115">
        <v>461</v>
      </c>
      <c r="N53" s="116">
        <v>-0.36149584487534625</v>
      </c>
      <c r="O53" s="116">
        <v>-0.49507119386637455</v>
      </c>
    </row>
    <row r="54" spans="1:16" x14ac:dyDescent="0.25">
      <c r="A54" s="1">
        <v>2</v>
      </c>
      <c r="B54" s="114" t="s">
        <v>73</v>
      </c>
      <c r="C54" s="115">
        <v>793</v>
      </c>
      <c r="D54" s="116">
        <v>0.52499999999999991</v>
      </c>
      <c r="E54" s="115">
        <v>399</v>
      </c>
      <c r="F54" s="116">
        <f t="shared" ref="F54:L65" si="2">IFERROR(E54/C54-1,"-")</f>
        <v>-0.49684741488020179</v>
      </c>
      <c r="G54" s="115">
        <v>243</v>
      </c>
      <c r="H54" s="116">
        <f t="shared" si="2"/>
        <v>-0.39097744360902253</v>
      </c>
      <c r="I54" s="115">
        <v>515</v>
      </c>
      <c r="J54" s="116">
        <f t="shared" si="2"/>
        <v>1.119341563786008</v>
      </c>
      <c r="K54" s="115">
        <v>509</v>
      </c>
      <c r="L54" s="116">
        <f t="shared" si="2"/>
        <v>-1.1650485436893177E-2</v>
      </c>
      <c r="M54" s="115">
        <v>473</v>
      </c>
      <c r="N54" s="116">
        <v>-7.0726915520628708E-2</v>
      </c>
      <c r="O54" s="116">
        <v>-0.40353089533417408</v>
      </c>
    </row>
    <row r="55" spans="1:16" x14ac:dyDescent="0.25">
      <c r="A55" s="1">
        <v>3</v>
      </c>
      <c r="B55" s="114" t="s">
        <v>75</v>
      </c>
      <c r="C55" s="115">
        <v>1749</v>
      </c>
      <c r="D55" s="116">
        <v>0.81055900621118004</v>
      </c>
      <c r="E55" s="115">
        <v>135</v>
      </c>
      <c r="F55" s="116">
        <f t="shared" si="2"/>
        <v>-0.92281303602058318</v>
      </c>
      <c r="G55" s="115">
        <v>377</v>
      </c>
      <c r="H55" s="116">
        <f t="shared" si="2"/>
        <v>1.7925925925925927</v>
      </c>
      <c r="I55" s="115">
        <v>541</v>
      </c>
      <c r="J55" s="116">
        <f t="shared" si="2"/>
        <v>0.4350132625994696</v>
      </c>
      <c r="K55" s="115">
        <v>747</v>
      </c>
      <c r="L55" s="116">
        <f t="shared" si="2"/>
        <v>0.38077634011090566</v>
      </c>
      <c r="M55" s="115">
        <v>813</v>
      </c>
      <c r="N55" s="116">
        <v>8.8353413654618462E-2</v>
      </c>
      <c r="O55" s="116">
        <v>-0.53516295025728988</v>
      </c>
    </row>
    <row r="56" spans="1:16" x14ac:dyDescent="0.25">
      <c r="A56" s="1">
        <v>4</v>
      </c>
      <c r="B56" s="114" t="s">
        <v>77</v>
      </c>
      <c r="C56" s="115">
        <v>1554</v>
      </c>
      <c r="D56" s="116">
        <v>0.77803203661327225</v>
      </c>
      <c r="E56" s="115">
        <v>0</v>
      </c>
      <c r="F56" s="116">
        <f t="shared" si="2"/>
        <v>-1</v>
      </c>
      <c r="G56" s="115">
        <v>439</v>
      </c>
      <c r="H56" s="116" t="str">
        <f t="shared" si="2"/>
        <v>-</v>
      </c>
      <c r="I56" s="115">
        <v>688</v>
      </c>
      <c r="J56" s="116">
        <f t="shared" si="2"/>
        <v>0.56719817767653757</v>
      </c>
      <c r="K56" s="115">
        <v>838</v>
      </c>
      <c r="L56" s="116">
        <f t="shared" si="2"/>
        <v>0.21802325581395343</v>
      </c>
      <c r="M56" s="115">
        <v>563</v>
      </c>
      <c r="N56" s="116">
        <v>-0.32816229116945106</v>
      </c>
      <c r="O56" s="116">
        <v>-0.63770913770913773</v>
      </c>
    </row>
    <row r="57" spans="1:16" x14ac:dyDescent="0.25">
      <c r="A57" s="1">
        <v>5</v>
      </c>
      <c r="B57" s="114" t="s">
        <v>79</v>
      </c>
      <c r="C57" s="115">
        <v>834</v>
      </c>
      <c r="D57" s="116">
        <v>-0.19029126213592229</v>
      </c>
      <c r="E57" s="115">
        <v>0</v>
      </c>
      <c r="F57" s="116">
        <f t="shared" si="2"/>
        <v>-1</v>
      </c>
      <c r="G57" s="115">
        <v>689</v>
      </c>
      <c r="H57" s="116" t="str">
        <f t="shared" si="2"/>
        <v>-</v>
      </c>
      <c r="I57" s="115">
        <v>629</v>
      </c>
      <c r="J57" s="116">
        <f t="shared" si="2"/>
        <v>-8.7082728592162595E-2</v>
      </c>
      <c r="K57" s="115">
        <v>849</v>
      </c>
      <c r="L57" s="116">
        <f t="shared" si="2"/>
        <v>0.34976152623211454</v>
      </c>
      <c r="M57" s="115">
        <v>742</v>
      </c>
      <c r="N57" s="116">
        <v>-0.12603062426383982</v>
      </c>
      <c r="O57" s="116">
        <v>-0.11031175059952036</v>
      </c>
    </row>
    <row r="58" spans="1:16" x14ac:dyDescent="0.25">
      <c r="A58" s="1">
        <v>6</v>
      </c>
      <c r="B58" s="114" t="s">
        <v>81</v>
      </c>
      <c r="C58" s="115">
        <v>1360</v>
      </c>
      <c r="D58" s="116">
        <v>-0.29497148781752203</v>
      </c>
      <c r="E58" s="115">
        <v>0</v>
      </c>
      <c r="F58" s="116">
        <f t="shared" si="2"/>
        <v>-1</v>
      </c>
      <c r="G58" s="115">
        <v>850</v>
      </c>
      <c r="H58" s="116" t="str">
        <f t="shared" si="2"/>
        <v>-</v>
      </c>
      <c r="I58" s="115">
        <v>736</v>
      </c>
      <c r="J58" s="116">
        <f t="shared" si="2"/>
        <v>-0.13411764705882356</v>
      </c>
      <c r="K58" s="115">
        <v>1281</v>
      </c>
      <c r="L58" s="116">
        <f t="shared" si="2"/>
        <v>0.74048913043478271</v>
      </c>
      <c r="M58" s="115">
        <v>858</v>
      </c>
      <c r="N58" s="116">
        <v>-0.33021077283372369</v>
      </c>
      <c r="O58" s="116">
        <v>-0.36911764705882355</v>
      </c>
    </row>
    <row r="59" spans="1:16" x14ac:dyDescent="0.25">
      <c r="A59" s="1">
        <v>7</v>
      </c>
      <c r="B59" s="114" t="s">
        <v>83</v>
      </c>
      <c r="C59" s="115">
        <v>2538</v>
      </c>
      <c r="D59" s="116">
        <v>0.18875878220140518</v>
      </c>
      <c r="E59" s="115">
        <v>0</v>
      </c>
      <c r="F59" s="116">
        <f t="shared" si="2"/>
        <v>-1</v>
      </c>
      <c r="G59" s="115">
        <v>1976</v>
      </c>
      <c r="H59" s="116" t="str">
        <f t="shared" si="2"/>
        <v>-</v>
      </c>
      <c r="I59" s="115">
        <v>1359</v>
      </c>
      <c r="J59" s="116">
        <f t="shared" si="2"/>
        <v>-0.31224696356275305</v>
      </c>
      <c r="K59" s="115">
        <v>1503</v>
      </c>
      <c r="L59" s="116">
        <f t="shared" si="2"/>
        <v>0.10596026490066235</v>
      </c>
      <c r="M59" s="115">
        <v>1216</v>
      </c>
      <c r="N59" s="116">
        <v>-0.19095143047238861</v>
      </c>
      <c r="O59" s="116">
        <v>-0.52088258471237192</v>
      </c>
    </row>
    <row r="60" spans="1:16" x14ac:dyDescent="0.25">
      <c r="A60" s="1">
        <v>8</v>
      </c>
      <c r="B60" s="114" t="s">
        <v>85</v>
      </c>
      <c r="C60" s="115">
        <v>2653</v>
      </c>
      <c r="D60" s="116">
        <v>7.7141697117336649E-2</v>
      </c>
      <c r="E60" s="115">
        <v>2124</v>
      </c>
      <c r="F60" s="116">
        <f t="shared" si="2"/>
        <v>-0.19939690915944219</v>
      </c>
      <c r="G60" s="115">
        <v>2642</v>
      </c>
      <c r="H60" s="116">
        <f t="shared" si="2"/>
        <v>0.24387947269303201</v>
      </c>
      <c r="I60" s="115">
        <v>1359</v>
      </c>
      <c r="J60" s="116">
        <f t="shared" si="2"/>
        <v>-0.48561695685087058</v>
      </c>
      <c r="K60" s="115">
        <v>1534</v>
      </c>
      <c r="L60" s="116">
        <f t="shared" si="2"/>
        <v>0.1287711552612214</v>
      </c>
      <c r="M60" s="115">
        <v>1718</v>
      </c>
      <c r="N60" s="116">
        <v>0.11994784876140807</v>
      </c>
      <c r="O60" s="116">
        <v>-0.35243120995099886</v>
      </c>
    </row>
    <row r="61" spans="1:16" x14ac:dyDescent="0.25">
      <c r="A61" s="1">
        <v>9</v>
      </c>
      <c r="B61" s="114" t="s">
        <v>87</v>
      </c>
      <c r="C61" s="115">
        <v>4013</v>
      </c>
      <c r="D61" s="116">
        <v>1.1210359408033828</v>
      </c>
      <c r="E61" s="115">
        <v>1597</v>
      </c>
      <c r="F61" s="116">
        <f t="shared" si="2"/>
        <v>-0.60204335908298034</v>
      </c>
      <c r="G61" s="115">
        <v>1343</v>
      </c>
      <c r="H61" s="116">
        <f t="shared" si="2"/>
        <v>-0.15904821540388225</v>
      </c>
      <c r="I61" s="115">
        <v>914</v>
      </c>
      <c r="J61" s="116">
        <f t="shared" si="2"/>
        <v>-0.31943410275502604</v>
      </c>
      <c r="K61" s="115">
        <v>1027</v>
      </c>
      <c r="L61" s="116">
        <f t="shared" si="2"/>
        <v>0.12363238512035002</v>
      </c>
      <c r="M61" s="115">
        <v>1147</v>
      </c>
      <c r="N61" s="116">
        <v>0.11684518013631928</v>
      </c>
      <c r="O61" s="116">
        <v>-0.71417891851482684</v>
      </c>
    </row>
    <row r="62" spans="1:16" x14ac:dyDescent="0.25">
      <c r="A62" s="1">
        <v>10</v>
      </c>
      <c r="B62" s="114" t="s">
        <v>89</v>
      </c>
      <c r="C62" s="115">
        <v>2009</v>
      </c>
      <c r="D62" s="116">
        <v>0.59191759112519815</v>
      </c>
      <c r="E62" s="115">
        <v>502</v>
      </c>
      <c r="F62" s="116">
        <f t="shared" si="2"/>
        <v>-0.75012444001991041</v>
      </c>
      <c r="G62" s="115">
        <v>980</v>
      </c>
      <c r="H62" s="116">
        <f t="shared" si="2"/>
        <v>0.952191235059761</v>
      </c>
      <c r="I62" s="115">
        <v>587</v>
      </c>
      <c r="J62" s="116">
        <f t="shared" si="2"/>
        <v>-0.40102040816326534</v>
      </c>
      <c r="K62" s="115">
        <v>688</v>
      </c>
      <c r="L62" s="116">
        <f t="shared" si="2"/>
        <v>0.17206132879045999</v>
      </c>
      <c r="M62" s="115">
        <v>932</v>
      </c>
      <c r="N62" s="116">
        <v>0.35465116279069764</v>
      </c>
      <c r="O62" s="116">
        <v>-0.53608760577401693</v>
      </c>
    </row>
    <row r="63" spans="1:16" x14ac:dyDescent="0.25">
      <c r="A63" s="1">
        <v>11</v>
      </c>
      <c r="B63" s="114" t="s">
        <v>91</v>
      </c>
      <c r="C63" s="115">
        <v>995</v>
      </c>
      <c r="D63" s="116">
        <v>0.74868189806678376</v>
      </c>
      <c r="E63" s="115">
        <v>239</v>
      </c>
      <c r="F63" s="116">
        <f t="shared" si="2"/>
        <v>-0.75979899497487435</v>
      </c>
      <c r="G63" s="115">
        <v>317</v>
      </c>
      <c r="H63" s="116">
        <f t="shared" si="2"/>
        <v>0.32635983263598334</v>
      </c>
      <c r="I63" s="115">
        <v>454</v>
      </c>
      <c r="J63" s="116">
        <f t="shared" si="2"/>
        <v>0.43217665615141954</v>
      </c>
      <c r="K63" s="115">
        <v>605</v>
      </c>
      <c r="L63" s="116">
        <f t="shared" si="2"/>
        <v>0.33259911894273131</v>
      </c>
      <c r="M63" s="115">
        <v>937</v>
      </c>
      <c r="N63" s="116">
        <v>0.54876033057851248</v>
      </c>
      <c r="O63" s="116">
        <v>-5.8291457286432147E-2</v>
      </c>
    </row>
    <row r="64" spans="1:16" x14ac:dyDescent="0.25">
      <c r="A64" s="1">
        <v>12</v>
      </c>
      <c r="B64" s="114" t="s">
        <v>93</v>
      </c>
      <c r="C64" s="115">
        <v>1276</v>
      </c>
      <c r="D64" s="116">
        <v>0.10285220397579953</v>
      </c>
      <c r="E64" s="115">
        <v>288</v>
      </c>
      <c r="F64" s="116">
        <f t="shared" si="2"/>
        <v>-0.77429467084639492</v>
      </c>
      <c r="G64" s="115">
        <v>705</v>
      </c>
      <c r="H64" s="116">
        <f t="shared" si="2"/>
        <v>1.4479166666666665</v>
      </c>
      <c r="I64" s="115">
        <v>821</v>
      </c>
      <c r="J64" s="116">
        <f t="shared" si="2"/>
        <v>0.1645390070921986</v>
      </c>
      <c r="K64" s="115">
        <v>977</v>
      </c>
      <c r="L64" s="116">
        <f t="shared" si="2"/>
        <v>0.19001218026796596</v>
      </c>
      <c r="M64" s="115"/>
      <c r="N64" s="116"/>
      <c r="O64" s="116"/>
    </row>
    <row r="65" spans="1:16" ht="15.75" x14ac:dyDescent="0.25">
      <c r="B65" s="117" t="s">
        <v>30</v>
      </c>
      <c r="C65" s="118">
        <v>20687</v>
      </c>
      <c r="D65" s="119">
        <v>0.35625778535370101</v>
      </c>
      <c r="E65" s="118">
        <v>6781</v>
      </c>
      <c r="F65" s="119">
        <f t="shared" si="2"/>
        <v>-0.6722096002320298</v>
      </c>
      <c r="G65" s="118">
        <v>11021</v>
      </c>
      <c r="H65" s="119">
        <f t="shared" si="2"/>
        <v>0.6252765078896918</v>
      </c>
      <c r="I65" s="118">
        <v>9118</v>
      </c>
      <c r="J65" s="119">
        <f t="shared" si="2"/>
        <v>-0.17267035659196084</v>
      </c>
      <c r="K65" s="118">
        <v>11280</v>
      </c>
      <c r="L65" s="119">
        <f t="shared" si="2"/>
        <v>0.23711340206185572</v>
      </c>
      <c r="M65" s="118">
        <v>9860</v>
      </c>
      <c r="N65" s="119">
        <v>-4.2997185285839068E-2</v>
      </c>
      <c r="O65" s="119">
        <v>-0.49204059553861212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67" t="s">
        <v>239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715</v>
      </c>
      <c r="D75" s="116">
        <v>-0.46037735849056605</v>
      </c>
      <c r="E75" s="115">
        <v>495</v>
      </c>
      <c r="F75" s="116">
        <f>IFERROR(E75/C75-1,"-")</f>
        <v>-0.30769230769230771</v>
      </c>
      <c r="G75" s="115">
        <v>2893</v>
      </c>
      <c r="H75" s="116">
        <f>IFERROR(G75/E75-1,"-")</f>
        <v>4.8444444444444441</v>
      </c>
      <c r="I75" s="115">
        <v>229</v>
      </c>
      <c r="J75" s="116">
        <f>IFERROR(I75/G75-1,"-")</f>
        <v>-0.92084341513999313</v>
      </c>
      <c r="K75" s="115">
        <v>927</v>
      </c>
      <c r="L75" s="116">
        <f>IFERROR(K75/I75-1,"-")</f>
        <v>3.0480349344978164</v>
      </c>
      <c r="M75" s="115">
        <v>571</v>
      </c>
      <c r="N75" s="116">
        <v>-0.38403451995685001</v>
      </c>
      <c r="O75" s="116">
        <v>-0.20139860139860144</v>
      </c>
    </row>
    <row r="76" spans="1:16" x14ac:dyDescent="0.25">
      <c r="A76" s="1">
        <v>2</v>
      </c>
      <c r="B76" s="114" t="s">
        <v>73</v>
      </c>
      <c r="C76" s="115">
        <v>763</v>
      </c>
      <c r="D76" s="116">
        <v>-0.49031396125584503</v>
      </c>
      <c r="E76" s="115">
        <v>917</v>
      </c>
      <c r="F76" s="116">
        <f t="shared" ref="F76:L87" si="3">IFERROR(E76/C76-1,"-")</f>
        <v>0.201834862385321</v>
      </c>
      <c r="G76" s="115">
        <v>2577</v>
      </c>
      <c r="H76" s="116">
        <f t="shared" si="3"/>
        <v>1.8102508178844054</v>
      </c>
      <c r="I76" s="115">
        <v>871</v>
      </c>
      <c r="J76" s="116">
        <f t="shared" si="3"/>
        <v>-0.66201008925106719</v>
      </c>
      <c r="K76" s="115">
        <v>637</v>
      </c>
      <c r="L76" s="116">
        <f t="shared" si="3"/>
        <v>-0.26865671641791045</v>
      </c>
      <c r="M76" s="115">
        <v>870</v>
      </c>
      <c r="N76" s="116">
        <v>0.36577708006279441</v>
      </c>
      <c r="O76" s="116">
        <v>0.14023591087811282</v>
      </c>
    </row>
    <row r="77" spans="1:16" x14ac:dyDescent="0.25">
      <c r="A77" s="1">
        <v>3</v>
      </c>
      <c r="B77" s="114" t="s">
        <v>75</v>
      </c>
      <c r="C77" s="115">
        <v>2256</v>
      </c>
      <c r="D77" s="116">
        <v>-0.22260509993108202</v>
      </c>
      <c r="E77" s="115">
        <v>351</v>
      </c>
      <c r="F77" s="116">
        <f t="shared" si="3"/>
        <v>-0.84441489361702127</v>
      </c>
      <c r="G77" s="115">
        <v>2721</v>
      </c>
      <c r="H77" s="116">
        <f t="shared" si="3"/>
        <v>6.7521367521367521</v>
      </c>
      <c r="I77" s="115">
        <v>936</v>
      </c>
      <c r="J77" s="116">
        <f t="shared" si="3"/>
        <v>-0.6560088202866593</v>
      </c>
      <c r="K77" s="115">
        <v>1036</v>
      </c>
      <c r="L77" s="116">
        <f t="shared" si="3"/>
        <v>0.1068376068376069</v>
      </c>
      <c r="M77" s="115">
        <v>1527</v>
      </c>
      <c r="N77" s="116">
        <v>0.47393822393822393</v>
      </c>
      <c r="O77" s="116">
        <v>-0.32313829787234039</v>
      </c>
    </row>
    <row r="78" spans="1:16" x14ac:dyDescent="0.25">
      <c r="A78" s="1">
        <v>4</v>
      </c>
      <c r="B78" s="114" t="s">
        <v>77</v>
      </c>
      <c r="C78" s="115">
        <v>3418</v>
      </c>
      <c r="D78" s="116">
        <v>0.24517304189435341</v>
      </c>
      <c r="E78" s="115">
        <v>0</v>
      </c>
      <c r="F78" s="116">
        <f t="shared" si="3"/>
        <v>-1</v>
      </c>
      <c r="G78" s="115">
        <v>3886</v>
      </c>
      <c r="H78" s="116" t="str">
        <f t="shared" si="3"/>
        <v>-</v>
      </c>
      <c r="I78" s="115">
        <v>2366</v>
      </c>
      <c r="J78" s="116">
        <f t="shared" si="3"/>
        <v>-0.3911477097272259</v>
      </c>
      <c r="K78" s="115">
        <v>3146</v>
      </c>
      <c r="L78" s="116">
        <f t="shared" si="3"/>
        <v>0.32967032967032961</v>
      </c>
      <c r="M78" s="115">
        <v>820</v>
      </c>
      <c r="N78" s="116">
        <v>-0.73935155753337578</v>
      </c>
      <c r="O78" s="116">
        <v>-0.76009362200117025</v>
      </c>
    </row>
    <row r="79" spans="1:16" x14ac:dyDescent="0.25">
      <c r="A79" s="1">
        <v>5</v>
      </c>
      <c r="B79" s="114" t="s">
        <v>79</v>
      </c>
      <c r="C79" s="115">
        <v>2497</v>
      </c>
      <c r="D79" s="116">
        <v>-0.38116480793060714</v>
      </c>
      <c r="E79" s="115">
        <v>0</v>
      </c>
      <c r="F79" s="116">
        <f t="shared" si="3"/>
        <v>-1</v>
      </c>
      <c r="G79" s="115">
        <v>3398</v>
      </c>
      <c r="H79" s="116" t="str">
        <f t="shared" si="3"/>
        <v>-</v>
      </c>
      <c r="I79" s="115">
        <v>2228</v>
      </c>
      <c r="J79" s="116">
        <f t="shared" si="3"/>
        <v>-0.34432018834608591</v>
      </c>
      <c r="K79" s="115">
        <v>1623</v>
      </c>
      <c r="L79" s="116">
        <f t="shared" si="3"/>
        <v>-0.27154398563734294</v>
      </c>
      <c r="M79" s="115">
        <v>1464</v>
      </c>
      <c r="N79" s="116">
        <v>-9.7966728280961202E-2</v>
      </c>
      <c r="O79" s="116">
        <v>-0.41369643572286741</v>
      </c>
    </row>
    <row r="80" spans="1:16" x14ac:dyDescent="0.25">
      <c r="A80" s="1">
        <v>6</v>
      </c>
      <c r="B80" s="114" t="s">
        <v>81</v>
      </c>
      <c r="C80" s="115">
        <v>1015</v>
      </c>
      <c r="D80" s="116">
        <v>-0.82472802624762565</v>
      </c>
      <c r="E80" s="115">
        <v>0</v>
      </c>
      <c r="F80" s="116">
        <f t="shared" si="3"/>
        <v>-1</v>
      </c>
      <c r="G80" s="115">
        <v>1157</v>
      </c>
      <c r="H80" s="116" t="str">
        <f t="shared" si="3"/>
        <v>-</v>
      </c>
      <c r="I80" s="115">
        <v>1245</v>
      </c>
      <c r="J80" s="116">
        <f t="shared" si="3"/>
        <v>7.605877268798622E-2</v>
      </c>
      <c r="K80" s="115">
        <v>2218</v>
      </c>
      <c r="L80" s="116">
        <f t="shared" si="3"/>
        <v>0.78152610441767068</v>
      </c>
      <c r="M80" s="115">
        <v>1876</v>
      </c>
      <c r="N80" s="116">
        <v>-0.15419296663660953</v>
      </c>
      <c r="O80" s="116">
        <v>0.84827586206896544</v>
      </c>
    </row>
    <row r="81" spans="1:16" x14ac:dyDescent="0.25">
      <c r="A81" s="1">
        <v>7</v>
      </c>
      <c r="B81" s="114" t="s">
        <v>83</v>
      </c>
      <c r="C81" s="115">
        <v>4188</v>
      </c>
      <c r="D81" s="116">
        <v>2.3960880195599055E-2</v>
      </c>
      <c r="E81" s="115">
        <v>0</v>
      </c>
      <c r="F81" s="116">
        <f t="shared" si="3"/>
        <v>-1</v>
      </c>
      <c r="G81" s="115">
        <v>2148</v>
      </c>
      <c r="H81" s="116" t="str">
        <f t="shared" si="3"/>
        <v>-</v>
      </c>
      <c r="I81" s="115">
        <v>2676</v>
      </c>
      <c r="J81" s="116">
        <f t="shared" si="3"/>
        <v>0.24581005586592175</v>
      </c>
      <c r="K81" s="115">
        <v>2798</v>
      </c>
      <c r="L81" s="116">
        <f t="shared" si="3"/>
        <v>4.5590433482810111E-2</v>
      </c>
      <c r="M81" s="115">
        <v>2896</v>
      </c>
      <c r="N81" s="116">
        <v>3.5025017869906971E-2</v>
      </c>
      <c r="O81" s="116">
        <v>-0.30850047755491883</v>
      </c>
    </row>
    <row r="82" spans="1:16" x14ac:dyDescent="0.25">
      <c r="A82" s="1">
        <v>8</v>
      </c>
      <c r="B82" s="114" t="s">
        <v>85</v>
      </c>
      <c r="C82" s="115">
        <v>4492</v>
      </c>
      <c r="D82" s="116">
        <v>-0.26396854006226445</v>
      </c>
      <c r="E82" s="115">
        <v>5921</v>
      </c>
      <c r="F82" s="116">
        <f t="shared" si="3"/>
        <v>0.31812110418521811</v>
      </c>
      <c r="G82" s="115">
        <v>5968</v>
      </c>
      <c r="H82" s="116">
        <f t="shared" si="3"/>
        <v>7.9378483364296315E-3</v>
      </c>
      <c r="I82" s="115">
        <v>4161</v>
      </c>
      <c r="J82" s="116">
        <f t="shared" si="3"/>
        <v>-0.30278150134048254</v>
      </c>
      <c r="K82" s="115">
        <v>2724</v>
      </c>
      <c r="L82" s="116">
        <f t="shared" si="3"/>
        <v>-0.34534967555875995</v>
      </c>
      <c r="M82" s="115">
        <v>3290</v>
      </c>
      <c r="N82" s="116">
        <v>0.20778267254038174</v>
      </c>
      <c r="O82" s="116">
        <v>-0.26758682101513798</v>
      </c>
    </row>
    <row r="83" spans="1:16" x14ac:dyDescent="0.25">
      <c r="A83" s="1">
        <v>9</v>
      </c>
      <c r="B83" s="114" t="s">
        <v>87</v>
      </c>
      <c r="C83" s="115">
        <v>1823</v>
      </c>
      <c r="D83" s="116">
        <v>-0.59470875944864376</v>
      </c>
      <c r="E83" s="115">
        <v>2381</v>
      </c>
      <c r="F83" s="116">
        <f t="shared" si="3"/>
        <v>0.30608886450905093</v>
      </c>
      <c r="G83" s="115">
        <v>3849</v>
      </c>
      <c r="H83" s="116">
        <f t="shared" si="3"/>
        <v>0.61654766904661917</v>
      </c>
      <c r="I83" s="115">
        <v>2532</v>
      </c>
      <c r="J83" s="116">
        <f t="shared" si="3"/>
        <v>-0.34216679657053783</v>
      </c>
      <c r="K83" s="115">
        <v>2355</v>
      </c>
      <c r="L83" s="116">
        <f t="shared" si="3"/>
        <v>-6.9905213270142208E-2</v>
      </c>
      <c r="M83" s="115">
        <v>1691</v>
      </c>
      <c r="N83" s="116">
        <v>-0.28195329087048837</v>
      </c>
      <c r="O83" s="116">
        <v>-7.240811848601203E-2</v>
      </c>
    </row>
    <row r="84" spans="1:16" x14ac:dyDescent="0.25">
      <c r="A84" s="1">
        <v>10</v>
      </c>
      <c r="B84" s="114" t="s">
        <v>89</v>
      </c>
      <c r="C84" s="115">
        <v>1849</v>
      </c>
      <c r="D84" s="116">
        <v>0.41577335375191415</v>
      </c>
      <c r="E84" s="115">
        <v>3254</v>
      </c>
      <c r="F84" s="116">
        <f t="shared" si="3"/>
        <v>0.75987020010816653</v>
      </c>
      <c r="G84" s="115">
        <v>3334</v>
      </c>
      <c r="H84" s="116">
        <f t="shared" si="3"/>
        <v>2.4585125998770829E-2</v>
      </c>
      <c r="I84" s="115">
        <v>1064</v>
      </c>
      <c r="J84" s="116">
        <f t="shared" si="3"/>
        <v>-0.68086382723455308</v>
      </c>
      <c r="K84" s="115">
        <v>1689</v>
      </c>
      <c r="L84" s="116">
        <f t="shared" si="3"/>
        <v>0.58740601503759393</v>
      </c>
      <c r="M84" s="115">
        <v>2557</v>
      </c>
      <c r="N84" s="116">
        <v>0.51391355831853169</v>
      </c>
      <c r="O84" s="116">
        <v>0.38290968090859923</v>
      </c>
    </row>
    <row r="85" spans="1:16" x14ac:dyDescent="0.25">
      <c r="A85" s="1">
        <v>11</v>
      </c>
      <c r="B85" s="114" t="s">
        <v>91</v>
      </c>
      <c r="C85" s="115">
        <v>934</v>
      </c>
      <c r="D85" s="116">
        <v>9.2397660818713367E-2</v>
      </c>
      <c r="E85" s="115">
        <v>1323</v>
      </c>
      <c r="F85" s="116">
        <f t="shared" si="3"/>
        <v>0.41648822269807284</v>
      </c>
      <c r="G85" s="115">
        <v>931</v>
      </c>
      <c r="H85" s="116">
        <f t="shared" si="3"/>
        <v>-0.29629629629629628</v>
      </c>
      <c r="I85" s="115">
        <v>634</v>
      </c>
      <c r="J85" s="116">
        <f t="shared" si="3"/>
        <v>-0.31901181525241673</v>
      </c>
      <c r="K85" s="115">
        <v>679</v>
      </c>
      <c r="L85" s="116">
        <f t="shared" si="3"/>
        <v>7.0977917981072558E-2</v>
      </c>
      <c r="M85" s="115">
        <v>367</v>
      </c>
      <c r="N85" s="116">
        <v>-0.459499263622975</v>
      </c>
      <c r="O85" s="116">
        <v>-0.60706638115631684</v>
      </c>
    </row>
    <row r="86" spans="1:16" x14ac:dyDescent="0.25">
      <c r="A86" s="1">
        <v>12</v>
      </c>
      <c r="B86" s="114" t="s">
        <v>93</v>
      </c>
      <c r="C86" s="115">
        <v>940</v>
      </c>
      <c r="D86" s="116">
        <v>-0.40051020408163263</v>
      </c>
      <c r="E86" s="115">
        <v>1567</v>
      </c>
      <c r="F86" s="116">
        <f t="shared" si="3"/>
        <v>0.66702127659574462</v>
      </c>
      <c r="G86" s="115">
        <v>1333</v>
      </c>
      <c r="H86" s="116">
        <f t="shared" si="3"/>
        <v>-0.14932992980216975</v>
      </c>
      <c r="I86" s="115">
        <v>1001</v>
      </c>
      <c r="J86" s="116">
        <f t="shared" si="3"/>
        <v>-0.24906226556639155</v>
      </c>
      <c r="K86" s="115">
        <v>906</v>
      </c>
      <c r="L86" s="116">
        <f t="shared" si="3"/>
        <v>-9.4905094905094911E-2</v>
      </c>
      <c r="M86" s="115"/>
      <c r="N86" s="116"/>
      <c r="O86" s="116"/>
    </row>
    <row r="87" spans="1:16" ht="15.75" x14ac:dyDescent="0.25">
      <c r="B87" s="117" t="s">
        <v>30</v>
      </c>
      <c r="C87" s="118">
        <v>24890</v>
      </c>
      <c r="D87" s="119">
        <v>-0.32207544600299609</v>
      </c>
      <c r="E87" s="118">
        <v>20058</v>
      </c>
      <c r="F87" s="119">
        <f t="shared" si="3"/>
        <v>-0.1941341904379269</v>
      </c>
      <c r="G87" s="118">
        <v>34195</v>
      </c>
      <c r="H87" s="119">
        <f t="shared" si="3"/>
        <v>0.70480606241898491</v>
      </c>
      <c r="I87" s="118">
        <v>19943</v>
      </c>
      <c r="J87" s="119">
        <f t="shared" si="3"/>
        <v>-0.41678607983623339</v>
      </c>
      <c r="K87" s="118">
        <v>20738</v>
      </c>
      <c r="L87" s="119">
        <f t="shared" si="3"/>
        <v>3.9863611292182632E-2</v>
      </c>
      <c r="M87" s="118">
        <v>17929</v>
      </c>
      <c r="N87" s="119">
        <v>-9.5956030657523228E-2</v>
      </c>
      <c r="O87" s="119">
        <v>-0.25139874739039669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67" t="s">
        <v>240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18112</v>
      </c>
      <c r="D97" s="116">
        <v>-5.7304949773590796E-2</v>
      </c>
      <c r="E97" s="115">
        <v>20204</v>
      </c>
      <c r="F97" s="116">
        <f t="shared" ref="F97:L109" si="4">IFERROR(E97/C97-1,"-")</f>
        <v>0.11550353356890453</v>
      </c>
      <c r="G97" s="115">
        <v>2870</v>
      </c>
      <c r="H97" s="116">
        <f t="shared" si="4"/>
        <v>-0.85794892100574138</v>
      </c>
      <c r="I97" s="115">
        <v>14854</v>
      </c>
      <c r="J97" s="116">
        <f t="shared" si="4"/>
        <v>4.1756097560975611</v>
      </c>
      <c r="K97" s="115">
        <v>20841</v>
      </c>
      <c r="L97" s="116">
        <f t="shared" si="4"/>
        <v>0.40305641578026119</v>
      </c>
      <c r="M97" s="115">
        <v>21618</v>
      </c>
      <c r="N97" s="116">
        <v>3.7282280120915612E-2</v>
      </c>
      <c r="O97" s="116">
        <v>0.19357332155477036</v>
      </c>
    </row>
    <row r="98" spans="2:15" x14ac:dyDescent="0.25">
      <c r="B98" s="114" t="s">
        <v>73</v>
      </c>
      <c r="C98" s="115">
        <v>17667</v>
      </c>
      <c r="D98" s="116">
        <v>-7.3036360774437314E-2</v>
      </c>
      <c r="E98" s="115">
        <v>21087</v>
      </c>
      <c r="F98" s="116">
        <f t="shared" si="4"/>
        <v>0.19358125318390229</v>
      </c>
      <c r="G98" s="115">
        <v>2315</v>
      </c>
      <c r="H98" s="116">
        <f t="shared" si="4"/>
        <v>-0.89021672120263673</v>
      </c>
      <c r="I98" s="115">
        <v>20280</v>
      </c>
      <c r="J98" s="116">
        <f t="shared" si="4"/>
        <v>7.7602591792656579</v>
      </c>
      <c r="K98" s="115">
        <v>21940</v>
      </c>
      <c r="L98" s="116">
        <f t="shared" si="4"/>
        <v>8.1854043392505016E-2</v>
      </c>
      <c r="M98" s="115">
        <v>22578</v>
      </c>
      <c r="N98" s="116">
        <v>2.9079307201458571E-2</v>
      </c>
      <c r="O98" s="116">
        <v>0.27797588724741051</v>
      </c>
    </row>
    <row r="99" spans="2:15" x14ac:dyDescent="0.25">
      <c r="B99" s="114" t="s">
        <v>75</v>
      </c>
      <c r="C99" s="115">
        <v>17968</v>
      </c>
      <c r="D99" s="116">
        <v>-0.10948109233285419</v>
      </c>
      <c r="E99" s="115">
        <v>8379</v>
      </c>
      <c r="F99" s="116">
        <f t="shared" si="4"/>
        <v>-0.53367097061442559</v>
      </c>
      <c r="G99" s="115">
        <v>2315</v>
      </c>
      <c r="H99" s="116">
        <f t="shared" si="4"/>
        <v>-0.72371404702231767</v>
      </c>
      <c r="I99" s="115">
        <v>20754</v>
      </c>
      <c r="J99" s="116">
        <f t="shared" si="4"/>
        <v>7.9650107991360688</v>
      </c>
      <c r="K99" s="115">
        <v>19906</v>
      </c>
      <c r="L99" s="116">
        <f t="shared" si="4"/>
        <v>-4.0859593331405986E-2</v>
      </c>
      <c r="M99" s="115">
        <v>25016</v>
      </c>
      <c r="N99" s="116">
        <v>0.25670652064704114</v>
      </c>
      <c r="O99" s="116">
        <v>0.3922528940338379</v>
      </c>
    </row>
    <row r="100" spans="2:15" x14ac:dyDescent="0.25">
      <c r="B100" s="114" t="s">
        <v>77</v>
      </c>
      <c r="C100" s="115">
        <v>15147</v>
      </c>
      <c r="D100" s="116">
        <v>-5.8666335218445109E-2</v>
      </c>
      <c r="E100" s="115">
        <v>0</v>
      </c>
      <c r="F100" s="116">
        <f t="shared" si="4"/>
        <v>-1</v>
      </c>
      <c r="G100" s="115">
        <v>2138</v>
      </c>
      <c r="H100" s="116" t="str">
        <f t="shared" si="4"/>
        <v>-</v>
      </c>
      <c r="I100" s="115">
        <v>20840</v>
      </c>
      <c r="J100" s="116">
        <f t="shared" si="4"/>
        <v>8.7474275023386348</v>
      </c>
      <c r="K100" s="115">
        <v>19500</v>
      </c>
      <c r="L100" s="116">
        <f t="shared" si="4"/>
        <v>-6.4299424184261045E-2</v>
      </c>
      <c r="M100" s="115">
        <v>20822</v>
      </c>
      <c r="N100" s="116">
        <v>6.7794871794871758E-2</v>
      </c>
      <c r="O100" s="116">
        <v>0.37466164917145317</v>
      </c>
    </row>
    <row r="101" spans="2:15" x14ac:dyDescent="0.25">
      <c r="B101" s="114" t="s">
        <v>79</v>
      </c>
      <c r="C101" s="115">
        <v>11468</v>
      </c>
      <c r="D101" s="116">
        <v>-0.3419784255221483</v>
      </c>
      <c r="E101" s="115">
        <v>0</v>
      </c>
      <c r="F101" s="116">
        <f t="shared" si="4"/>
        <v>-1</v>
      </c>
      <c r="G101" s="115">
        <v>2736</v>
      </c>
      <c r="H101" s="116" t="str">
        <f t="shared" si="4"/>
        <v>-</v>
      </c>
      <c r="I101" s="115">
        <v>17394</v>
      </c>
      <c r="J101" s="116">
        <f t="shared" si="4"/>
        <v>5.3574561403508776</v>
      </c>
      <c r="K101" s="115">
        <v>19075</v>
      </c>
      <c r="L101" s="116">
        <f t="shared" si="4"/>
        <v>9.664252040933663E-2</v>
      </c>
      <c r="M101" s="115">
        <v>21243</v>
      </c>
      <c r="N101" s="116">
        <v>0.11365661861074705</v>
      </c>
      <c r="O101" s="116">
        <v>0.85237181723055455</v>
      </c>
    </row>
    <row r="102" spans="2:15" x14ac:dyDescent="0.25">
      <c r="B102" s="114" t="s">
        <v>81</v>
      </c>
      <c r="C102" s="115">
        <v>16941</v>
      </c>
      <c r="D102" s="116">
        <v>1.8946228798267795E-2</v>
      </c>
      <c r="E102" s="115">
        <v>0</v>
      </c>
      <c r="F102" s="116">
        <f t="shared" si="4"/>
        <v>-1</v>
      </c>
      <c r="G102" s="115">
        <v>1795</v>
      </c>
      <c r="H102" s="116" t="str">
        <f t="shared" si="4"/>
        <v>-</v>
      </c>
      <c r="I102" s="115">
        <v>16905</v>
      </c>
      <c r="J102" s="116">
        <f t="shared" si="4"/>
        <v>8.4178272980501401</v>
      </c>
      <c r="K102" s="115">
        <v>17566</v>
      </c>
      <c r="L102" s="116">
        <f t="shared" si="4"/>
        <v>3.9100857734398087E-2</v>
      </c>
      <c r="M102" s="115">
        <v>20107</v>
      </c>
      <c r="N102" s="116">
        <v>0.14465444608903555</v>
      </c>
      <c r="O102" s="116">
        <v>0.18688389115164394</v>
      </c>
    </row>
    <row r="103" spans="2:15" x14ac:dyDescent="0.25">
      <c r="B103" s="114" t="s">
        <v>83</v>
      </c>
      <c r="C103" s="115">
        <v>18132</v>
      </c>
      <c r="D103" s="116">
        <v>-2.9543994861913947E-2</v>
      </c>
      <c r="E103" s="115">
        <v>0</v>
      </c>
      <c r="F103" s="116">
        <f t="shared" si="4"/>
        <v>-1</v>
      </c>
      <c r="G103" s="115">
        <v>6095</v>
      </c>
      <c r="H103" s="116" t="str">
        <f t="shared" si="4"/>
        <v>-</v>
      </c>
      <c r="I103" s="115">
        <v>19076</v>
      </c>
      <c r="J103" s="116">
        <f t="shared" si="4"/>
        <v>2.1297785069729285</v>
      </c>
      <c r="K103" s="115">
        <v>19975</v>
      </c>
      <c r="L103" s="116">
        <f t="shared" si="4"/>
        <v>4.7127280352275092E-2</v>
      </c>
      <c r="M103" s="115">
        <v>20781</v>
      </c>
      <c r="N103" s="116">
        <v>4.0350438047559445E-2</v>
      </c>
      <c r="O103" s="116">
        <v>0.14609530112508273</v>
      </c>
    </row>
    <row r="104" spans="2:15" x14ac:dyDescent="0.25">
      <c r="B104" s="114" t="s">
        <v>85</v>
      </c>
      <c r="C104" s="115">
        <v>17564</v>
      </c>
      <c r="D104" s="116">
        <v>-2.1831142793495184E-2</v>
      </c>
      <c r="E104" s="115">
        <v>5250</v>
      </c>
      <c r="F104" s="116">
        <f t="shared" si="4"/>
        <v>-0.70109314506946019</v>
      </c>
      <c r="G104" s="115">
        <v>9629</v>
      </c>
      <c r="H104" s="116">
        <f t="shared" si="4"/>
        <v>0.834095238095238</v>
      </c>
      <c r="I104" s="115">
        <v>19139</v>
      </c>
      <c r="J104" s="116">
        <f t="shared" si="4"/>
        <v>0.9876414996365146</v>
      </c>
      <c r="K104" s="115">
        <v>21237</v>
      </c>
      <c r="L104" s="116">
        <f t="shared" si="4"/>
        <v>0.10961910235644501</v>
      </c>
      <c r="M104" s="115">
        <v>20311</v>
      </c>
      <c r="N104" s="116">
        <v>-4.3603145453689263E-2</v>
      </c>
      <c r="O104" s="116">
        <v>0.15639945342746531</v>
      </c>
    </row>
    <row r="105" spans="2:15" x14ac:dyDescent="0.25">
      <c r="B105" s="114" t="s">
        <v>87</v>
      </c>
      <c r="C105" s="115">
        <v>16313</v>
      </c>
      <c r="D105" s="116">
        <v>-6.4299644373064124E-2</v>
      </c>
      <c r="E105" s="115">
        <v>1747</v>
      </c>
      <c r="F105" s="116">
        <f t="shared" si="4"/>
        <v>-0.89290749708821182</v>
      </c>
      <c r="G105" s="115">
        <v>10075</v>
      </c>
      <c r="H105" s="116">
        <f t="shared" si="4"/>
        <v>4.7670291929021182</v>
      </c>
      <c r="I105" s="115">
        <v>16684</v>
      </c>
      <c r="J105" s="116">
        <f t="shared" si="4"/>
        <v>0.65598014888337475</v>
      </c>
      <c r="K105" s="115">
        <v>18724</v>
      </c>
      <c r="L105" s="116">
        <f t="shared" si="4"/>
        <v>0.12227283625029961</v>
      </c>
      <c r="M105" s="115">
        <v>18344</v>
      </c>
      <c r="N105" s="116">
        <v>-2.0294808801538111E-2</v>
      </c>
      <c r="O105" s="116">
        <v>0.12450193097529572</v>
      </c>
    </row>
    <row r="106" spans="2:15" x14ac:dyDescent="0.25">
      <c r="B106" s="114" t="s">
        <v>89</v>
      </c>
      <c r="C106" s="115">
        <v>18945</v>
      </c>
      <c r="D106" s="116">
        <v>-8.1810691610526787E-2</v>
      </c>
      <c r="E106" s="115">
        <v>2909</v>
      </c>
      <c r="F106" s="116">
        <f t="shared" si="4"/>
        <v>-0.84645025072578517</v>
      </c>
      <c r="G106" s="115">
        <v>18826</v>
      </c>
      <c r="H106" s="116">
        <f t="shared" si="4"/>
        <v>5.4716397387418354</v>
      </c>
      <c r="I106" s="115">
        <v>20676</v>
      </c>
      <c r="J106" s="116">
        <f t="shared" si="4"/>
        <v>9.8268352278763516E-2</v>
      </c>
      <c r="K106" s="115">
        <v>22630</v>
      </c>
      <c r="L106" s="116">
        <f t="shared" si="4"/>
        <v>9.4505707100019265E-2</v>
      </c>
      <c r="M106" s="115">
        <v>23852</v>
      </c>
      <c r="N106" s="116">
        <v>5.3999116217410492E-2</v>
      </c>
      <c r="O106" s="116">
        <v>0.2590129321720771</v>
      </c>
    </row>
    <row r="107" spans="2:15" x14ac:dyDescent="0.25">
      <c r="B107" s="114" t="s">
        <v>91</v>
      </c>
      <c r="C107" s="115">
        <v>17632</v>
      </c>
      <c r="D107" s="116">
        <v>-4.1999456669383317E-2</v>
      </c>
      <c r="E107" s="115">
        <v>3366</v>
      </c>
      <c r="F107" s="116">
        <f t="shared" si="4"/>
        <v>-0.8090970961887477</v>
      </c>
      <c r="G107" s="115">
        <v>18590</v>
      </c>
      <c r="H107" s="116">
        <f t="shared" si="4"/>
        <v>4.522875816993464</v>
      </c>
      <c r="I107" s="115">
        <v>19991</v>
      </c>
      <c r="J107" s="116">
        <f t="shared" si="4"/>
        <v>7.5363098440021536E-2</v>
      </c>
      <c r="K107" s="115">
        <v>22923</v>
      </c>
      <c r="L107" s="116">
        <f t="shared" si="4"/>
        <v>0.14666599969986494</v>
      </c>
      <c r="M107" s="115">
        <v>22059</v>
      </c>
      <c r="N107" s="116">
        <v>-3.7691401648998868E-2</v>
      </c>
      <c r="O107" s="116">
        <v>0.25107758620689657</v>
      </c>
    </row>
    <row r="108" spans="2:15" x14ac:dyDescent="0.25">
      <c r="B108" s="114" t="s">
        <v>93</v>
      </c>
      <c r="C108" s="115">
        <v>18758</v>
      </c>
      <c r="D108" s="116">
        <v>2.1328783192919865E-4</v>
      </c>
      <c r="E108" s="115">
        <v>4406</v>
      </c>
      <c r="F108" s="116">
        <f t="shared" si="4"/>
        <v>-0.76511355155133809</v>
      </c>
      <c r="G108" s="115">
        <v>17746</v>
      </c>
      <c r="H108" s="116">
        <f t="shared" si="4"/>
        <v>3.0276895142986833</v>
      </c>
      <c r="I108" s="115">
        <v>21463</v>
      </c>
      <c r="J108" s="116">
        <f t="shared" si="4"/>
        <v>0.2094556519779105</v>
      </c>
      <c r="K108" s="115">
        <v>22259</v>
      </c>
      <c r="L108" s="116">
        <f t="shared" si="4"/>
        <v>3.7087080091319891E-2</v>
      </c>
      <c r="M108" s="115"/>
      <c r="N108" s="116"/>
      <c r="O108" s="116"/>
    </row>
    <row r="109" spans="2:15" ht="15.75" x14ac:dyDescent="0.25">
      <c r="B109" s="117" t="s">
        <v>30</v>
      </c>
      <c r="C109" s="118">
        <v>204647</v>
      </c>
      <c r="D109" s="119">
        <v>-7.1727297468928586E-2</v>
      </c>
      <c r="E109" s="118">
        <v>69842</v>
      </c>
      <c r="F109" s="119">
        <f t="shared" si="4"/>
        <v>-0.65871964895649582</v>
      </c>
      <c r="G109" s="118">
        <v>95130</v>
      </c>
      <c r="H109" s="119">
        <f t="shared" si="4"/>
        <v>0.36207439649494577</v>
      </c>
      <c r="I109" s="118">
        <v>228056</v>
      </c>
      <c r="J109" s="119">
        <f t="shared" si="4"/>
        <v>1.3973089456533163</v>
      </c>
      <c r="K109" s="118">
        <v>246576</v>
      </c>
      <c r="L109" s="119">
        <f t="shared" si="4"/>
        <v>8.1208124320342412E-2</v>
      </c>
      <c r="M109" s="118">
        <v>236731</v>
      </c>
      <c r="N109" s="119">
        <v>5.5341324999888641E-2</v>
      </c>
      <c r="O109" s="119">
        <v>0.273507308124741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67" t="s">
        <v>241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7969</v>
      </c>
      <c r="D119" s="116">
        <v>-7.4555800720009335E-2</v>
      </c>
      <c r="E119" s="115">
        <v>8678</v>
      </c>
      <c r="F119" s="116">
        <f t="shared" ref="F119:L131" si="5">IFERROR(E119/C119-1,"-")</f>
        <v>8.8969757811519612E-2</v>
      </c>
      <c r="G119" s="115">
        <v>119</v>
      </c>
      <c r="H119" s="116">
        <f t="shared" si="5"/>
        <v>-0.98628716294076979</v>
      </c>
      <c r="I119" s="115">
        <v>4593</v>
      </c>
      <c r="J119" s="116">
        <f t="shared" si="5"/>
        <v>37.596638655462186</v>
      </c>
      <c r="K119" s="115">
        <v>7748</v>
      </c>
      <c r="L119" s="116">
        <f t="shared" si="5"/>
        <v>0.68691487045504029</v>
      </c>
      <c r="M119" s="115">
        <v>8574</v>
      </c>
      <c r="N119" s="116">
        <v>0.10660815694372738</v>
      </c>
      <c r="O119" s="116">
        <v>7.5919186849040088E-2</v>
      </c>
    </row>
    <row r="120" spans="1:16" x14ac:dyDescent="0.25">
      <c r="B120" s="114" t="s">
        <v>73</v>
      </c>
      <c r="C120" s="115">
        <v>8106</v>
      </c>
      <c r="D120" s="116">
        <v>-6.1805555555555558E-2</v>
      </c>
      <c r="E120" s="115">
        <v>8839</v>
      </c>
      <c r="F120" s="116">
        <f t="shared" si="5"/>
        <v>9.0426844312854637E-2</v>
      </c>
      <c r="G120" s="115">
        <v>85</v>
      </c>
      <c r="H120" s="116">
        <f t="shared" si="5"/>
        <v>-0.99038352754836523</v>
      </c>
      <c r="I120" s="115">
        <v>7429</v>
      </c>
      <c r="J120" s="116">
        <f t="shared" si="5"/>
        <v>86.4</v>
      </c>
      <c r="K120" s="115">
        <v>8576</v>
      </c>
      <c r="L120" s="116">
        <f t="shared" si="5"/>
        <v>0.15439493875353349</v>
      </c>
      <c r="M120" s="115">
        <v>9308</v>
      </c>
      <c r="N120" s="116">
        <v>8.5354477611940371E-2</v>
      </c>
      <c r="O120" s="116">
        <v>0.14828522082408102</v>
      </c>
    </row>
    <row r="121" spans="1:16" x14ac:dyDescent="0.25">
      <c r="B121" s="114" t="s">
        <v>75</v>
      </c>
      <c r="C121" s="115">
        <v>7978</v>
      </c>
      <c r="D121" s="116">
        <v>-0.1250274182934854</v>
      </c>
      <c r="E121" s="115">
        <v>4215</v>
      </c>
      <c r="F121" s="116">
        <f t="shared" si="5"/>
        <v>-0.47167209827024315</v>
      </c>
      <c r="G121" s="115">
        <v>65</v>
      </c>
      <c r="H121" s="116">
        <f t="shared" si="5"/>
        <v>-0.98457888493475687</v>
      </c>
      <c r="I121" s="115">
        <v>8841</v>
      </c>
      <c r="J121" s="116">
        <f t="shared" si="5"/>
        <v>135.01538461538462</v>
      </c>
      <c r="K121" s="115">
        <v>7226</v>
      </c>
      <c r="L121" s="116">
        <f t="shared" si="5"/>
        <v>-0.18267164347924447</v>
      </c>
      <c r="M121" s="115">
        <v>9445</v>
      </c>
      <c r="N121" s="116">
        <v>0.30708552449487958</v>
      </c>
      <c r="O121" s="116">
        <v>0.18388067184758095</v>
      </c>
    </row>
    <row r="122" spans="1:16" x14ac:dyDescent="0.25">
      <c r="B122" s="114" t="s">
        <v>77</v>
      </c>
      <c r="C122" s="115">
        <v>6646</v>
      </c>
      <c r="D122" s="116">
        <v>-5.1113649343232481E-2</v>
      </c>
      <c r="E122" s="115">
        <v>0</v>
      </c>
      <c r="F122" s="116">
        <f t="shared" si="5"/>
        <v>-1</v>
      </c>
      <c r="G122" s="115">
        <v>43</v>
      </c>
      <c r="H122" s="116" t="str">
        <f t="shared" si="5"/>
        <v>-</v>
      </c>
      <c r="I122" s="115">
        <v>9017</v>
      </c>
      <c r="J122" s="116">
        <f t="shared" si="5"/>
        <v>208.69767441860466</v>
      </c>
      <c r="K122" s="115">
        <v>7139</v>
      </c>
      <c r="L122" s="116">
        <f t="shared" si="5"/>
        <v>-0.20827326161694582</v>
      </c>
      <c r="M122" s="115">
        <v>8977</v>
      </c>
      <c r="N122" s="116">
        <v>0.25745902787505259</v>
      </c>
      <c r="O122" s="116">
        <v>0.35073728558531458</v>
      </c>
    </row>
    <row r="123" spans="1:16" x14ac:dyDescent="0.25">
      <c r="B123" s="114" t="s">
        <v>79</v>
      </c>
      <c r="C123" s="115">
        <v>5591</v>
      </c>
      <c r="D123" s="116">
        <v>-0.43769486070602437</v>
      </c>
      <c r="E123" s="115">
        <v>0</v>
      </c>
      <c r="F123" s="116">
        <f t="shared" si="5"/>
        <v>-1</v>
      </c>
      <c r="G123" s="115">
        <v>56</v>
      </c>
      <c r="H123" s="116" t="str">
        <f t="shared" si="5"/>
        <v>-</v>
      </c>
      <c r="I123" s="115">
        <v>8204</v>
      </c>
      <c r="J123" s="116">
        <f t="shared" si="5"/>
        <v>145.5</v>
      </c>
      <c r="K123" s="115">
        <v>8883</v>
      </c>
      <c r="L123" s="116">
        <f t="shared" si="5"/>
        <v>8.2764505119453879E-2</v>
      </c>
      <c r="M123" s="115">
        <v>10301</v>
      </c>
      <c r="N123" s="116">
        <v>0.15963075537543614</v>
      </c>
      <c r="O123" s="116">
        <v>0.8424253264174566</v>
      </c>
    </row>
    <row r="124" spans="1:16" x14ac:dyDescent="0.25">
      <c r="B124" s="114" t="s">
        <v>81</v>
      </c>
      <c r="C124" s="115">
        <v>9132</v>
      </c>
      <c r="D124" s="116">
        <v>-4.0453924556057563E-2</v>
      </c>
      <c r="E124" s="115">
        <v>0</v>
      </c>
      <c r="F124" s="116">
        <f t="shared" si="5"/>
        <v>-1</v>
      </c>
      <c r="G124" s="115">
        <v>90</v>
      </c>
      <c r="H124" s="116" t="str">
        <f t="shared" si="5"/>
        <v>-</v>
      </c>
      <c r="I124" s="115">
        <v>7353</v>
      </c>
      <c r="J124" s="116">
        <f t="shared" si="5"/>
        <v>80.7</v>
      </c>
      <c r="K124" s="115">
        <v>8301</v>
      </c>
      <c r="L124" s="116">
        <f t="shared" si="5"/>
        <v>0.12892696858425134</v>
      </c>
      <c r="M124" s="115">
        <v>10338</v>
      </c>
      <c r="N124" s="116">
        <v>0.24539212143115297</v>
      </c>
      <c r="O124" s="116">
        <v>0.13206307490144553</v>
      </c>
    </row>
    <row r="125" spans="1:16" x14ac:dyDescent="0.25">
      <c r="B125" s="114" t="s">
        <v>83</v>
      </c>
      <c r="C125" s="115">
        <v>9239</v>
      </c>
      <c r="D125" s="116">
        <v>-0.13726771874124566</v>
      </c>
      <c r="E125" s="115">
        <v>0</v>
      </c>
      <c r="F125" s="116">
        <f t="shared" si="5"/>
        <v>-1</v>
      </c>
      <c r="G125" s="115">
        <v>659</v>
      </c>
      <c r="H125" s="116" t="str">
        <f t="shared" si="5"/>
        <v>-</v>
      </c>
      <c r="I125" s="115">
        <v>8399</v>
      </c>
      <c r="J125" s="116">
        <f t="shared" si="5"/>
        <v>11.745068285280729</v>
      </c>
      <c r="K125" s="115">
        <v>9581</v>
      </c>
      <c r="L125" s="116">
        <f t="shared" si="5"/>
        <v>0.14073103940945342</v>
      </c>
      <c r="M125" s="115">
        <v>10171</v>
      </c>
      <c r="N125" s="116">
        <v>6.1580210833942273E-2</v>
      </c>
      <c r="O125" s="116">
        <v>0.1008767182595518</v>
      </c>
    </row>
    <row r="126" spans="1:16" x14ac:dyDescent="0.25">
      <c r="B126" s="114" t="s">
        <v>85</v>
      </c>
      <c r="C126" s="115">
        <v>10019</v>
      </c>
      <c r="D126" s="116">
        <v>-1.4169044573452694E-2</v>
      </c>
      <c r="E126" s="115">
        <v>302</v>
      </c>
      <c r="F126" s="116">
        <f t="shared" si="5"/>
        <v>-0.96985727118474896</v>
      </c>
      <c r="G126" s="115">
        <v>2900</v>
      </c>
      <c r="H126" s="116">
        <f t="shared" si="5"/>
        <v>8.6026490066225172</v>
      </c>
      <c r="I126" s="115">
        <v>9415</v>
      </c>
      <c r="J126" s="116">
        <f t="shared" si="5"/>
        <v>2.2465517241379311</v>
      </c>
      <c r="K126" s="115">
        <v>10320</v>
      </c>
      <c r="L126" s="116">
        <f t="shared" si="5"/>
        <v>9.6123207647371256E-2</v>
      </c>
      <c r="M126" s="115">
        <v>10030</v>
      </c>
      <c r="N126" s="116">
        <v>-2.81007751937985E-2</v>
      </c>
      <c r="O126" s="116">
        <v>1.0979139634694768E-3</v>
      </c>
    </row>
    <row r="127" spans="1:16" x14ac:dyDescent="0.25">
      <c r="B127" s="114" t="s">
        <v>87</v>
      </c>
      <c r="C127" s="115">
        <v>8668</v>
      </c>
      <c r="D127" s="116">
        <v>-6.3323968013831888E-2</v>
      </c>
      <c r="E127" s="115">
        <v>247</v>
      </c>
      <c r="F127" s="116">
        <f t="shared" si="5"/>
        <v>-0.97150438394093219</v>
      </c>
      <c r="G127" s="115">
        <v>2693</v>
      </c>
      <c r="H127" s="116">
        <f t="shared" si="5"/>
        <v>9.902834008097166</v>
      </c>
      <c r="I127" s="115">
        <v>8053</v>
      </c>
      <c r="J127" s="116">
        <f t="shared" si="5"/>
        <v>1.9903453397697737</v>
      </c>
      <c r="K127" s="115">
        <v>9284</v>
      </c>
      <c r="L127" s="116">
        <f t="shared" si="5"/>
        <v>0.15286228734633056</v>
      </c>
      <c r="M127" s="115">
        <v>9243</v>
      </c>
      <c r="N127" s="116">
        <v>-4.4161999138302432E-3</v>
      </c>
      <c r="O127" s="116">
        <v>6.6335948315643822E-2</v>
      </c>
    </row>
    <row r="128" spans="1:16" x14ac:dyDescent="0.25">
      <c r="A128" s="120"/>
      <c r="B128" s="114" t="s">
        <v>89</v>
      </c>
      <c r="C128" s="115">
        <v>9864</v>
      </c>
      <c r="D128" s="116">
        <v>-7.9764903442485324E-2</v>
      </c>
      <c r="E128" s="115">
        <v>683</v>
      </c>
      <c r="F128" s="116">
        <f t="shared" si="5"/>
        <v>-0.93075831305758316</v>
      </c>
      <c r="G128" s="115">
        <v>6991</v>
      </c>
      <c r="H128" s="116">
        <f t="shared" si="5"/>
        <v>9.2357247437774532</v>
      </c>
      <c r="I128" s="115">
        <v>9529</v>
      </c>
      <c r="J128" s="116">
        <f t="shared" si="5"/>
        <v>0.36303819196109277</v>
      </c>
      <c r="K128" s="115">
        <v>10847</v>
      </c>
      <c r="L128" s="116">
        <f t="shared" si="5"/>
        <v>0.13831461853289961</v>
      </c>
      <c r="M128" s="115">
        <v>11119</v>
      </c>
      <c r="N128" s="116">
        <v>2.5076057896192605E-2</v>
      </c>
      <c r="O128" s="116">
        <v>0.12723033252230342</v>
      </c>
    </row>
    <row r="129" spans="2:16" x14ac:dyDescent="0.25">
      <c r="B129" s="114" t="s">
        <v>91</v>
      </c>
      <c r="C129" s="115">
        <v>8271</v>
      </c>
      <c r="D129" s="116">
        <v>-9.4383006679075843E-2</v>
      </c>
      <c r="E129" s="115">
        <v>1361</v>
      </c>
      <c r="F129" s="116">
        <f t="shared" si="5"/>
        <v>-0.83544915971466571</v>
      </c>
      <c r="G129" s="115">
        <v>7004</v>
      </c>
      <c r="H129" s="116">
        <f t="shared" si="5"/>
        <v>4.1462160176340923</v>
      </c>
      <c r="I129" s="115">
        <v>7510</v>
      </c>
      <c r="J129" s="116">
        <f t="shared" si="5"/>
        <v>7.2244431753283767E-2</v>
      </c>
      <c r="K129" s="115">
        <v>9244</v>
      </c>
      <c r="L129" s="116">
        <f t="shared" si="5"/>
        <v>0.23089214380825562</v>
      </c>
      <c r="M129" s="115">
        <v>9424</v>
      </c>
      <c r="N129" s="116">
        <v>1.9472090004327036E-2</v>
      </c>
      <c r="O129" s="116">
        <v>0.1394027324386411</v>
      </c>
    </row>
    <row r="130" spans="2:16" x14ac:dyDescent="0.25">
      <c r="B130" s="114" t="s">
        <v>93</v>
      </c>
      <c r="C130" s="115">
        <v>9100</v>
      </c>
      <c r="D130" s="116">
        <v>7.8582434514637978E-2</v>
      </c>
      <c r="E130" s="115">
        <v>1252</v>
      </c>
      <c r="F130" s="116">
        <f t="shared" si="5"/>
        <v>-0.86241758241758237</v>
      </c>
      <c r="G130" s="115">
        <v>5762</v>
      </c>
      <c r="H130" s="116">
        <f t="shared" si="5"/>
        <v>3.6022364217252401</v>
      </c>
      <c r="I130" s="115">
        <v>8219</v>
      </c>
      <c r="J130" s="116">
        <f t="shared" si="5"/>
        <v>0.42641443943075319</v>
      </c>
      <c r="K130" s="115">
        <v>8681</v>
      </c>
      <c r="L130" s="116">
        <f t="shared" si="5"/>
        <v>5.6211217909721389E-2</v>
      </c>
      <c r="M130" s="115"/>
      <c r="N130" s="116"/>
      <c r="O130" s="116"/>
    </row>
    <row r="131" spans="2:16" ht="15.75" x14ac:dyDescent="0.25">
      <c r="B131" s="117" t="s">
        <v>30</v>
      </c>
      <c r="C131" s="118">
        <v>100583</v>
      </c>
      <c r="D131" s="119">
        <v>-9.5866891989069503E-2</v>
      </c>
      <c r="E131" s="118">
        <v>26093</v>
      </c>
      <c r="F131" s="119">
        <f t="shared" si="5"/>
        <v>-0.7405824045812911</v>
      </c>
      <c r="G131" s="118">
        <v>26467</v>
      </c>
      <c r="H131" s="119">
        <f t="shared" si="5"/>
        <v>1.4333346108151623E-2</v>
      </c>
      <c r="I131" s="118">
        <v>96562</v>
      </c>
      <c r="J131" s="119">
        <f t="shared" si="5"/>
        <v>2.6483923376279894</v>
      </c>
      <c r="K131" s="118">
        <v>105830</v>
      </c>
      <c r="L131" s="119">
        <f t="shared" si="5"/>
        <v>9.5979785008595497E-2</v>
      </c>
      <c r="M131" s="118">
        <v>106930</v>
      </c>
      <c r="N131" s="119">
        <v>0.10068039815129337</v>
      </c>
      <c r="O131" s="119">
        <v>0.16885104336324774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7" t="s">
        <v>242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1160</v>
      </c>
      <c r="D141" s="116">
        <v>3.7567084078711899E-2</v>
      </c>
      <c r="E141" s="115">
        <v>1507</v>
      </c>
      <c r="F141" s="116">
        <f t="shared" ref="F141:L153" si="6">IFERROR(E141/C141-1,"-")</f>
        <v>0.29913793103448283</v>
      </c>
      <c r="G141" s="115">
        <v>239</v>
      </c>
      <c r="H141" s="116">
        <f t="shared" si="6"/>
        <v>-0.8414067684140677</v>
      </c>
      <c r="I141" s="115">
        <v>1070</v>
      </c>
      <c r="J141" s="116">
        <f t="shared" si="6"/>
        <v>3.476987447698745</v>
      </c>
      <c r="K141" s="115">
        <v>1623</v>
      </c>
      <c r="L141" s="116">
        <f t="shared" si="6"/>
        <v>0.51682242990654204</v>
      </c>
      <c r="M141" s="115">
        <v>1605</v>
      </c>
      <c r="N141" s="116">
        <v>-1.1090573012939031E-2</v>
      </c>
      <c r="O141" s="116">
        <v>0.38362068965517238</v>
      </c>
    </row>
    <row r="142" spans="2:16" x14ac:dyDescent="0.25">
      <c r="B142" s="114" t="s">
        <v>73</v>
      </c>
      <c r="C142" s="115">
        <v>1192</v>
      </c>
      <c r="D142" s="116">
        <v>3.3670033670034627E-3</v>
      </c>
      <c r="E142" s="115">
        <v>1212</v>
      </c>
      <c r="F142" s="116">
        <f t="shared" si="6"/>
        <v>1.6778523489932917E-2</v>
      </c>
      <c r="G142" s="115">
        <v>192</v>
      </c>
      <c r="H142" s="116">
        <f t="shared" si="6"/>
        <v>-0.84158415841584155</v>
      </c>
      <c r="I142" s="115">
        <v>1299</v>
      </c>
      <c r="J142" s="116">
        <f t="shared" si="6"/>
        <v>5.765625</v>
      </c>
      <c r="K142" s="115">
        <v>1902</v>
      </c>
      <c r="L142" s="116">
        <f t="shared" si="6"/>
        <v>0.46420323325635104</v>
      </c>
      <c r="M142" s="115">
        <v>2028</v>
      </c>
      <c r="N142" s="116">
        <v>6.6246056782334417E-2</v>
      </c>
      <c r="O142" s="116">
        <v>0.70134228187919456</v>
      </c>
    </row>
    <row r="143" spans="2:16" x14ac:dyDescent="0.25">
      <c r="B143" s="114" t="s">
        <v>75</v>
      </c>
      <c r="C143" s="115">
        <v>1320</v>
      </c>
      <c r="D143" s="116">
        <v>-0.12350597609561753</v>
      </c>
      <c r="E143" s="115">
        <v>620</v>
      </c>
      <c r="F143" s="116">
        <f t="shared" si="6"/>
        <v>-0.53030303030303028</v>
      </c>
      <c r="G143" s="115">
        <v>316</v>
      </c>
      <c r="H143" s="116">
        <f t="shared" si="6"/>
        <v>-0.49032258064516132</v>
      </c>
      <c r="I143" s="115">
        <v>1553</v>
      </c>
      <c r="J143" s="116">
        <f t="shared" si="6"/>
        <v>3.9145569620253164</v>
      </c>
      <c r="K143" s="115">
        <v>2140</v>
      </c>
      <c r="L143" s="116">
        <f t="shared" si="6"/>
        <v>0.37797810688989064</v>
      </c>
      <c r="M143" s="115">
        <v>3428</v>
      </c>
      <c r="N143" s="116">
        <v>0.60186915887850456</v>
      </c>
      <c r="O143" s="116">
        <v>1.5969696969696972</v>
      </c>
    </row>
    <row r="144" spans="2:16" x14ac:dyDescent="0.25">
      <c r="B144" s="114" t="s">
        <v>77</v>
      </c>
      <c r="C144" s="115">
        <v>1227</v>
      </c>
      <c r="D144" s="116">
        <v>0.43173862310385069</v>
      </c>
      <c r="E144" s="115">
        <v>0</v>
      </c>
      <c r="F144" s="116">
        <f t="shared" si="6"/>
        <v>-1</v>
      </c>
      <c r="G144" s="115">
        <v>269</v>
      </c>
      <c r="H144" s="116" t="str">
        <f t="shared" si="6"/>
        <v>-</v>
      </c>
      <c r="I144" s="115">
        <v>1519</v>
      </c>
      <c r="J144" s="116">
        <f t="shared" si="6"/>
        <v>4.6468401486988844</v>
      </c>
      <c r="K144" s="115">
        <v>1573</v>
      </c>
      <c r="L144" s="116">
        <f t="shared" si="6"/>
        <v>3.5549703752468798E-2</v>
      </c>
      <c r="M144" s="115">
        <v>1590</v>
      </c>
      <c r="N144" s="116">
        <v>1.0807374443738027E-2</v>
      </c>
      <c r="O144" s="116">
        <v>0.29584352078239617</v>
      </c>
    </row>
    <row r="145" spans="1:16" x14ac:dyDescent="0.25">
      <c r="B145" s="114" t="s">
        <v>79</v>
      </c>
      <c r="C145" s="115">
        <v>790</v>
      </c>
      <c r="D145" s="116">
        <v>-0.34925864909390447</v>
      </c>
      <c r="E145" s="115">
        <v>0</v>
      </c>
      <c r="F145" s="116">
        <f t="shared" si="6"/>
        <v>-1</v>
      </c>
      <c r="G145" s="115">
        <v>262</v>
      </c>
      <c r="H145" s="116" t="str">
        <f t="shared" si="6"/>
        <v>-</v>
      </c>
      <c r="I145" s="115">
        <v>881</v>
      </c>
      <c r="J145" s="116">
        <f t="shared" si="6"/>
        <v>2.3625954198473282</v>
      </c>
      <c r="K145" s="115">
        <v>1613</v>
      </c>
      <c r="L145" s="116">
        <f t="shared" si="6"/>
        <v>0.83087400681044277</v>
      </c>
      <c r="M145" s="115">
        <v>1681</v>
      </c>
      <c r="N145" s="116">
        <v>4.2157470551766885E-2</v>
      </c>
      <c r="O145" s="116">
        <v>1.1278481012658226</v>
      </c>
    </row>
    <row r="146" spans="1:16" x14ac:dyDescent="0.25">
      <c r="B146" s="114" t="s">
        <v>81</v>
      </c>
      <c r="C146" s="115">
        <v>1007</v>
      </c>
      <c r="D146" s="116">
        <v>-2.7992277992277992E-2</v>
      </c>
      <c r="E146" s="115">
        <v>0</v>
      </c>
      <c r="F146" s="116">
        <f t="shared" si="6"/>
        <v>-1</v>
      </c>
      <c r="G146" s="115">
        <v>231</v>
      </c>
      <c r="H146" s="116" t="str">
        <f t="shared" si="6"/>
        <v>-</v>
      </c>
      <c r="I146" s="115">
        <v>1321</v>
      </c>
      <c r="J146" s="116">
        <f t="shared" si="6"/>
        <v>4.7186147186147185</v>
      </c>
      <c r="K146" s="115">
        <v>1398</v>
      </c>
      <c r="L146" s="116">
        <f t="shared" si="6"/>
        <v>5.8289174867524496E-2</v>
      </c>
      <c r="M146" s="115">
        <v>1391</v>
      </c>
      <c r="N146" s="116">
        <v>-5.0071530758225569E-3</v>
      </c>
      <c r="O146" s="116">
        <v>0.38133068520357494</v>
      </c>
    </row>
    <row r="147" spans="1:16" x14ac:dyDescent="0.25">
      <c r="B147" s="114" t="s">
        <v>83</v>
      </c>
      <c r="C147" s="115">
        <v>1544</v>
      </c>
      <c r="D147" s="116">
        <v>0.16090225563909777</v>
      </c>
      <c r="E147" s="115">
        <v>0</v>
      </c>
      <c r="F147" s="116">
        <f t="shared" si="6"/>
        <v>-1</v>
      </c>
      <c r="G147" s="115">
        <v>675</v>
      </c>
      <c r="H147" s="116" t="str">
        <f t="shared" si="6"/>
        <v>-</v>
      </c>
      <c r="I147" s="115">
        <v>1114</v>
      </c>
      <c r="J147" s="116">
        <f t="shared" si="6"/>
        <v>0.65037037037037027</v>
      </c>
      <c r="K147" s="115">
        <v>1435</v>
      </c>
      <c r="L147" s="116">
        <f t="shared" si="6"/>
        <v>0.28815080789946146</v>
      </c>
      <c r="M147" s="115">
        <v>1166</v>
      </c>
      <c r="N147" s="116">
        <v>-0.18745644599303135</v>
      </c>
      <c r="O147" s="116">
        <v>-0.24481865284974091</v>
      </c>
    </row>
    <row r="148" spans="1:16" x14ac:dyDescent="0.25">
      <c r="B148" s="114" t="s">
        <v>85</v>
      </c>
      <c r="C148" s="115">
        <v>1093</v>
      </c>
      <c r="D148" s="116">
        <v>-7.1367884451996599E-2</v>
      </c>
      <c r="E148" s="115">
        <v>902</v>
      </c>
      <c r="F148" s="116">
        <f t="shared" si="6"/>
        <v>-0.17474839890210425</v>
      </c>
      <c r="G148" s="115">
        <v>905</v>
      </c>
      <c r="H148" s="116">
        <f t="shared" si="6"/>
        <v>3.3259423503326779E-3</v>
      </c>
      <c r="I148" s="115">
        <v>998</v>
      </c>
      <c r="J148" s="116">
        <f t="shared" si="6"/>
        <v>0.10276243093922655</v>
      </c>
      <c r="K148" s="115">
        <v>1506</v>
      </c>
      <c r="L148" s="116">
        <f t="shared" si="6"/>
        <v>0.50901803607214435</v>
      </c>
      <c r="M148" s="115">
        <v>1232</v>
      </c>
      <c r="N148" s="116">
        <v>-0.18193891102257631</v>
      </c>
      <c r="O148" s="116">
        <v>0.12717291857273549</v>
      </c>
    </row>
    <row r="149" spans="1:16" x14ac:dyDescent="0.25">
      <c r="B149" s="114" t="s">
        <v>87</v>
      </c>
      <c r="C149" s="115">
        <v>1430</v>
      </c>
      <c r="D149" s="116">
        <v>8.3333333333333259E-2</v>
      </c>
      <c r="E149" s="115">
        <v>76</v>
      </c>
      <c r="F149" s="116">
        <f t="shared" si="6"/>
        <v>-0.94685314685314681</v>
      </c>
      <c r="G149" s="115">
        <v>827</v>
      </c>
      <c r="H149" s="116">
        <f t="shared" si="6"/>
        <v>9.8815789473684212</v>
      </c>
      <c r="I149" s="115">
        <v>1047</v>
      </c>
      <c r="J149" s="116">
        <f t="shared" si="6"/>
        <v>0.2660217654171706</v>
      </c>
      <c r="K149" s="115">
        <v>1465</v>
      </c>
      <c r="L149" s="116">
        <f t="shared" si="6"/>
        <v>0.39923591212989495</v>
      </c>
      <c r="M149" s="115">
        <v>1114</v>
      </c>
      <c r="N149" s="116">
        <v>-0.23959044368600679</v>
      </c>
      <c r="O149" s="116">
        <v>-0.220979020979021</v>
      </c>
    </row>
    <row r="150" spans="1:16" x14ac:dyDescent="0.25">
      <c r="A150" s="120"/>
      <c r="B150" s="114" t="s">
        <v>89</v>
      </c>
      <c r="C150" s="115">
        <v>1458</v>
      </c>
      <c r="D150" s="116">
        <v>-0.27857496288965855</v>
      </c>
      <c r="E150" s="115">
        <v>194</v>
      </c>
      <c r="F150" s="116">
        <f t="shared" si="6"/>
        <v>-0.86694101508916321</v>
      </c>
      <c r="G150" s="115">
        <v>1854</v>
      </c>
      <c r="H150" s="116">
        <f t="shared" si="6"/>
        <v>8.5567010309278349</v>
      </c>
      <c r="I150" s="115">
        <v>1679</v>
      </c>
      <c r="J150" s="116">
        <f t="shared" si="6"/>
        <v>-9.4390507011866243E-2</v>
      </c>
      <c r="K150" s="115">
        <v>1982</v>
      </c>
      <c r="L150" s="116">
        <f t="shared" si="6"/>
        <v>0.18046456223942831</v>
      </c>
      <c r="M150" s="115">
        <v>1956</v>
      </c>
      <c r="N150" s="116">
        <v>-1.3118062563067578E-2</v>
      </c>
      <c r="O150" s="116">
        <v>0.34156378600823056</v>
      </c>
    </row>
    <row r="151" spans="1:16" x14ac:dyDescent="0.25">
      <c r="B151" s="114" t="s">
        <v>91</v>
      </c>
      <c r="C151" s="115">
        <v>1496</v>
      </c>
      <c r="D151" s="116">
        <v>5.0561797752809001E-2</v>
      </c>
      <c r="E151" s="115">
        <v>606</v>
      </c>
      <c r="F151" s="116">
        <f t="shared" si="6"/>
        <v>-0.59491978609625673</v>
      </c>
      <c r="G151" s="115">
        <v>1955</v>
      </c>
      <c r="H151" s="116">
        <f t="shared" si="6"/>
        <v>2.226072607260726</v>
      </c>
      <c r="I151" s="115">
        <v>2421</v>
      </c>
      <c r="J151" s="116">
        <f t="shared" si="6"/>
        <v>0.23836317135549878</v>
      </c>
      <c r="K151" s="115">
        <v>2298</v>
      </c>
      <c r="L151" s="116">
        <f t="shared" si="6"/>
        <v>-5.0805452292441156E-2</v>
      </c>
      <c r="M151" s="115">
        <v>2484</v>
      </c>
      <c r="N151" s="116">
        <v>8.0939947780678922E-2</v>
      </c>
      <c r="O151" s="116">
        <v>0.66042780748663099</v>
      </c>
    </row>
    <row r="152" spans="1:16" x14ac:dyDescent="0.25">
      <c r="B152" s="114" t="s">
        <v>93</v>
      </c>
      <c r="C152" s="115">
        <v>1376</v>
      </c>
      <c r="D152" s="116">
        <v>0.12879409351927817</v>
      </c>
      <c r="E152" s="115">
        <v>440</v>
      </c>
      <c r="F152" s="116">
        <f t="shared" si="6"/>
        <v>-0.68023255813953487</v>
      </c>
      <c r="G152" s="115">
        <v>1573</v>
      </c>
      <c r="H152" s="116">
        <f t="shared" si="6"/>
        <v>2.5750000000000002</v>
      </c>
      <c r="I152" s="115">
        <v>1685</v>
      </c>
      <c r="J152" s="116">
        <f t="shared" si="6"/>
        <v>7.1201525746980243E-2</v>
      </c>
      <c r="K152" s="115">
        <v>1850</v>
      </c>
      <c r="L152" s="116">
        <f t="shared" si="6"/>
        <v>9.7922848664688367E-2</v>
      </c>
      <c r="M152" s="115"/>
      <c r="N152" s="116"/>
      <c r="O152" s="116"/>
    </row>
    <row r="153" spans="1:16" ht="15.75" x14ac:dyDescent="0.25">
      <c r="B153" s="117" t="s">
        <v>30</v>
      </c>
      <c r="C153" s="118">
        <v>15093</v>
      </c>
      <c r="D153" s="119">
        <v>-2.0571057754704691E-2</v>
      </c>
      <c r="E153" s="118">
        <v>6042</v>
      </c>
      <c r="F153" s="119">
        <f t="shared" si="6"/>
        <v>-0.59968197177499505</v>
      </c>
      <c r="G153" s="118">
        <v>9298</v>
      </c>
      <c r="H153" s="119">
        <f t="shared" si="6"/>
        <v>0.53889440582588555</v>
      </c>
      <c r="I153" s="118">
        <v>16587</v>
      </c>
      <c r="J153" s="119">
        <f t="shared" si="6"/>
        <v>0.78393202839320275</v>
      </c>
      <c r="K153" s="118">
        <v>20785</v>
      </c>
      <c r="L153" s="119">
        <f t="shared" si="6"/>
        <v>0.25308976909628011</v>
      </c>
      <c r="M153" s="118">
        <v>19675</v>
      </c>
      <c r="N153" s="119">
        <v>3.9081066807499232E-2</v>
      </c>
      <c r="O153" s="119">
        <v>0.43435153459211207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7" t="s">
        <v>243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1272</v>
      </c>
      <c r="D163" s="116">
        <v>-0.23832335329341314</v>
      </c>
      <c r="E163" s="115">
        <v>1411</v>
      </c>
      <c r="F163" s="116">
        <f t="shared" ref="F163:L175" si="7">IFERROR(E163/C163-1,"-")</f>
        <v>0.10927672955974832</v>
      </c>
      <c r="G163" s="115">
        <v>1035</v>
      </c>
      <c r="H163" s="116">
        <f t="shared" si="7"/>
        <v>-0.26647767540751244</v>
      </c>
      <c r="I163" s="115">
        <v>1353</v>
      </c>
      <c r="J163" s="116">
        <f t="shared" si="7"/>
        <v>0.30724637681159428</v>
      </c>
      <c r="K163" s="115">
        <v>1657</v>
      </c>
      <c r="L163" s="116">
        <f t="shared" si="7"/>
        <v>0.22468588322246852</v>
      </c>
      <c r="M163" s="115">
        <v>1470</v>
      </c>
      <c r="N163" s="116">
        <v>-0.11285455642727826</v>
      </c>
      <c r="O163" s="116">
        <v>0.15566037735849059</v>
      </c>
    </row>
    <row r="164" spans="2:15" x14ac:dyDescent="0.25">
      <c r="B164" s="114" t="s">
        <v>73</v>
      </c>
      <c r="C164" s="115">
        <v>1663</v>
      </c>
      <c r="D164" s="116">
        <v>-0.1958413926499033</v>
      </c>
      <c r="E164" s="115">
        <v>1560</v>
      </c>
      <c r="F164" s="116">
        <f t="shared" si="7"/>
        <v>-6.1936259771497304E-2</v>
      </c>
      <c r="G164" s="115">
        <v>945</v>
      </c>
      <c r="H164" s="116">
        <f t="shared" si="7"/>
        <v>-0.39423076923076927</v>
      </c>
      <c r="I164" s="115">
        <v>2904</v>
      </c>
      <c r="J164" s="116">
        <f t="shared" si="7"/>
        <v>2.0730158730158732</v>
      </c>
      <c r="K164" s="115">
        <v>2192</v>
      </c>
      <c r="L164" s="116">
        <f t="shared" si="7"/>
        <v>-0.24517906336088158</v>
      </c>
      <c r="M164" s="115">
        <v>2057</v>
      </c>
      <c r="N164" s="116">
        <v>-6.1587591240875872E-2</v>
      </c>
      <c r="O164" s="116">
        <v>0.23692122669873728</v>
      </c>
    </row>
    <row r="165" spans="2:15" x14ac:dyDescent="0.25">
      <c r="B165" s="114" t="s">
        <v>75</v>
      </c>
      <c r="C165" s="115">
        <v>1659</v>
      </c>
      <c r="D165" s="116">
        <v>-0.32888349514563109</v>
      </c>
      <c r="E165" s="115">
        <v>592</v>
      </c>
      <c r="F165" s="116">
        <f t="shared" si="7"/>
        <v>-0.64315852923447858</v>
      </c>
      <c r="G165" s="115">
        <v>728</v>
      </c>
      <c r="H165" s="116">
        <f t="shared" si="7"/>
        <v>0.22972972972972983</v>
      </c>
      <c r="I165" s="115">
        <v>2196</v>
      </c>
      <c r="J165" s="116">
        <f t="shared" si="7"/>
        <v>2.0164835164835164</v>
      </c>
      <c r="K165" s="115">
        <v>1764</v>
      </c>
      <c r="L165" s="116">
        <f t="shared" si="7"/>
        <v>-0.19672131147540983</v>
      </c>
      <c r="M165" s="115">
        <v>2459</v>
      </c>
      <c r="N165" s="116">
        <v>0.39399092970521532</v>
      </c>
      <c r="O165" s="116">
        <v>0.48221820373719115</v>
      </c>
    </row>
    <row r="166" spans="2:15" x14ac:dyDescent="0.25">
      <c r="B166" s="114" t="s">
        <v>77</v>
      </c>
      <c r="C166" s="115">
        <v>2167</v>
      </c>
      <c r="D166" s="116">
        <v>-0.31683480453972257</v>
      </c>
      <c r="E166" s="115">
        <v>0</v>
      </c>
      <c r="F166" s="116">
        <f t="shared" si="7"/>
        <v>-1</v>
      </c>
      <c r="G166" s="115">
        <v>473</v>
      </c>
      <c r="H166" s="116" t="str">
        <f t="shared" si="7"/>
        <v>-</v>
      </c>
      <c r="I166" s="115">
        <v>2930</v>
      </c>
      <c r="J166" s="116">
        <f t="shared" si="7"/>
        <v>5.1945031712473577</v>
      </c>
      <c r="K166" s="115">
        <v>2972</v>
      </c>
      <c r="L166" s="116">
        <f t="shared" si="7"/>
        <v>1.4334470989761039E-2</v>
      </c>
      <c r="M166" s="115">
        <v>3165</v>
      </c>
      <c r="N166" s="116">
        <v>6.4939434724091472E-2</v>
      </c>
      <c r="O166" s="116">
        <v>0.46054453161052145</v>
      </c>
    </row>
    <row r="167" spans="2:15" x14ac:dyDescent="0.25">
      <c r="B167" s="114" t="s">
        <v>79</v>
      </c>
      <c r="C167" s="115">
        <v>1414</v>
      </c>
      <c r="D167" s="116">
        <v>-0.32376853180296505</v>
      </c>
      <c r="E167" s="115">
        <v>0</v>
      </c>
      <c r="F167" s="116">
        <f t="shared" si="7"/>
        <v>-1</v>
      </c>
      <c r="G167" s="115">
        <v>899</v>
      </c>
      <c r="H167" s="116" t="str">
        <f t="shared" si="7"/>
        <v>-</v>
      </c>
      <c r="I167" s="115">
        <v>2517</v>
      </c>
      <c r="J167" s="116">
        <f t="shared" si="7"/>
        <v>1.799777530589544</v>
      </c>
      <c r="K167" s="115">
        <v>2516</v>
      </c>
      <c r="L167" s="116">
        <f t="shared" si="7"/>
        <v>-3.9729837107671528E-4</v>
      </c>
      <c r="M167" s="115">
        <v>2477</v>
      </c>
      <c r="N167" s="116">
        <v>-1.5500794912559623E-2</v>
      </c>
      <c r="O167" s="116">
        <v>0.7517680339462518</v>
      </c>
    </row>
    <row r="168" spans="2:15" x14ac:dyDescent="0.25">
      <c r="B168" s="114" t="s">
        <v>81</v>
      </c>
      <c r="C168" s="115">
        <v>1498</v>
      </c>
      <c r="D168" s="116">
        <v>-0.251</v>
      </c>
      <c r="E168" s="115">
        <v>0</v>
      </c>
      <c r="F168" s="116">
        <f t="shared" si="7"/>
        <v>-1</v>
      </c>
      <c r="G168" s="115">
        <v>377</v>
      </c>
      <c r="H168" s="116" t="str">
        <f t="shared" si="7"/>
        <v>-</v>
      </c>
      <c r="I168" s="115">
        <v>1955</v>
      </c>
      <c r="J168" s="116">
        <f t="shared" si="7"/>
        <v>4.1856763925729439</v>
      </c>
      <c r="K168" s="115">
        <v>1820</v>
      </c>
      <c r="L168" s="116">
        <f t="shared" si="7"/>
        <v>-6.9053708439897665E-2</v>
      </c>
      <c r="M168" s="115">
        <v>1716</v>
      </c>
      <c r="N168" s="116">
        <v>-5.7142857142857162E-2</v>
      </c>
      <c r="O168" s="116">
        <v>0.14552736982643522</v>
      </c>
    </row>
    <row r="169" spans="2:15" x14ac:dyDescent="0.25">
      <c r="B169" s="114" t="s">
        <v>83</v>
      </c>
      <c r="C169" s="115">
        <v>2067</v>
      </c>
      <c r="D169" s="116">
        <v>-9.4612352168199743E-2</v>
      </c>
      <c r="E169" s="115">
        <v>0</v>
      </c>
      <c r="F169" s="116">
        <f t="shared" si="7"/>
        <v>-1</v>
      </c>
      <c r="G169" s="115">
        <v>1143</v>
      </c>
      <c r="H169" s="116" t="str">
        <f t="shared" si="7"/>
        <v>-</v>
      </c>
      <c r="I169" s="115">
        <v>2623</v>
      </c>
      <c r="J169" s="116">
        <f t="shared" si="7"/>
        <v>1.294838145231846</v>
      </c>
      <c r="K169" s="115">
        <v>1969</v>
      </c>
      <c r="L169" s="116">
        <f t="shared" si="7"/>
        <v>-0.24933282500953102</v>
      </c>
      <c r="M169" s="115">
        <v>1892</v>
      </c>
      <c r="N169" s="116">
        <v>-3.9106145251396662E-2</v>
      </c>
      <c r="O169" s="116">
        <v>-8.4663763909046952E-2</v>
      </c>
    </row>
    <row r="170" spans="2:15" x14ac:dyDescent="0.25">
      <c r="B170" s="114" t="s">
        <v>85</v>
      </c>
      <c r="C170" s="115">
        <v>1971</v>
      </c>
      <c r="D170" s="116">
        <v>1.5243902439023849E-3</v>
      </c>
      <c r="E170" s="115">
        <v>877</v>
      </c>
      <c r="F170" s="116">
        <f t="shared" si="7"/>
        <v>-0.5550481988838154</v>
      </c>
      <c r="G170" s="115">
        <v>1745</v>
      </c>
      <c r="H170" s="116">
        <f t="shared" si="7"/>
        <v>0.98973774230330669</v>
      </c>
      <c r="I170" s="115">
        <v>2466</v>
      </c>
      <c r="J170" s="116">
        <f t="shared" si="7"/>
        <v>0.41318051575931225</v>
      </c>
      <c r="K170" s="115">
        <v>2255</v>
      </c>
      <c r="L170" s="116">
        <f t="shared" si="7"/>
        <v>-8.5563665855636684E-2</v>
      </c>
      <c r="M170" s="115">
        <v>2125</v>
      </c>
      <c r="N170" s="116">
        <v>-5.7649667405764937E-2</v>
      </c>
      <c r="O170" s="116">
        <v>7.8132927447996048E-2</v>
      </c>
    </row>
    <row r="171" spans="2:15" x14ac:dyDescent="0.25">
      <c r="B171" s="114" t="s">
        <v>87</v>
      </c>
      <c r="C171" s="115">
        <v>1513</v>
      </c>
      <c r="D171" s="116">
        <v>-0.24236354531797699</v>
      </c>
      <c r="E171" s="115">
        <v>256</v>
      </c>
      <c r="F171" s="116">
        <f t="shared" si="7"/>
        <v>-0.83079973562458687</v>
      </c>
      <c r="G171" s="115">
        <v>1185</v>
      </c>
      <c r="H171" s="116">
        <f t="shared" si="7"/>
        <v>3.62890625</v>
      </c>
      <c r="I171" s="115">
        <v>1641</v>
      </c>
      <c r="J171" s="116">
        <f t="shared" si="7"/>
        <v>0.38481012658227853</v>
      </c>
      <c r="K171" s="115">
        <v>2059</v>
      </c>
      <c r="L171" s="116">
        <f t="shared" si="7"/>
        <v>0.25472273004265689</v>
      </c>
      <c r="M171" s="115">
        <v>1668</v>
      </c>
      <c r="N171" s="116">
        <v>-0.18989800874210783</v>
      </c>
      <c r="O171" s="116">
        <v>0.10244547257105086</v>
      </c>
    </row>
    <row r="172" spans="2:15" x14ac:dyDescent="0.25">
      <c r="B172" s="114" t="s">
        <v>89</v>
      </c>
      <c r="C172" s="115">
        <v>1970</v>
      </c>
      <c r="D172" s="116">
        <v>-5.8317399617590859E-2</v>
      </c>
      <c r="E172" s="115">
        <v>841</v>
      </c>
      <c r="F172" s="116">
        <f t="shared" si="7"/>
        <v>-0.57309644670050763</v>
      </c>
      <c r="G172" s="115">
        <v>2808</v>
      </c>
      <c r="H172" s="116">
        <f t="shared" si="7"/>
        <v>2.3388822829964329</v>
      </c>
      <c r="I172" s="115">
        <v>2797</v>
      </c>
      <c r="J172" s="116">
        <f t="shared" si="7"/>
        <v>-3.9173789173788665E-3</v>
      </c>
      <c r="K172" s="115">
        <v>2556</v>
      </c>
      <c r="L172" s="116">
        <f t="shared" si="7"/>
        <v>-8.6163746871648184E-2</v>
      </c>
      <c r="M172" s="115">
        <v>2794</v>
      </c>
      <c r="N172" s="116">
        <v>9.3114241001564846E-2</v>
      </c>
      <c r="O172" s="116">
        <v>0.41827411167512696</v>
      </c>
    </row>
    <row r="173" spans="2:15" x14ac:dyDescent="0.25">
      <c r="B173" s="114" t="s">
        <v>91</v>
      </c>
      <c r="C173" s="115">
        <v>1104</v>
      </c>
      <c r="D173" s="116">
        <v>-0.13682564503518369</v>
      </c>
      <c r="E173" s="115">
        <v>60</v>
      </c>
      <c r="F173" s="116">
        <f t="shared" si="7"/>
        <v>-0.94565217391304346</v>
      </c>
      <c r="G173" s="115">
        <v>2009</v>
      </c>
      <c r="H173" s="116">
        <f t="shared" si="7"/>
        <v>32.483333333333334</v>
      </c>
      <c r="I173" s="115">
        <v>1616</v>
      </c>
      <c r="J173" s="116">
        <f t="shared" si="7"/>
        <v>-0.19561971129915379</v>
      </c>
      <c r="K173" s="115">
        <v>1504</v>
      </c>
      <c r="L173" s="116">
        <f t="shared" si="7"/>
        <v>-6.9306930693069257E-2</v>
      </c>
      <c r="M173" s="115">
        <v>1368</v>
      </c>
      <c r="N173" s="116">
        <v>-9.0425531914893664E-2</v>
      </c>
      <c r="O173" s="116">
        <v>0.23913043478260865</v>
      </c>
    </row>
    <row r="174" spans="2:15" x14ac:dyDescent="0.25">
      <c r="B174" s="114" t="s">
        <v>93</v>
      </c>
      <c r="C174" s="115">
        <v>1324</v>
      </c>
      <c r="D174" s="116">
        <v>-4.1968162083936278E-2</v>
      </c>
      <c r="E174" s="115">
        <v>767</v>
      </c>
      <c r="F174" s="116">
        <f t="shared" si="7"/>
        <v>-0.42069486404833834</v>
      </c>
      <c r="G174" s="115">
        <v>1899</v>
      </c>
      <c r="H174" s="116">
        <f t="shared" si="7"/>
        <v>1.4758800521512385</v>
      </c>
      <c r="I174" s="115">
        <v>1942</v>
      </c>
      <c r="J174" s="116">
        <f t="shared" si="7"/>
        <v>2.2643496577145816E-2</v>
      </c>
      <c r="K174" s="115">
        <v>1825</v>
      </c>
      <c r="L174" s="116">
        <f t="shared" si="7"/>
        <v>-6.0247167868177187E-2</v>
      </c>
      <c r="M174" s="115"/>
      <c r="N174" s="116"/>
      <c r="O174" s="116"/>
    </row>
    <row r="175" spans="2:15" ht="15.75" x14ac:dyDescent="0.25">
      <c r="B175" s="117" t="s">
        <v>30</v>
      </c>
      <c r="C175" s="118">
        <v>19622</v>
      </c>
      <c r="D175" s="119">
        <v>-0.19825120536079099</v>
      </c>
      <c r="E175" s="118">
        <v>6586</v>
      </c>
      <c r="F175" s="119">
        <f t="shared" si="7"/>
        <v>-0.6643563347263276</v>
      </c>
      <c r="G175" s="118">
        <v>15246</v>
      </c>
      <c r="H175" s="119">
        <f t="shared" si="7"/>
        <v>1.3149104160340115</v>
      </c>
      <c r="I175" s="118">
        <v>26940</v>
      </c>
      <c r="J175" s="119">
        <f t="shared" si="7"/>
        <v>0.7670208579299489</v>
      </c>
      <c r="K175" s="118">
        <v>25089</v>
      </c>
      <c r="L175" s="119">
        <f t="shared" si="7"/>
        <v>-6.8708240534521181E-2</v>
      </c>
      <c r="M175" s="118">
        <v>23191</v>
      </c>
      <c r="N175" s="119">
        <v>-3.1378954607977905E-3</v>
      </c>
      <c r="O175" s="119">
        <v>0.26740627390971694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7" t="s">
        <v>244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308</v>
      </c>
      <c r="D185" s="116">
        <v>-0.21227621483375958</v>
      </c>
      <c r="E185" s="115">
        <v>313</v>
      </c>
      <c r="F185" s="116">
        <f t="shared" ref="F185:L197" si="8">IFERROR(E185/C185-1,"-")</f>
        <v>1.6233766233766156E-2</v>
      </c>
      <c r="G185" s="115">
        <v>175</v>
      </c>
      <c r="H185" s="116">
        <f t="shared" si="8"/>
        <v>-0.4408945686900958</v>
      </c>
      <c r="I185" s="115">
        <v>418</v>
      </c>
      <c r="J185" s="116">
        <f t="shared" si="8"/>
        <v>1.3885714285714288</v>
      </c>
      <c r="K185" s="115">
        <v>363</v>
      </c>
      <c r="L185" s="116">
        <f t="shared" si="8"/>
        <v>-0.13157894736842102</v>
      </c>
      <c r="M185" s="115">
        <v>373</v>
      </c>
      <c r="N185" s="116">
        <v>2.7548209366391241E-2</v>
      </c>
      <c r="O185" s="116">
        <v>0.21103896103896114</v>
      </c>
    </row>
    <row r="186" spans="1:16" x14ac:dyDescent="0.25">
      <c r="B186" s="114" t="s">
        <v>73</v>
      </c>
      <c r="C186" s="115">
        <v>300</v>
      </c>
      <c r="D186" s="116">
        <v>-0.27360774818401934</v>
      </c>
      <c r="E186" s="115">
        <v>321</v>
      </c>
      <c r="F186" s="116">
        <f t="shared" si="8"/>
        <v>7.0000000000000062E-2</v>
      </c>
      <c r="G186" s="115">
        <v>18</v>
      </c>
      <c r="H186" s="116">
        <f t="shared" si="8"/>
        <v>-0.94392523364485981</v>
      </c>
      <c r="I186" s="115">
        <v>389</v>
      </c>
      <c r="J186" s="116">
        <f t="shared" si="8"/>
        <v>20.611111111111111</v>
      </c>
      <c r="K186" s="115">
        <v>445</v>
      </c>
      <c r="L186" s="116">
        <f t="shared" si="8"/>
        <v>0.14395886889460163</v>
      </c>
      <c r="M186" s="115">
        <v>462</v>
      </c>
      <c r="N186" s="116">
        <v>3.8202247191011285E-2</v>
      </c>
      <c r="O186" s="116">
        <v>0.54</v>
      </c>
    </row>
    <row r="187" spans="1:16" x14ac:dyDescent="0.25">
      <c r="B187" s="114" t="s">
        <v>75</v>
      </c>
      <c r="C187" s="115">
        <v>369</v>
      </c>
      <c r="D187" s="116">
        <v>-2.3809523809523836E-2</v>
      </c>
      <c r="E187" s="115">
        <v>227</v>
      </c>
      <c r="F187" s="116">
        <f t="shared" si="8"/>
        <v>-0.38482384823848237</v>
      </c>
      <c r="G187" s="115">
        <v>20</v>
      </c>
      <c r="H187" s="116">
        <f t="shared" si="8"/>
        <v>-0.91189427312775329</v>
      </c>
      <c r="I187" s="115">
        <v>354</v>
      </c>
      <c r="J187" s="116">
        <f t="shared" si="8"/>
        <v>16.7</v>
      </c>
      <c r="K187" s="115">
        <v>318</v>
      </c>
      <c r="L187" s="116">
        <f t="shared" si="8"/>
        <v>-0.10169491525423724</v>
      </c>
      <c r="M187" s="115">
        <v>592</v>
      </c>
      <c r="N187" s="116">
        <v>0.86163522012578619</v>
      </c>
      <c r="O187" s="116">
        <v>0.60433604336043367</v>
      </c>
    </row>
    <row r="188" spans="1:16" x14ac:dyDescent="0.25">
      <c r="B188" s="114" t="s">
        <v>77</v>
      </c>
      <c r="C188" s="115">
        <v>400</v>
      </c>
      <c r="D188" s="116">
        <v>0.16279069767441867</v>
      </c>
      <c r="E188" s="115">
        <v>0</v>
      </c>
      <c r="F188" s="116">
        <f t="shared" si="8"/>
        <v>-1</v>
      </c>
      <c r="G188" s="115">
        <v>33</v>
      </c>
      <c r="H188" s="116" t="str">
        <f t="shared" si="8"/>
        <v>-</v>
      </c>
      <c r="I188" s="115">
        <v>556</v>
      </c>
      <c r="J188" s="116">
        <f t="shared" si="8"/>
        <v>15.848484848484848</v>
      </c>
      <c r="K188" s="115">
        <v>355</v>
      </c>
      <c r="L188" s="116">
        <f t="shared" si="8"/>
        <v>-0.36151079136690645</v>
      </c>
      <c r="M188" s="115">
        <v>404</v>
      </c>
      <c r="N188" s="116">
        <v>0.13802816901408455</v>
      </c>
      <c r="O188" s="116">
        <v>1.0000000000000009E-2</v>
      </c>
    </row>
    <row r="189" spans="1:16" x14ac:dyDescent="0.25">
      <c r="B189" s="114" t="s">
        <v>79</v>
      </c>
      <c r="C189" s="115">
        <v>233</v>
      </c>
      <c r="D189" s="116">
        <v>-7.5396825396825351E-2</v>
      </c>
      <c r="E189" s="115">
        <v>0</v>
      </c>
      <c r="F189" s="116">
        <f t="shared" si="8"/>
        <v>-1</v>
      </c>
      <c r="G189" s="115">
        <v>120</v>
      </c>
      <c r="H189" s="116" t="str">
        <f t="shared" si="8"/>
        <v>-</v>
      </c>
      <c r="I189" s="115">
        <v>214</v>
      </c>
      <c r="J189" s="116">
        <f t="shared" si="8"/>
        <v>0.78333333333333344</v>
      </c>
      <c r="K189" s="115">
        <v>518</v>
      </c>
      <c r="L189" s="116">
        <f t="shared" si="8"/>
        <v>1.4205607476635516</v>
      </c>
      <c r="M189" s="115">
        <v>597</v>
      </c>
      <c r="N189" s="116">
        <v>0.15250965250965254</v>
      </c>
      <c r="O189" s="116">
        <v>1.5622317596566524</v>
      </c>
    </row>
    <row r="190" spans="1:16" x14ac:dyDescent="0.25">
      <c r="B190" s="114" t="s">
        <v>120</v>
      </c>
      <c r="C190" s="115">
        <v>238</v>
      </c>
      <c r="D190" s="116">
        <v>-0.17073170731707321</v>
      </c>
      <c r="E190" s="115">
        <v>0</v>
      </c>
      <c r="F190" s="116">
        <f t="shared" si="8"/>
        <v>-1</v>
      </c>
      <c r="G190" s="115">
        <v>86</v>
      </c>
      <c r="H190" s="116" t="str">
        <f t="shared" si="8"/>
        <v>-</v>
      </c>
      <c r="I190" s="115">
        <v>248</v>
      </c>
      <c r="J190" s="116">
        <f t="shared" si="8"/>
        <v>1.8837209302325579</v>
      </c>
      <c r="K190" s="115">
        <v>365</v>
      </c>
      <c r="L190" s="116">
        <f t="shared" si="8"/>
        <v>0.47177419354838701</v>
      </c>
      <c r="M190" s="115">
        <v>533</v>
      </c>
      <c r="N190" s="116">
        <v>0.46027397260273983</v>
      </c>
      <c r="O190" s="116">
        <v>1.2394957983193278</v>
      </c>
    </row>
    <row r="191" spans="1:16" x14ac:dyDescent="0.25">
      <c r="B191" s="114" t="s">
        <v>83</v>
      </c>
      <c r="C191" s="115">
        <v>600</v>
      </c>
      <c r="D191" s="116">
        <v>0.63934426229508201</v>
      </c>
      <c r="E191" s="115">
        <v>0</v>
      </c>
      <c r="F191" s="116">
        <f t="shared" si="8"/>
        <v>-1</v>
      </c>
      <c r="G191" s="115">
        <v>202</v>
      </c>
      <c r="H191" s="116" t="str">
        <f t="shared" si="8"/>
        <v>-</v>
      </c>
      <c r="I191" s="115">
        <v>528</v>
      </c>
      <c r="J191" s="116">
        <f t="shared" si="8"/>
        <v>1.613861386138614</v>
      </c>
      <c r="K191" s="115">
        <v>693</v>
      </c>
      <c r="L191" s="116">
        <f t="shared" si="8"/>
        <v>0.3125</v>
      </c>
      <c r="M191" s="115">
        <v>628</v>
      </c>
      <c r="N191" s="116">
        <v>-9.3795093795093765E-2</v>
      </c>
      <c r="O191" s="116">
        <v>4.6666666666666634E-2</v>
      </c>
    </row>
    <row r="192" spans="1:16" x14ac:dyDescent="0.25">
      <c r="B192" s="114" t="s">
        <v>85</v>
      </c>
      <c r="C192" s="115">
        <v>380</v>
      </c>
      <c r="D192" s="116">
        <v>0.30584192439862545</v>
      </c>
      <c r="E192" s="115">
        <v>538</v>
      </c>
      <c r="F192" s="116">
        <f t="shared" si="8"/>
        <v>0.41578947368421049</v>
      </c>
      <c r="G192" s="115">
        <v>605</v>
      </c>
      <c r="H192" s="116">
        <f t="shared" si="8"/>
        <v>0.12453531598513012</v>
      </c>
      <c r="I192" s="115">
        <v>262</v>
      </c>
      <c r="J192" s="116">
        <f t="shared" si="8"/>
        <v>-0.56694214876033056</v>
      </c>
      <c r="K192" s="115">
        <v>497</v>
      </c>
      <c r="L192" s="116">
        <f t="shared" si="8"/>
        <v>0.89694656488549618</v>
      </c>
      <c r="M192" s="115">
        <v>486</v>
      </c>
      <c r="N192" s="116">
        <v>-2.2132796780684139E-2</v>
      </c>
      <c r="O192" s="116">
        <v>0.27894736842105261</v>
      </c>
    </row>
    <row r="193" spans="2:16" x14ac:dyDescent="0.25">
      <c r="B193" s="114" t="s">
        <v>87</v>
      </c>
      <c r="C193" s="115">
        <v>373</v>
      </c>
      <c r="D193" s="116">
        <v>-0.27431906614785995</v>
      </c>
      <c r="E193" s="115">
        <v>168</v>
      </c>
      <c r="F193" s="116">
        <f t="shared" si="8"/>
        <v>-0.54959785522788196</v>
      </c>
      <c r="G193" s="115">
        <v>500</v>
      </c>
      <c r="H193" s="116">
        <f t="shared" si="8"/>
        <v>1.9761904761904763</v>
      </c>
      <c r="I193" s="115">
        <v>331</v>
      </c>
      <c r="J193" s="116">
        <f t="shared" si="8"/>
        <v>-0.33799999999999997</v>
      </c>
      <c r="K193" s="115">
        <v>339</v>
      </c>
      <c r="L193" s="116">
        <f t="shared" si="8"/>
        <v>2.4169184290030232E-2</v>
      </c>
      <c r="M193" s="115">
        <v>217</v>
      </c>
      <c r="N193" s="116">
        <v>-0.35988200589970498</v>
      </c>
      <c r="O193" s="116">
        <v>-0.41823056300268091</v>
      </c>
    </row>
    <row r="194" spans="2:16" x14ac:dyDescent="0.25">
      <c r="B194" s="114" t="s">
        <v>89</v>
      </c>
      <c r="C194" s="115">
        <v>272</v>
      </c>
      <c r="D194" s="116">
        <v>-0.27466666666666661</v>
      </c>
      <c r="E194" s="115">
        <v>84</v>
      </c>
      <c r="F194" s="116">
        <f t="shared" si="8"/>
        <v>-0.69117647058823528</v>
      </c>
      <c r="G194" s="115">
        <v>408</v>
      </c>
      <c r="H194" s="116">
        <f t="shared" si="8"/>
        <v>3.8571428571428568</v>
      </c>
      <c r="I194" s="115">
        <v>379</v>
      </c>
      <c r="J194" s="116">
        <f t="shared" si="8"/>
        <v>-7.1078431372548989E-2</v>
      </c>
      <c r="K194" s="115">
        <v>638</v>
      </c>
      <c r="L194" s="116">
        <f t="shared" si="8"/>
        <v>0.68337730870712399</v>
      </c>
      <c r="M194" s="115">
        <v>350</v>
      </c>
      <c r="N194" s="116">
        <v>-0.45141065830721006</v>
      </c>
      <c r="O194" s="116">
        <v>0.28676470588235303</v>
      </c>
    </row>
    <row r="195" spans="2:16" x14ac:dyDescent="0.25">
      <c r="B195" s="114" t="s">
        <v>91</v>
      </c>
      <c r="C195" s="115">
        <v>320</v>
      </c>
      <c r="D195" s="116">
        <v>5.9602649006622599E-2</v>
      </c>
      <c r="E195" s="115">
        <v>72</v>
      </c>
      <c r="F195" s="116">
        <f t="shared" si="8"/>
        <v>-0.77500000000000002</v>
      </c>
      <c r="G195" s="115">
        <v>628</v>
      </c>
      <c r="H195" s="116">
        <f t="shared" si="8"/>
        <v>7.7222222222222214</v>
      </c>
      <c r="I195" s="115">
        <v>412</v>
      </c>
      <c r="J195" s="116">
        <f t="shared" si="8"/>
        <v>-0.3439490445859873</v>
      </c>
      <c r="K195" s="115">
        <v>437</v>
      </c>
      <c r="L195" s="116">
        <f t="shared" si="8"/>
        <v>6.0679611650485521E-2</v>
      </c>
      <c r="M195" s="115">
        <v>424</v>
      </c>
      <c r="N195" s="116">
        <v>-2.9748283752860427E-2</v>
      </c>
      <c r="O195" s="116">
        <v>0.32499999999999996</v>
      </c>
    </row>
    <row r="196" spans="2:16" x14ac:dyDescent="0.25">
      <c r="B196" s="114" t="s">
        <v>93</v>
      </c>
      <c r="C196" s="115">
        <v>432</v>
      </c>
      <c r="D196" s="116">
        <v>-6.8965517241379448E-3</v>
      </c>
      <c r="E196" s="115">
        <v>126</v>
      </c>
      <c r="F196" s="116">
        <f t="shared" si="8"/>
        <v>-0.70833333333333326</v>
      </c>
      <c r="G196" s="115">
        <v>549</v>
      </c>
      <c r="H196" s="116">
        <f t="shared" si="8"/>
        <v>3.3571428571428568</v>
      </c>
      <c r="I196" s="115">
        <v>478</v>
      </c>
      <c r="J196" s="116">
        <f t="shared" si="8"/>
        <v>-0.12932604735883424</v>
      </c>
      <c r="K196" s="115">
        <v>522</v>
      </c>
      <c r="L196" s="116">
        <f t="shared" si="8"/>
        <v>9.2050209205020828E-2</v>
      </c>
      <c r="M196" s="115"/>
      <c r="N196" s="116"/>
      <c r="O196" s="116"/>
    </row>
    <row r="197" spans="2:16" ht="15.75" x14ac:dyDescent="0.25">
      <c r="B197" s="117" t="s">
        <v>30</v>
      </c>
      <c r="C197" s="118">
        <v>4225</v>
      </c>
      <c r="D197" s="119">
        <v>-2.8288868445262239E-2</v>
      </c>
      <c r="E197" s="118">
        <v>1935</v>
      </c>
      <c r="F197" s="119">
        <f t="shared" si="8"/>
        <v>-0.5420118343195266</v>
      </c>
      <c r="G197" s="118">
        <v>3344</v>
      </c>
      <c r="H197" s="119">
        <f t="shared" si="8"/>
        <v>0.72816537467700249</v>
      </c>
      <c r="I197" s="118">
        <v>4569</v>
      </c>
      <c r="J197" s="119">
        <f t="shared" si="8"/>
        <v>0.36632775119617222</v>
      </c>
      <c r="K197" s="118">
        <v>5490</v>
      </c>
      <c r="L197" s="119">
        <f t="shared" si="8"/>
        <v>0.20157583716349303</v>
      </c>
      <c r="M197" s="118">
        <v>5066</v>
      </c>
      <c r="N197" s="119">
        <v>1.972624798711764E-2</v>
      </c>
      <c r="O197" s="119">
        <v>0.33561824413393082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7" t="s">
        <v>245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275</v>
      </c>
      <c r="D207" s="116">
        <v>-0.11575562700964626</v>
      </c>
      <c r="E207" s="115">
        <v>349</v>
      </c>
      <c r="F207" s="116">
        <f t="shared" ref="F207:L219" si="9">IFERROR(E207/C207-1,"-")</f>
        <v>0.26909090909090905</v>
      </c>
      <c r="G207" s="115">
        <v>32</v>
      </c>
      <c r="H207" s="116">
        <f t="shared" si="9"/>
        <v>-0.90830945558739251</v>
      </c>
      <c r="I207" s="115">
        <v>928</v>
      </c>
      <c r="J207" s="116">
        <f t="shared" si="9"/>
        <v>28</v>
      </c>
      <c r="K207" s="115">
        <v>676</v>
      </c>
      <c r="L207" s="116">
        <f t="shared" si="9"/>
        <v>-0.27155172413793105</v>
      </c>
      <c r="M207" s="115">
        <v>554</v>
      </c>
      <c r="N207" s="116">
        <v>-0.18047337278106512</v>
      </c>
      <c r="O207" s="116">
        <v>1.0145454545454546</v>
      </c>
    </row>
    <row r="208" spans="2:16" x14ac:dyDescent="0.25">
      <c r="B208" s="114" t="s">
        <v>73</v>
      </c>
      <c r="C208" s="115">
        <v>318</v>
      </c>
      <c r="D208" s="116">
        <v>-0.33333333333333337</v>
      </c>
      <c r="E208" s="115">
        <v>262</v>
      </c>
      <c r="F208" s="116">
        <f t="shared" si="9"/>
        <v>-0.17610062893081757</v>
      </c>
      <c r="G208" s="115">
        <v>43</v>
      </c>
      <c r="H208" s="116">
        <f t="shared" si="9"/>
        <v>-0.83587786259541985</v>
      </c>
      <c r="I208" s="115">
        <v>770</v>
      </c>
      <c r="J208" s="116">
        <f t="shared" si="9"/>
        <v>16.906976744186046</v>
      </c>
      <c r="K208" s="115">
        <v>751</v>
      </c>
      <c r="L208" s="116">
        <f t="shared" si="9"/>
        <v>-2.4675324675324628E-2</v>
      </c>
      <c r="M208" s="115">
        <v>669</v>
      </c>
      <c r="N208" s="116">
        <v>-0.10918774966711053</v>
      </c>
      <c r="O208" s="116">
        <v>1.1037735849056602</v>
      </c>
    </row>
    <row r="209" spans="2:16" x14ac:dyDescent="0.25">
      <c r="B209" s="114" t="s">
        <v>75</v>
      </c>
      <c r="C209" s="115">
        <v>347</v>
      </c>
      <c r="D209" s="116">
        <v>8.7774294670846409E-2</v>
      </c>
      <c r="E209" s="115">
        <v>154</v>
      </c>
      <c r="F209" s="116">
        <f t="shared" si="9"/>
        <v>-0.55619596541786742</v>
      </c>
      <c r="G209" s="115">
        <v>18</v>
      </c>
      <c r="H209" s="116">
        <f t="shared" si="9"/>
        <v>-0.88311688311688308</v>
      </c>
      <c r="I209" s="115">
        <v>561</v>
      </c>
      <c r="J209" s="116">
        <f t="shared" si="9"/>
        <v>30.166666666666668</v>
      </c>
      <c r="K209" s="115">
        <v>636</v>
      </c>
      <c r="L209" s="116">
        <f t="shared" si="9"/>
        <v>0.1336898395721926</v>
      </c>
      <c r="M209" s="115">
        <v>493</v>
      </c>
      <c r="N209" s="116">
        <v>-0.22484276729559749</v>
      </c>
      <c r="O209" s="116">
        <v>0.42074927953890495</v>
      </c>
    </row>
    <row r="210" spans="2:16" x14ac:dyDescent="0.25">
      <c r="B210" s="114" t="s">
        <v>77</v>
      </c>
      <c r="C210" s="115">
        <v>496</v>
      </c>
      <c r="D210" s="116">
        <v>0.2216748768472907</v>
      </c>
      <c r="E210" s="115">
        <v>0</v>
      </c>
      <c r="F210" s="116">
        <f t="shared" si="9"/>
        <v>-1</v>
      </c>
      <c r="G210" s="115">
        <v>25</v>
      </c>
      <c r="H210" s="116" t="str">
        <f t="shared" si="9"/>
        <v>-</v>
      </c>
      <c r="I210" s="115">
        <v>1074</v>
      </c>
      <c r="J210" s="116">
        <f t="shared" si="9"/>
        <v>41.96</v>
      </c>
      <c r="K210" s="115">
        <v>1013</v>
      </c>
      <c r="L210" s="116">
        <f t="shared" si="9"/>
        <v>-5.6797020484171346E-2</v>
      </c>
      <c r="M210" s="115">
        <v>570</v>
      </c>
      <c r="N210" s="116">
        <v>-0.43731490621915103</v>
      </c>
      <c r="O210" s="116">
        <v>0.14919354838709675</v>
      </c>
    </row>
    <row r="211" spans="2:16" x14ac:dyDescent="0.25">
      <c r="B211" s="114" t="s">
        <v>79</v>
      </c>
      <c r="C211" s="115">
        <v>220</v>
      </c>
      <c r="D211" s="116">
        <v>-0.51434878587196464</v>
      </c>
      <c r="E211" s="115">
        <v>0</v>
      </c>
      <c r="F211" s="116">
        <f t="shared" si="9"/>
        <v>-1</v>
      </c>
      <c r="G211" s="115">
        <v>38</v>
      </c>
      <c r="H211" s="116" t="str">
        <f t="shared" si="9"/>
        <v>-</v>
      </c>
      <c r="I211" s="115">
        <v>827</v>
      </c>
      <c r="J211" s="116">
        <f t="shared" si="9"/>
        <v>20.763157894736842</v>
      </c>
      <c r="K211" s="115">
        <v>516</v>
      </c>
      <c r="L211" s="116">
        <f t="shared" si="9"/>
        <v>-0.37605804111245467</v>
      </c>
      <c r="M211" s="115">
        <v>527</v>
      </c>
      <c r="N211" s="116">
        <v>2.1317829457364379E-2</v>
      </c>
      <c r="O211" s="116">
        <v>1.3954545454545455</v>
      </c>
    </row>
    <row r="212" spans="2:16" x14ac:dyDescent="0.25">
      <c r="B212" s="114" t="s">
        <v>81</v>
      </c>
      <c r="C212" s="115">
        <v>217</v>
      </c>
      <c r="D212" s="116">
        <v>-0.28382838283828382</v>
      </c>
      <c r="E212" s="115">
        <v>0</v>
      </c>
      <c r="F212" s="116">
        <f t="shared" si="9"/>
        <v>-1</v>
      </c>
      <c r="G212" s="115">
        <v>48</v>
      </c>
      <c r="H212" s="116" t="str">
        <f t="shared" si="9"/>
        <v>-</v>
      </c>
      <c r="I212" s="115">
        <v>664</v>
      </c>
      <c r="J212" s="116">
        <f t="shared" si="9"/>
        <v>12.833333333333334</v>
      </c>
      <c r="K212" s="115">
        <v>493</v>
      </c>
      <c r="L212" s="116">
        <f t="shared" si="9"/>
        <v>-0.25753012048192769</v>
      </c>
      <c r="M212" s="115">
        <v>432</v>
      </c>
      <c r="N212" s="116">
        <v>-0.12373225152129819</v>
      </c>
      <c r="O212" s="116">
        <v>0.99078341013824889</v>
      </c>
    </row>
    <row r="213" spans="2:16" x14ac:dyDescent="0.25">
      <c r="B213" s="114" t="s">
        <v>83</v>
      </c>
      <c r="C213" s="115">
        <v>445</v>
      </c>
      <c r="D213" s="116">
        <v>0.17105263157894735</v>
      </c>
      <c r="E213" s="115">
        <v>0</v>
      </c>
      <c r="F213" s="116">
        <f t="shared" si="9"/>
        <v>-1</v>
      </c>
      <c r="G213" s="115">
        <v>160</v>
      </c>
      <c r="H213" s="116" t="str">
        <f t="shared" si="9"/>
        <v>-</v>
      </c>
      <c r="I213" s="115">
        <v>1141</v>
      </c>
      <c r="J213" s="116">
        <f t="shared" si="9"/>
        <v>6.1312499999999996</v>
      </c>
      <c r="K213" s="115">
        <v>865</v>
      </c>
      <c r="L213" s="116">
        <f t="shared" si="9"/>
        <v>-0.24189307624890444</v>
      </c>
      <c r="M213" s="115">
        <v>531</v>
      </c>
      <c r="N213" s="116">
        <v>-0.38612716763005783</v>
      </c>
      <c r="O213" s="116">
        <v>0.19325842696629203</v>
      </c>
    </row>
    <row r="214" spans="2:16" x14ac:dyDescent="0.25">
      <c r="B214" s="114" t="s">
        <v>85</v>
      </c>
      <c r="C214" s="115">
        <v>327</v>
      </c>
      <c r="D214" s="116">
        <v>-0.20823244552058107</v>
      </c>
      <c r="E214" s="115">
        <v>169</v>
      </c>
      <c r="F214" s="116">
        <f t="shared" si="9"/>
        <v>-0.48318042813455653</v>
      </c>
      <c r="G214" s="115">
        <v>167</v>
      </c>
      <c r="H214" s="116">
        <f t="shared" si="9"/>
        <v>-1.1834319526627168E-2</v>
      </c>
      <c r="I214" s="115">
        <v>1213</v>
      </c>
      <c r="J214" s="116">
        <f t="shared" si="9"/>
        <v>6.2634730538922154</v>
      </c>
      <c r="K214" s="115">
        <v>1041</v>
      </c>
      <c r="L214" s="116">
        <f t="shared" si="9"/>
        <v>-0.14179719703215166</v>
      </c>
      <c r="M214" s="115">
        <v>508</v>
      </c>
      <c r="N214" s="116">
        <v>-0.51200768491834769</v>
      </c>
      <c r="O214" s="116">
        <v>0.55351681957186538</v>
      </c>
    </row>
    <row r="215" spans="2:16" x14ac:dyDescent="0.25">
      <c r="B215" s="114" t="s">
        <v>87</v>
      </c>
      <c r="C215" s="115">
        <v>343</v>
      </c>
      <c r="D215" s="116">
        <v>5.2147239263803602E-2</v>
      </c>
      <c r="E215" s="115">
        <v>2</v>
      </c>
      <c r="F215" s="116">
        <f t="shared" si="9"/>
        <v>-0.99416909620991256</v>
      </c>
      <c r="G215" s="115">
        <v>686</v>
      </c>
      <c r="H215" s="116">
        <f t="shared" si="9"/>
        <v>342</v>
      </c>
      <c r="I215" s="115">
        <v>808</v>
      </c>
      <c r="J215" s="116">
        <f t="shared" si="9"/>
        <v>0.17784256559766765</v>
      </c>
      <c r="K215" s="115">
        <v>805</v>
      </c>
      <c r="L215" s="116">
        <f t="shared" si="9"/>
        <v>-3.7128712871287162E-3</v>
      </c>
      <c r="M215" s="115">
        <v>446</v>
      </c>
      <c r="N215" s="116">
        <v>-0.4459627329192547</v>
      </c>
      <c r="O215" s="116">
        <v>0.30029154518950429</v>
      </c>
    </row>
    <row r="216" spans="2:16" x14ac:dyDescent="0.25">
      <c r="B216" s="114" t="s">
        <v>89</v>
      </c>
      <c r="C216" s="115">
        <v>311</v>
      </c>
      <c r="D216" s="116">
        <v>-7.71513353115727E-2</v>
      </c>
      <c r="E216" s="115">
        <v>19</v>
      </c>
      <c r="F216" s="116">
        <f t="shared" si="9"/>
        <v>-0.93890675241157551</v>
      </c>
      <c r="G216" s="115">
        <v>1264</v>
      </c>
      <c r="H216" s="116">
        <f t="shared" si="9"/>
        <v>65.526315789473685</v>
      </c>
      <c r="I216" s="115">
        <v>709</v>
      </c>
      <c r="J216" s="116">
        <f t="shared" si="9"/>
        <v>-0.43908227848101267</v>
      </c>
      <c r="K216" s="115">
        <v>743</v>
      </c>
      <c r="L216" s="116">
        <f t="shared" si="9"/>
        <v>4.7954866008462549E-2</v>
      </c>
      <c r="M216" s="115">
        <v>702</v>
      </c>
      <c r="N216" s="116">
        <v>-5.5181695827725474E-2</v>
      </c>
      <c r="O216" s="116">
        <v>1.257234726688103</v>
      </c>
    </row>
    <row r="217" spans="2:16" x14ac:dyDescent="0.25">
      <c r="B217" s="114" t="s">
        <v>91</v>
      </c>
      <c r="C217" s="115">
        <v>328</v>
      </c>
      <c r="D217" s="116">
        <v>-0.17171717171717171</v>
      </c>
      <c r="E217" s="115">
        <v>114</v>
      </c>
      <c r="F217" s="116">
        <f t="shared" si="9"/>
        <v>-0.65243902439024393</v>
      </c>
      <c r="G217" s="115">
        <v>1006</v>
      </c>
      <c r="H217" s="116">
        <f t="shared" si="9"/>
        <v>7.8245614035087723</v>
      </c>
      <c r="I217" s="115">
        <v>646</v>
      </c>
      <c r="J217" s="116">
        <f t="shared" si="9"/>
        <v>-0.35785288270377735</v>
      </c>
      <c r="K217" s="115">
        <v>719</v>
      </c>
      <c r="L217" s="116">
        <f t="shared" si="9"/>
        <v>0.11300309597523217</v>
      </c>
      <c r="M217" s="115">
        <v>613</v>
      </c>
      <c r="N217" s="116">
        <v>-0.14742698191933246</v>
      </c>
      <c r="O217" s="116">
        <v>0.86890243902439024</v>
      </c>
    </row>
    <row r="218" spans="2:16" x14ac:dyDescent="0.25">
      <c r="B218" s="114" t="s">
        <v>93</v>
      </c>
      <c r="C218" s="115">
        <v>328</v>
      </c>
      <c r="D218" s="116">
        <v>0.12328767123287676</v>
      </c>
      <c r="E218" s="115">
        <v>81</v>
      </c>
      <c r="F218" s="116">
        <f t="shared" si="9"/>
        <v>-0.75304878048780488</v>
      </c>
      <c r="G218" s="115">
        <v>879</v>
      </c>
      <c r="H218" s="116">
        <f t="shared" si="9"/>
        <v>9.8518518518518512</v>
      </c>
      <c r="I218" s="115">
        <v>624</v>
      </c>
      <c r="J218" s="116">
        <f t="shared" si="9"/>
        <v>-0.29010238907849828</v>
      </c>
      <c r="K218" s="115">
        <v>620</v>
      </c>
      <c r="L218" s="116">
        <f t="shared" si="9"/>
        <v>-6.4102564102563875E-3</v>
      </c>
      <c r="M218" s="115"/>
      <c r="N218" s="116"/>
      <c r="O218" s="116"/>
    </row>
    <row r="219" spans="2:16" ht="15.75" x14ac:dyDescent="0.25">
      <c r="B219" s="117" t="s">
        <v>30</v>
      </c>
      <c r="C219" s="118">
        <v>3955</v>
      </c>
      <c r="D219" s="119">
        <v>-0.10378427373668708</v>
      </c>
      <c r="E219" s="118">
        <v>1273</v>
      </c>
      <c r="F219" s="119">
        <f t="shared" si="9"/>
        <v>-0.67812895069532231</v>
      </c>
      <c r="G219" s="118">
        <v>4366</v>
      </c>
      <c r="H219" s="119">
        <f t="shared" si="9"/>
        <v>2.4296936370777691</v>
      </c>
      <c r="I219" s="118">
        <v>9965</v>
      </c>
      <c r="J219" s="119">
        <f t="shared" si="9"/>
        <v>1.2824095281722401</v>
      </c>
      <c r="K219" s="118">
        <v>8878</v>
      </c>
      <c r="L219" s="119">
        <f t="shared" si="9"/>
        <v>-0.10908178625188159</v>
      </c>
      <c r="M219" s="118">
        <v>6045</v>
      </c>
      <c r="N219" s="119">
        <v>-0.2679825623637685</v>
      </c>
      <c r="O219" s="119">
        <v>0.66666666666666674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7" t="s">
        <v>244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308</v>
      </c>
      <c r="D229" s="116">
        <v>-0.21227621483375958</v>
      </c>
      <c r="E229" s="115">
        <v>313</v>
      </c>
      <c r="F229" s="116">
        <f t="shared" ref="F229:L241" si="10">IFERROR(E229/C229-1,"-")</f>
        <v>1.6233766233766156E-2</v>
      </c>
      <c r="G229" s="115">
        <v>175</v>
      </c>
      <c r="H229" s="116">
        <f t="shared" si="10"/>
        <v>-0.4408945686900958</v>
      </c>
      <c r="I229" s="115">
        <v>418</v>
      </c>
      <c r="J229" s="116">
        <f t="shared" si="10"/>
        <v>1.3885714285714288</v>
      </c>
      <c r="K229" s="115">
        <v>363</v>
      </c>
      <c r="L229" s="116">
        <f t="shared" si="10"/>
        <v>-0.13157894736842102</v>
      </c>
      <c r="M229" s="115">
        <v>373</v>
      </c>
      <c r="N229" s="116">
        <v>2.7548209366391241E-2</v>
      </c>
      <c r="O229" s="116">
        <v>0.21103896103896114</v>
      </c>
    </row>
    <row r="230" spans="2:16" x14ac:dyDescent="0.25">
      <c r="B230" s="114" t="s">
        <v>73</v>
      </c>
      <c r="C230" s="115">
        <v>300</v>
      </c>
      <c r="D230" s="116">
        <v>-0.27360774818401934</v>
      </c>
      <c r="E230" s="115">
        <v>321</v>
      </c>
      <c r="F230" s="116">
        <f t="shared" si="10"/>
        <v>7.0000000000000062E-2</v>
      </c>
      <c r="G230" s="115">
        <v>18</v>
      </c>
      <c r="H230" s="116">
        <f t="shared" si="10"/>
        <v>-0.94392523364485981</v>
      </c>
      <c r="I230" s="115">
        <v>389</v>
      </c>
      <c r="J230" s="116">
        <f t="shared" si="10"/>
        <v>20.611111111111111</v>
      </c>
      <c r="K230" s="115">
        <v>445</v>
      </c>
      <c r="L230" s="116">
        <f t="shared" si="10"/>
        <v>0.14395886889460163</v>
      </c>
      <c r="M230" s="115">
        <v>462</v>
      </c>
      <c r="N230" s="116">
        <v>3.8202247191011285E-2</v>
      </c>
      <c r="O230" s="116">
        <v>0.54</v>
      </c>
    </row>
    <row r="231" spans="2:16" x14ac:dyDescent="0.25">
      <c r="B231" s="114" t="s">
        <v>75</v>
      </c>
      <c r="C231" s="115">
        <v>369</v>
      </c>
      <c r="D231" s="116">
        <v>-2.3809523809523836E-2</v>
      </c>
      <c r="E231" s="115">
        <v>227</v>
      </c>
      <c r="F231" s="116">
        <f t="shared" si="10"/>
        <v>-0.38482384823848237</v>
      </c>
      <c r="G231" s="115">
        <v>20</v>
      </c>
      <c r="H231" s="116">
        <f t="shared" si="10"/>
        <v>-0.91189427312775329</v>
      </c>
      <c r="I231" s="115">
        <v>354</v>
      </c>
      <c r="J231" s="116">
        <f t="shared" si="10"/>
        <v>16.7</v>
      </c>
      <c r="K231" s="115">
        <v>318</v>
      </c>
      <c r="L231" s="116">
        <f t="shared" si="10"/>
        <v>-0.10169491525423724</v>
      </c>
      <c r="M231" s="115">
        <v>592</v>
      </c>
      <c r="N231" s="116">
        <v>0.86163522012578619</v>
      </c>
      <c r="O231" s="116">
        <v>0.60433604336043367</v>
      </c>
    </row>
    <row r="232" spans="2:16" x14ac:dyDescent="0.25">
      <c r="B232" s="114" t="s">
        <v>77</v>
      </c>
      <c r="C232" s="115">
        <v>400</v>
      </c>
      <c r="D232" s="116">
        <v>0.16279069767441867</v>
      </c>
      <c r="E232" s="115">
        <v>0</v>
      </c>
      <c r="F232" s="116">
        <f t="shared" si="10"/>
        <v>-1</v>
      </c>
      <c r="G232" s="115">
        <v>33</v>
      </c>
      <c r="H232" s="116" t="str">
        <f t="shared" si="10"/>
        <v>-</v>
      </c>
      <c r="I232" s="115">
        <v>556</v>
      </c>
      <c r="J232" s="116">
        <f t="shared" si="10"/>
        <v>15.848484848484848</v>
      </c>
      <c r="K232" s="115">
        <v>355</v>
      </c>
      <c r="L232" s="116">
        <f t="shared" si="10"/>
        <v>-0.36151079136690645</v>
      </c>
      <c r="M232" s="115">
        <v>404</v>
      </c>
      <c r="N232" s="116">
        <v>0.13802816901408455</v>
      </c>
      <c r="O232" s="116">
        <v>1.0000000000000009E-2</v>
      </c>
    </row>
    <row r="233" spans="2:16" x14ac:dyDescent="0.25">
      <c r="B233" s="114" t="s">
        <v>79</v>
      </c>
      <c r="C233" s="115">
        <v>233</v>
      </c>
      <c r="D233" s="116">
        <v>-7.5396825396825351E-2</v>
      </c>
      <c r="E233" s="115">
        <v>0</v>
      </c>
      <c r="F233" s="116">
        <f t="shared" si="10"/>
        <v>-1</v>
      </c>
      <c r="G233" s="115">
        <v>120</v>
      </c>
      <c r="H233" s="116" t="str">
        <f t="shared" si="10"/>
        <v>-</v>
      </c>
      <c r="I233" s="115">
        <v>214</v>
      </c>
      <c r="J233" s="116">
        <f t="shared" si="10"/>
        <v>0.78333333333333344</v>
      </c>
      <c r="K233" s="115">
        <v>518</v>
      </c>
      <c r="L233" s="116">
        <f t="shared" si="10"/>
        <v>1.4205607476635516</v>
      </c>
      <c r="M233" s="115">
        <v>597</v>
      </c>
      <c r="N233" s="116">
        <v>0.15250965250965254</v>
      </c>
      <c r="O233" s="116">
        <v>1.5622317596566524</v>
      </c>
    </row>
    <row r="234" spans="2:16" x14ac:dyDescent="0.25">
      <c r="B234" s="114" t="s">
        <v>81</v>
      </c>
      <c r="C234" s="115">
        <v>238</v>
      </c>
      <c r="D234" s="116">
        <v>-0.17073170731707321</v>
      </c>
      <c r="E234" s="115">
        <v>0</v>
      </c>
      <c r="F234" s="116">
        <f t="shared" si="10"/>
        <v>-1</v>
      </c>
      <c r="G234" s="115">
        <v>86</v>
      </c>
      <c r="H234" s="116" t="str">
        <f t="shared" si="10"/>
        <v>-</v>
      </c>
      <c r="I234" s="115">
        <v>248</v>
      </c>
      <c r="J234" s="116">
        <f t="shared" si="10"/>
        <v>1.8837209302325579</v>
      </c>
      <c r="K234" s="115">
        <v>365</v>
      </c>
      <c r="L234" s="116">
        <f t="shared" si="10"/>
        <v>0.47177419354838701</v>
      </c>
      <c r="M234" s="115">
        <v>533</v>
      </c>
      <c r="N234" s="116">
        <v>0.46027397260273983</v>
      </c>
      <c r="O234" s="116">
        <v>1.2394957983193278</v>
      </c>
    </row>
    <row r="235" spans="2:16" x14ac:dyDescent="0.25">
      <c r="B235" s="114" t="s">
        <v>83</v>
      </c>
      <c r="C235" s="115">
        <v>600</v>
      </c>
      <c r="D235" s="116">
        <v>0.63934426229508201</v>
      </c>
      <c r="E235" s="115">
        <v>0</v>
      </c>
      <c r="F235" s="116">
        <f t="shared" si="10"/>
        <v>-1</v>
      </c>
      <c r="G235" s="115">
        <v>202</v>
      </c>
      <c r="H235" s="116" t="str">
        <f t="shared" si="10"/>
        <v>-</v>
      </c>
      <c r="I235" s="115">
        <v>528</v>
      </c>
      <c r="J235" s="116">
        <f t="shared" si="10"/>
        <v>1.613861386138614</v>
      </c>
      <c r="K235" s="115">
        <v>693</v>
      </c>
      <c r="L235" s="116">
        <f t="shared" si="10"/>
        <v>0.3125</v>
      </c>
      <c r="M235" s="115">
        <v>628</v>
      </c>
      <c r="N235" s="116">
        <v>-9.3795093795093765E-2</v>
      </c>
      <c r="O235" s="116">
        <v>4.6666666666666634E-2</v>
      </c>
    </row>
    <row r="236" spans="2:16" x14ac:dyDescent="0.25">
      <c r="B236" s="114" t="s">
        <v>85</v>
      </c>
      <c r="C236" s="115">
        <v>380</v>
      </c>
      <c r="D236" s="116">
        <v>0.30584192439862545</v>
      </c>
      <c r="E236" s="115">
        <v>538</v>
      </c>
      <c r="F236" s="116">
        <f t="shared" si="10"/>
        <v>0.41578947368421049</v>
      </c>
      <c r="G236" s="115">
        <v>605</v>
      </c>
      <c r="H236" s="116">
        <f t="shared" si="10"/>
        <v>0.12453531598513012</v>
      </c>
      <c r="I236" s="115">
        <v>262</v>
      </c>
      <c r="J236" s="116">
        <f t="shared" si="10"/>
        <v>-0.56694214876033056</v>
      </c>
      <c r="K236" s="115">
        <v>497</v>
      </c>
      <c r="L236" s="116">
        <f t="shared" si="10"/>
        <v>0.89694656488549618</v>
      </c>
      <c r="M236" s="115">
        <v>486</v>
      </c>
      <c r="N236" s="116">
        <v>-2.2132796780684139E-2</v>
      </c>
      <c r="O236" s="116">
        <v>0.27894736842105261</v>
      </c>
    </row>
    <row r="237" spans="2:16" x14ac:dyDescent="0.25">
      <c r="B237" s="114" t="s">
        <v>87</v>
      </c>
      <c r="C237" s="115">
        <v>373</v>
      </c>
      <c r="D237" s="116">
        <v>-0.27431906614785995</v>
      </c>
      <c r="E237" s="115">
        <v>168</v>
      </c>
      <c r="F237" s="116">
        <f t="shared" si="10"/>
        <v>-0.54959785522788196</v>
      </c>
      <c r="G237" s="115">
        <v>500</v>
      </c>
      <c r="H237" s="116">
        <f t="shared" si="10"/>
        <v>1.9761904761904763</v>
      </c>
      <c r="I237" s="115">
        <v>331</v>
      </c>
      <c r="J237" s="116">
        <f t="shared" si="10"/>
        <v>-0.33799999999999997</v>
      </c>
      <c r="K237" s="115">
        <v>339</v>
      </c>
      <c r="L237" s="116">
        <f t="shared" si="10"/>
        <v>2.4169184290030232E-2</v>
      </c>
      <c r="M237" s="115">
        <v>217</v>
      </c>
      <c r="N237" s="116">
        <v>-0.35988200589970498</v>
      </c>
      <c r="O237" s="116">
        <v>-0.41823056300268091</v>
      </c>
    </row>
    <row r="238" spans="2:16" x14ac:dyDescent="0.25">
      <c r="B238" s="114" t="s">
        <v>89</v>
      </c>
      <c r="C238" s="115">
        <v>272</v>
      </c>
      <c r="D238" s="116">
        <v>-0.27466666666666661</v>
      </c>
      <c r="E238" s="115">
        <v>84</v>
      </c>
      <c r="F238" s="116">
        <f t="shared" si="10"/>
        <v>-0.69117647058823528</v>
      </c>
      <c r="G238" s="115">
        <v>408</v>
      </c>
      <c r="H238" s="116">
        <f t="shared" si="10"/>
        <v>3.8571428571428568</v>
      </c>
      <c r="I238" s="115">
        <v>379</v>
      </c>
      <c r="J238" s="116">
        <f t="shared" si="10"/>
        <v>-7.1078431372548989E-2</v>
      </c>
      <c r="K238" s="115">
        <v>638</v>
      </c>
      <c r="L238" s="116">
        <f t="shared" si="10"/>
        <v>0.68337730870712399</v>
      </c>
      <c r="M238" s="115">
        <v>350</v>
      </c>
      <c r="N238" s="116">
        <v>-0.45141065830721006</v>
      </c>
      <c r="O238" s="116">
        <v>0.28676470588235303</v>
      </c>
    </row>
    <row r="239" spans="2:16" x14ac:dyDescent="0.25">
      <c r="B239" s="114" t="s">
        <v>91</v>
      </c>
      <c r="C239" s="115">
        <v>320</v>
      </c>
      <c r="D239" s="116">
        <v>5.9602649006622599E-2</v>
      </c>
      <c r="E239" s="115">
        <v>72</v>
      </c>
      <c r="F239" s="116">
        <f t="shared" si="10"/>
        <v>-0.77500000000000002</v>
      </c>
      <c r="G239" s="115">
        <v>628</v>
      </c>
      <c r="H239" s="116">
        <f t="shared" si="10"/>
        <v>7.7222222222222214</v>
      </c>
      <c r="I239" s="115">
        <v>412</v>
      </c>
      <c r="J239" s="116">
        <f t="shared" si="10"/>
        <v>-0.3439490445859873</v>
      </c>
      <c r="K239" s="115">
        <v>437</v>
      </c>
      <c r="L239" s="116">
        <f t="shared" si="10"/>
        <v>6.0679611650485521E-2</v>
      </c>
      <c r="M239" s="115">
        <v>424</v>
      </c>
      <c r="N239" s="116">
        <v>-2.9748283752860427E-2</v>
      </c>
      <c r="O239" s="116">
        <v>0.32499999999999996</v>
      </c>
    </row>
    <row r="240" spans="2:16" x14ac:dyDescent="0.25">
      <c r="B240" s="114" t="s">
        <v>93</v>
      </c>
      <c r="C240" s="115">
        <v>432</v>
      </c>
      <c r="D240" s="116">
        <v>-6.8965517241379448E-3</v>
      </c>
      <c r="E240" s="115">
        <v>126</v>
      </c>
      <c r="F240" s="116">
        <f t="shared" si="10"/>
        <v>-0.70833333333333326</v>
      </c>
      <c r="G240" s="115">
        <v>549</v>
      </c>
      <c r="H240" s="116">
        <f t="shared" si="10"/>
        <v>3.3571428571428568</v>
      </c>
      <c r="I240" s="115">
        <v>478</v>
      </c>
      <c r="J240" s="116">
        <f t="shared" si="10"/>
        <v>-0.12932604735883424</v>
      </c>
      <c r="K240" s="115">
        <v>522</v>
      </c>
      <c r="L240" s="116">
        <f t="shared" si="10"/>
        <v>9.2050209205020828E-2</v>
      </c>
      <c r="M240" s="115"/>
      <c r="N240" s="116"/>
      <c r="O240" s="116"/>
    </row>
    <row r="241" spans="2:16" ht="15.75" x14ac:dyDescent="0.25">
      <c r="B241" s="117" t="s">
        <v>30</v>
      </c>
      <c r="C241" s="118">
        <v>4225</v>
      </c>
      <c r="D241" s="119">
        <v>-2.8288868445262239E-2</v>
      </c>
      <c r="E241" s="118">
        <v>1935</v>
      </c>
      <c r="F241" s="119">
        <f t="shared" si="10"/>
        <v>-0.5420118343195266</v>
      </c>
      <c r="G241" s="118">
        <v>3344</v>
      </c>
      <c r="H241" s="119">
        <f t="shared" si="10"/>
        <v>0.72816537467700249</v>
      </c>
      <c r="I241" s="118">
        <v>4569</v>
      </c>
      <c r="J241" s="119">
        <f t="shared" si="10"/>
        <v>0.36632775119617222</v>
      </c>
      <c r="K241" s="118">
        <v>5490</v>
      </c>
      <c r="L241" s="119">
        <f t="shared" si="10"/>
        <v>0.20157583716349303</v>
      </c>
      <c r="M241" s="118">
        <v>5066</v>
      </c>
      <c r="N241" s="119">
        <v>1.972624798711764E-2</v>
      </c>
      <c r="O241" s="119">
        <v>0.33561824413393082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7" t="s">
        <v>246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">
        <v>273</v>
      </c>
      <c r="O250" s="112" t="s">
        <v>274</v>
      </c>
    </row>
    <row r="251" spans="2:16" x14ac:dyDescent="0.25">
      <c r="B251" s="114" t="s">
        <v>71</v>
      </c>
      <c r="C251" s="115">
        <v>421</v>
      </c>
      <c r="D251" s="116">
        <v>-3.4403669724770602E-2</v>
      </c>
      <c r="E251" s="115">
        <v>611</v>
      </c>
      <c r="F251" s="116">
        <f t="shared" ref="F251:L263" si="11">IFERROR(E251/C251-1,"-")</f>
        <v>0.45130641330166266</v>
      </c>
      <c r="G251" s="115">
        <v>18</v>
      </c>
      <c r="H251" s="116">
        <f t="shared" si="11"/>
        <v>-0.97054009819967269</v>
      </c>
      <c r="I251" s="115">
        <v>458</v>
      </c>
      <c r="J251" s="116">
        <f t="shared" si="11"/>
        <v>24.444444444444443</v>
      </c>
      <c r="K251" s="115">
        <v>905</v>
      </c>
      <c r="L251" s="116">
        <f t="shared" si="11"/>
        <v>0.97598253275109181</v>
      </c>
      <c r="M251" s="115">
        <v>616</v>
      </c>
      <c r="N251" s="116">
        <v>-0.31933701657458569</v>
      </c>
      <c r="O251" s="116">
        <v>0.46318289786223277</v>
      </c>
    </row>
    <row r="252" spans="2:16" x14ac:dyDescent="0.25">
      <c r="B252" s="114" t="s">
        <v>73</v>
      </c>
      <c r="C252" s="115">
        <v>462</v>
      </c>
      <c r="D252" s="116">
        <v>0.30508474576271194</v>
      </c>
      <c r="E252" s="115">
        <v>1068</v>
      </c>
      <c r="F252" s="116">
        <f t="shared" si="11"/>
        <v>1.3116883116883118</v>
      </c>
      <c r="G252" s="115">
        <v>3</v>
      </c>
      <c r="H252" s="116">
        <f t="shared" si="11"/>
        <v>-0.9971910112359551</v>
      </c>
      <c r="I252" s="115">
        <v>444</v>
      </c>
      <c r="J252" s="116">
        <f t="shared" si="11"/>
        <v>147</v>
      </c>
      <c r="K252" s="115">
        <v>665</v>
      </c>
      <c r="L252" s="116">
        <f t="shared" si="11"/>
        <v>0.49774774774774766</v>
      </c>
      <c r="M252" s="115">
        <v>638</v>
      </c>
      <c r="N252" s="116">
        <v>-4.0601503759398527E-2</v>
      </c>
      <c r="O252" s="116">
        <v>0.38095238095238093</v>
      </c>
    </row>
    <row r="253" spans="2:16" x14ac:dyDescent="0.25">
      <c r="B253" s="114" t="s">
        <v>75</v>
      </c>
      <c r="C253" s="115">
        <v>462</v>
      </c>
      <c r="D253" s="116">
        <v>0.3125</v>
      </c>
      <c r="E253" s="115">
        <v>282</v>
      </c>
      <c r="F253" s="116">
        <f t="shared" si="11"/>
        <v>-0.38961038961038963</v>
      </c>
      <c r="G253" s="115">
        <v>3</v>
      </c>
      <c r="H253" s="116">
        <f t="shared" si="11"/>
        <v>-0.98936170212765961</v>
      </c>
      <c r="I253" s="115">
        <v>515</v>
      </c>
      <c r="J253" s="116">
        <f t="shared" si="11"/>
        <v>170.66666666666666</v>
      </c>
      <c r="K253" s="115">
        <v>457</v>
      </c>
      <c r="L253" s="116">
        <f t="shared" si="11"/>
        <v>-0.11262135922330097</v>
      </c>
      <c r="M253" s="115">
        <v>499</v>
      </c>
      <c r="N253" s="116">
        <v>9.1903719912472592E-2</v>
      </c>
      <c r="O253" s="116">
        <v>8.0086580086579984E-2</v>
      </c>
    </row>
    <row r="254" spans="2:16" x14ac:dyDescent="0.25">
      <c r="B254" s="114" t="s">
        <v>77</v>
      </c>
      <c r="C254" s="115">
        <v>102</v>
      </c>
      <c r="D254" s="116">
        <v>-0.41040462427745661</v>
      </c>
      <c r="E254" s="115">
        <v>0</v>
      </c>
      <c r="F254" s="116">
        <f t="shared" si="11"/>
        <v>-1</v>
      </c>
      <c r="G254" s="115">
        <v>0</v>
      </c>
      <c r="H254" s="116" t="str">
        <f t="shared" si="11"/>
        <v>-</v>
      </c>
      <c r="I254" s="115">
        <v>328</v>
      </c>
      <c r="J254" s="116" t="str">
        <f t="shared" si="11"/>
        <v>-</v>
      </c>
      <c r="K254" s="115">
        <v>202</v>
      </c>
      <c r="L254" s="116">
        <f t="shared" si="11"/>
        <v>-0.38414634146341464</v>
      </c>
      <c r="M254" s="115">
        <v>203</v>
      </c>
      <c r="N254" s="116">
        <v>4.9504950495049549E-3</v>
      </c>
      <c r="O254" s="116">
        <v>0.99019607843137258</v>
      </c>
    </row>
    <row r="255" spans="2:16" x14ac:dyDescent="0.25">
      <c r="B255" s="114" t="s">
        <v>79</v>
      </c>
      <c r="C255" s="115">
        <v>8</v>
      </c>
      <c r="D255" s="116">
        <v>-0.46666666666666667</v>
      </c>
      <c r="E255" s="115">
        <v>0</v>
      </c>
      <c r="F255" s="116">
        <f t="shared" si="11"/>
        <v>-1</v>
      </c>
      <c r="G255" s="115">
        <v>10</v>
      </c>
      <c r="H255" s="116" t="str">
        <f t="shared" si="11"/>
        <v>-</v>
      </c>
      <c r="I255" s="115">
        <v>22</v>
      </c>
      <c r="J255" s="116">
        <f t="shared" si="11"/>
        <v>1.2000000000000002</v>
      </c>
      <c r="K255" s="115">
        <v>9</v>
      </c>
      <c r="L255" s="116">
        <f t="shared" si="11"/>
        <v>-0.59090909090909083</v>
      </c>
      <c r="M255" s="115">
        <v>22</v>
      </c>
      <c r="N255" s="116">
        <v>1.4444444444444446</v>
      </c>
      <c r="O255" s="116">
        <v>1.75</v>
      </c>
    </row>
    <row r="256" spans="2:16" x14ac:dyDescent="0.25">
      <c r="B256" s="114" t="s">
        <v>81</v>
      </c>
      <c r="C256" s="115">
        <v>13</v>
      </c>
      <c r="D256" s="116">
        <v>8.3333333333333259E-2</v>
      </c>
      <c r="E256" s="115">
        <v>0</v>
      </c>
      <c r="F256" s="116">
        <f t="shared" si="11"/>
        <v>-1</v>
      </c>
      <c r="G256" s="115">
        <v>2</v>
      </c>
      <c r="H256" s="116" t="str">
        <f t="shared" si="11"/>
        <v>-</v>
      </c>
      <c r="I256" s="115">
        <v>23</v>
      </c>
      <c r="J256" s="116">
        <f t="shared" si="11"/>
        <v>10.5</v>
      </c>
      <c r="K256" s="115">
        <v>2</v>
      </c>
      <c r="L256" s="116">
        <f t="shared" si="11"/>
        <v>-0.91304347826086962</v>
      </c>
      <c r="M256" s="115">
        <v>6</v>
      </c>
      <c r="N256" s="116">
        <v>2</v>
      </c>
      <c r="O256" s="116">
        <v>-0.53846153846153844</v>
      </c>
    </row>
    <row r="257" spans="2:16" x14ac:dyDescent="0.25">
      <c r="B257" s="114" t="s">
        <v>83</v>
      </c>
      <c r="C257" s="115">
        <v>39</v>
      </c>
      <c r="D257" s="116">
        <v>-0.48684210526315785</v>
      </c>
      <c r="E257" s="115">
        <v>0</v>
      </c>
      <c r="F257" s="116">
        <f t="shared" si="11"/>
        <v>-1</v>
      </c>
      <c r="G257" s="115">
        <v>28</v>
      </c>
      <c r="H257" s="116" t="str">
        <f t="shared" si="11"/>
        <v>-</v>
      </c>
      <c r="I257" s="115">
        <v>80</v>
      </c>
      <c r="J257" s="116">
        <f t="shared" si="11"/>
        <v>1.8571428571428572</v>
      </c>
      <c r="K257" s="115">
        <v>5</v>
      </c>
      <c r="L257" s="116">
        <f t="shared" si="11"/>
        <v>-0.9375</v>
      </c>
      <c r="M257" s="115">
        <v>17</v>
      </c>
      <c r="N257" s="116">
        <v>2.4</v>
      </c>
      <c r="O257" s="116">
        <v>-0.5641025641025641</v>
      </c>
    </row>
    <row r="258" spans="2:16" x14ac:dyDescent="0.25">
      <c r="B258" s="114" t="s">
        <v>85</v>
      </c>
      <c r="C258" s="115">
        <v>37</v>
      </c>
      <c r="D258" s="116">
        <v>2.7</v>
      </c>
      <c r="E258" s="115">
        <v>0</v>
      </c>
      <c r="F258" s="116">
        <f t="shared" si="11"/>
        <v>-1</v>
      </c>
      <c r="G258" s="115">
        <v>0</v>
      </c>
      <c r="H258" s="116" t="str">
        <f t="shared" si="11"/>
        <v>-</v>
      </c>
      <c r="I258" s="115">
        <v>7</v>
      </c>
      <c r="J258" s="116" t="str">
        <f t="shared" si="11"/>
        <v>-</v>
      </c>
      <c r="K258" s="115">
        <v>15</v>
      </c>
      <c r="L258" s="116">
        <f t="shared" si="11"/>
        <v>1.1428571428571428</v>
      </c>
      <c r="M258" s="115">
        <v>25</v>
      </c>
      <c r="N258" s="116">
        <v>0.66666666666666674</v>
      </c>
      <c r="O258" s="116">
        <v>-0.32432432432432434</v>
      </c>
    </row>
    <row r="259" spans="2:16" x14ac:dyDescent="0.25">
      <c r="B259" s="114" t="s">
        <v>87</v>
      </c>
      <c r="C259" s="115">
        <v>9</v>
      </c>
      <c r="D259" s="116">
        <v>-0.8</v>
      </c>
      <c r="E259" s="115">
        <v>2</v>
      </c>
      <c r="F259" s="116">
        <f t="shared" si="11"/>
        <v>-0.77777777777777779</v>
      </c>
      <c r="G259" s="115">
        <v>3</v>
      </c>
      <c r="H259" s="116">
        <f t="shared" si="11"/>
        <v>0.5</v>
      </c>
      <c r="I259" s="115">
        <v>21</v>
      </c>
      <c r="J259" s="116">
        <f t="shared" si="11"/>
        <v>6</v>
      </c>
      <c r="K259" s="115">
        <v>12</v>
      </c>
      <c r="L259" s="116">
        <f t="shared" si="11"/>
        <v>-0.4285714285714286</v>
      </c>
      <c r="M259" s="115">
        <v>10</v>
      </c>
      <c r="N259" s="116">
        <v>-0.16666666666666663</v>
      </c>
      <c r="O259" s="116">
        <v>0.11111111111111116</v>
      </c>
    </row>
    <row r="260" spans="2:16" x14ac:dyDescent="0.25">
      <c r="B260" s="114" t="s">
        <v>89</v>
      </c>
      <c r="C260" s="115">
        <v>253</v>
      </c>
      <c r="D260" s="116">
        <v>2.7761194029850746</v>
      </c>
      <c r="E260" s="115">
        <v>2</v>
      </c>
      <c r="F260" s="116">
        <f t="shared" si="11"/>
        <v>-0.9920948616600791</v>
      </c>
      <c r="G260" s="115">
        <v>285</v>
      </c>
      <c r="H260" s="116">
        <f t="shared" si="11"/>
        <v>141.5</v>
      </c>
      <c r="I260" s="115">
        <v>86</v>
      </c>
      <c r="J260" s="116">
        <f t="shared" si="11"/>
        <v>-0.69824561403508767</v>
      </c>
      <c r="K260" s="115">
        <v>77</v>
      </c>
      <c r="L260" s="116">
        <f t="shared" si="11"/>
        <v>-0.10465116279069764</v>
      </c>
      <c r="M260" s="115">
        <v>176</v>
      </c>
      <c r="N260" s="116">
        <v>1.2857142857142856</v>
      </c>
      <c r="O260" s="116">
        <v>-0.30434782608695654</v>
      </c>
    </row>
    <row r="261" spans="2:16" x14ac:dyDescent="0.25">
      <c r="B261" s="114" t="s">
        <v>91</v>
      </c>
      <c r="C261" s="115">
        <v>303</v>
      </c>
      <c r="D261" s="116">
        <v>1.6778523489932917E-2</v>
      </c>
      <c r="E261" s="115">
        <v>3</v>
      </c>
      <c r="F261" s="116">
        <f t="shared" si="11"/>
        <v>-0.99009900990099009</v>
      </c>
      <c r="G261" s="115">
        <v>577</v>
      </c>
      <c r="H261" s="116">
        <f t="shared" si="11"/>
        <v>191.33333333333334</v>
      </c>
      <c r="I261" s="115">
        <v>784</v>
      </c>
      <c r="J261" s="116">
        <f t="shared" si="11"/>
        <v>0.35875216637781637</v>
      </c>
      <c r="K261" s="115">
        <v>782</v>
      </c>
      <c r="L261" s="116">
        <f t="shared" si="11"/>
        <v>-2.5510204081632404E-3</v>
      </c>
      <c r="M261" s="115">
        <v>514</v>
      </c>
      <c r="N261" s="116">
        <v>-0.34271099744245526</v>
      </c>
      <c r="O261" s="116">
        <v>0.69636963696369647</v>
      </c>
    </row>
    <row r="262" spans="2:16" x14ac:dyDescent="0.25">
      <c r="B262" s="114" t="s">
        <v>93</v>
      </c>
      <c r="C262" s="115">
        <v>319</v>
      </c>
      <c r="D262" s="116">
        <v>0.23643410852713176</v>
      </c>
      <c r="E262" s="115">
        <v>6</v>
      </c>
      <c r="F262" s="116">
        <f t="shared" si="11"/>
        <v>-0.98119122257053293</v>
      </c>
      <c r="G262" s="115">
        <v>493</v>
      </c>
      <c r="H262" s="116">
        <f t="shared" si="11"/>
        <v>81.166666666666671</v>
      </c>
      <c r="I262" s="115">
        <v>556</v>
      </c>
      <c r="J262" s="116">
        <f t="shared" si="11"/>
        <v>0.12778904665314395</v>
      </c>
      <c r="K262" s="115">
        <v>560</v>
      </c>
      <c r="L262" s="116">
        <f t="shared" si="11"/>
        <v>7.194244604316502E-3</v>
      </c>
      <c r="M262" s="115"/>
      <c r="N262" s="116"/>
      <c r="O262" s="116"/>
    </row>
    <row r="263" spans="2:16" ht="15.75" x14ac:dyDescent="0.25">
      <c r="B263" s="117" t="s">
        <v>30</v>
      </c>
      <c r="C263" s="118">
        <v>2428</v>
      </c>
      <c r="D263" s="119">
        <v>0.15839694656488557</v>
      </c>
      <c r="E263" s="118">
        <v>1979</v>
      </c>
      <c r="F263" s="119">
        <f t="shared" si="11"/>
        <v>-0.18492586490939045</v>
      </c>
      <c r="G263" s="118">
        <v>1422</v>
      </c>
      <c r="H263" s="119">
        <f t="shared" si="11"/>
        <v>-0.28145528044466905</v>
      </c>
      <c r="I263" s="118">
        <v>3324</v>
      </c>
      <c r="J263" s="119">
        <f t="shared" si="11"/>
        <v>1.3375527426160336</v>
      </c>
      <c r="K263" s="118">
        <v>3691</v>
      </c>
      <c r="L263" s="119">
        <f t="shared" si="11"/>
        <v>0.11040914560770165</v>
      </c>
      <c r="M263" s="118">
        <v>2726</v>
      </c>
      <c r="N263" s="119">
        <v>-0.12935164484190353</v>
      </c>
      <c r="O263" s="119">
        <v>0.2925557136083452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7" t="s">
        <v>247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">
        <v>273</v>
      </c>
      <c r="O272" s="112" t="s">
        <v>274</v>
      </c>
    </row>
    <row r="273" spans="2:15" x14ac:dyDescent="0.25">
      <c r="B273" s="114" t="s">
        <v>71</v>
      </c>
      <c r="C273" s="115">
        <v>1552</v>
      </c>
      <c r="D273" s="116">
        <v>-0.28413284132841332</v>
      </c>
      <c r="E273" s="115">
        <v>1321</v>
      </c>
      <c r="F273" s="116">
        <f t="shared" ref="F273:L285" si="12">IFERROR(E273/C273-1,"-")</f>
        <v>-0.14884020618556704</v>
      </c>
      <c r="G273" s="115">
        <v>8</v>
      </c>
      <c r="H273" s="116">
        <f t="shared" si="12"/>
        <v>-0.99394398183194554</v>
      </c>
      <c r="I273" s="115">
        <v>232</v>
      </c>
      <c r="J273" s="116">
        <f t="shared" si="12"/>
        <v>28</v>
      </c>
      <c r="K273" s="115">
        <v>528</v>
      </c>
      <c r="L273" s="116">
        <f t="shared" si="12"/>
        <v>1.2758620689655173</v>
      </c>
      <c r="M273" s="115">
        <v>491</v>
      </c>
      <c r="N273" s="116">
        <v>-7.0075757575757569E-2</v>
      </c>
      <c r="O273" s="116">
        <v>-0.68363402061855671</v>
      </c>
    </row>
    <row r="274" spans="2:15" x14ac:dyDescent="0.25">
      <c r="B274" s="114" t="s">
        <v>73</v>
      </c>
      <c r="C274" s="115">
        <v>1118</v>
      </c>
      <c r="D274" s="116">
        <v>-0.43931795386158479</v>
      </c>
      <c r="E274" s="115">
        <v>2158</v>
      </c>
      <c r="F274" s="116">
        <f t="shared" si="12"/>
        <v>0.93023255813953498</v>
      </c>
      <c r="G274" s="115">
        <v>11</v>
      </c>
      <c r="H274" s="116">
        <f t="shared" si="12"/>
        <v>-0.99490268767377199</v>
      </c>
      <c r="I274" s="115">
        <v>194</v>
      </c>
      <c r="J274" s="116">
        <f t="shared" si="12"/>
        <v>16.636363636363637</v>
      </c>
      <c r="K274" s="115">
        <v>457</v>
      </c>
      <c r="L274" s="116">
        <f t="shared" si="12"/>
        <v>1.3556701030927836</v>
      </c>
      <c r="M274" s="115">
        <v>407</v>
      </c>
      <c r="N274" s="116">
        <v>-0.10940919037199126</v>
      </c>
      <c r="O274" s="116">
        <v>-0.63595706618962433</v>
      </c>
    </row>
    <row r="275" spans="2:15" x14ac:dyDescent="0.25">
      <c r="B275" s="114" t="s">
        <v>75</v>
      </c>
      <c r="C275" s="115">
        <v>1025</v>
      </c>
      <c r="D275" s="116">
        <v>-0.36923076923076925</v>
      </c>
      <c r="E275" s="115">
        <v>454</v>
      </c>
      <c r="F275" s="116">
        <f t="shared" si="12"/>
        <v>-0.55707317073170737</v>
      </c>
      <c r="G275" s="115">
        <v>15</v>
      </c>
      <c r="H275" s="116">
        <f t="shared" si="12"/>
        <v>-0.96696035242290745</v>
      </c>
      <c r="I275" s="115">
        <v>261</v>
      </c>
      <c r="J275" s="116">
        <f t="shared" si="12"/>
        <v>16.399999999999999</v>
      </c>
      <c r="K275" s="115">
        <v>280</v>
      </c>
      <c r="L275" s="116">
        <f t="shared" si="12"/>
        <v>7.2796934865900331E-2</v>
      </c>
      <c r="M275" s="115">
        <v>446</v>
      </c>
      <c r="N275" s="116">
        <v>0.59285714285714275</v>
      </c>
      <c r="O275" s="116">
        <v>-0.56487804878048786</v>
      </c>
    </row>
    <row r="276" spans="2:15" x14ac:dyDescent="0.25">
      <c r="B276" s="114" t="s">
        <v>77</v>
      </c>
      <c r="C276" s="115">
        <v>393</v>
      </c>
      <c r="D276" s="116">
        <v>-0.62464183381088823</v>
      </c>
      <c r="E276" s="115">
        <v>0</v>
      </c>
      <c r="F276" s="116">
        <f t="shared" si="12"/>
        <v>-1</v>
      </c>
      <c r="G276" s="115">
        <v>0</v>
      </c>
      <c r="H276" s="116" t="str">
        <f t="shared" si="12"/>
        <v>-</v>
      </c>
      <c r="I276" s="115">
        <v>187</v>
      </c>
      <c r="J276" s="116" t="str">
        <f t="shared" si="12"/>
        <v>-</v>
      </c>
      <c r="K276" s="115">
        <v>281</v>
      </c>
      <c r="L276" s="116">
        <f t="shared" si="12"/>
        <v>0.50267379679144386</v>
      </c>
      <c r="M276" s="115">
        <v>96</v>
      </c>
      <c r="N276" s="116">
        <v>-0.65836298932384341</v>
      </c>
      <c r="O276" s="116">
        <v>-0.75572519083969469</v>
      </c>
    </row>
    <row r="277" spans="2:15" x14ac:dyDescent="0.25">
      <c r="B277" s="114" t="s">
        <v>79</v>
      </c>
      <c r="C277" s="115">
        <v>10</v>
      </c>
      <c r="D277" s="116">
        <v>-9.0909090909090939E-2</v>
      </c>
      <c r="E277" s="115">
        <v>0</v>
      </c>
      <c r="F277" s="116">
        <f t="shared" si="12"/>
        <v>-1</v>
      </c>
      <c r="G277" s="115">
        <v>3</v>
      </c>
      <c r="H277" s="116" t="str">
        <f t="shared" si="12"/>
        <v>-</v>
      </c>
      <c r="I277" s="115">
        <v>2</v>
      </c>
      <c r="J277" s="116">
        <f t="shared" si="12"/>
        <v>-0.33333333333333337</v>
      </c>
      <c r="K277" s="115">
        <v>28</v>
      </c>
      <c r="L277" s="116">
        <f t="shared" si="12"/>
        <v>13</v>
      </c>
      <c r="M277" s="115">
        <v>14</v>
      </c>
      <c r="N277" s="116">
        <v>-0.5</v>
      </c>
      <c r="O277" s="116">
        <v>0.39999999999999991</v>
      </c>
    </row>
    <row r="278" spans="2:15" x14ac:dyDescent="0.25">
      <c r="B278" s="114" t="s">
        <v>81</v>
      </c>
      <c r="C278" s="115">
        <v>22</v>
      </c>
      <c r="D278" s="116">
        <v>-8.333333333333337E-2</v>
      </c>
      <c r="E278" s="115">
        <v>0</v>
      </c>
      <c r="F278" s="116">
        <f t="shared" si="12"/>
        <v>-1</v>
      </c>
      <c r="G278" s="115">
        <v>4</v>
      </c>
      <c r="H278" s="116" t="str">
        <f t="shared" si="12"/>
        <v>-</v>
      </c>
      <c r="I278" s="115">
        <v>12</v>
      </c>
      <c r="J278" s="116">
        <f t="shared" si="12"/>
        <v>2</v>
      </c>
      <c r="K278" s="115">
        <v>11</v>
      </c>
      <c r="L278" s="116">
        <f t="shared" si="12"/>
        <v>-8.333333333333337E-2</v>
      </c>
      <c r="M278" s="115">
        <v>5</v>
      </c>
      <c r="N278" s="116">
        <v>-0.54545454545454541</v>
      </c>
      <c r="O278" s="116">
        <v>-0.77272727272727271</v>
      </c>
    </row>
    <row r="279" spans="2:15" x14ac:dyDescent="0.25">
      <c r="B279" s="114" t="s">
        <v>83</v>
      </c>
      <c r="C279" s="115">
        <v>102</v>
      </c>
      <c r="D279" s="116">
        <v>4.3684210526315788</v>
      </c>
      <c r="E279" s="115">
        <v>0</v>
      </c>
      <c r="F279" s="116">
        <f t="shared" si="12"/>
        <v>-1</v>
      </c>
      <c r="G279" s="115">
        <v>12</v>
      </c>
      <c r="H279" s="116" t="str">
        <f t="shared" si="12"/>
        <v>-</v>
      </c>
      <c r="I279" s="115">
        <v>29</v>
      </c>
      <c r="J279" s="116">
        <f t="shared" si="12"/>
        <v>1.4166666666666665</v>
      </c>
      <c r="K279" s="115">
        <v>13</v>
      </c>
      <c r="L279" s="116">
        <f t="shared" si="12"/>
        <v>-0.55172413793103448</v>
      </c>
      <c r="M279" s="115">
        <v>25</v>
      </c>
      <c r="N279" s="116">
        <v>0.92307692307692313</v>
      </c>
      <c r="O279" s="116">
        <v>-0.75490196078431371</v>
      </c>
    </row>
    <row r="280" spans="2:15" x14ac:dyDescent="0.25">
      <c r="B280" s="114" t="s">
        <v>85</v>
      </c>
      <c r="C280" s="115">
        <v>13</v>
      </c>
      <c r="D280" s="116">
        <v>1.6</v>
      </c>
      <c r="E280" s="115">
        <v>3</v>
      </c>
      <c r="F280" s="116">
        <f t="shared" si="12"/>
        <v>-0.76923076923076916</v>
      </c>
      <c r="G280" s="115">
        <v>0</v>
      </c>
      <c r="H280" s="116">
        <f t="shared" si="12"/>
        <v>-1</v>
      </c>
      <c r="I280" s="115">
        <v>9</v>
      </c>
      <c r="J280" s="116" t="str">
        <f t="shared" si="12"/>
        <v>-</v>
      </c>
      <c r="K280" s="115">
        <v>32</v>
      </c>
      <c r="L280" s="116">
        <f t="shared" si="12"/>
        <v>2.5555555555555554</v>
      </c>
      <c r="M280" s="115">
        <v>3</v>
      </c>
      <c r="N280" s="116">
        <v>-0.90625</v>
      </c>
      <c r="O280" s="116">
        <v>-0.76923076923076916</v>
      </c>
    </row>
    <row r="281" spans="2:15" x14ac:dyDescent="0.25">
      <c r="B281" s="114" t="s">
        <v>87</v>
      </c>
      <c r="C281" s="115">
        <v>26</v>
      </c>
      <c r="D281" s="116">
        <v>1.6</v>
      </c>
      <c r="E281" s="115">
        <v>0</v>
      </c>
      <c r="F281" s="116">
        <f t="shared" si="12"/>
        <v>-1</v>
      </c>
      <c r="G281" s="115">
        <v>0</v>
      </c>
      <c r="H281" s="116" t="str">
        <f t="shared" si="12"/>
        <v>-</v>
      </c>
      <c r="I281" s="115">
        <v>0</v>
      </c>
      <c r="J281" s="116" t="str">
        <f t="shared" si="12"/>
        <v>-</v>
      </c>
      <c r="K281" s="115">
        <v>11</v>
      </c>
      <c r="L281" s="116" t="str">
        <f t="shared" si="12"/>
        <v>-</v>
      </c>
      <c r="M281" s="115">
        <v>12</v>
      </c>
      <c r="N281" s="116">
        <v>9.0909090909090828E-2</v>
      </c>
      <c r="O281" s="116">
        <v>-0.53846153846153844</v>
      </c>
    </row>
    <row r="282" spans="2:15" x14ac:dyDescent="0.25">
      <c r="B282" s="114" t="s">
        <v>89</v>
      </c>
      <c r="C282" s="115">
        <v>291</v>
      </c>
      <c r="D282" s="116">
        <v>-0.47186932849364793</v>
      </c>
      <c r="E282" s="115">
        <v>57</v>
      </c>
      <c r="F282" s="116">
        <f t="shared" si="12"/>
        <v>-0.80412371134020622</v>
      </c>
      <c r="G282" s="115">
        <v>142</v>
      </c>
      <c r="H282" s="116">
        <f t="shared" si="12"/>
        <v>1.4912280701754388</v>
      </c>
      <c r="I282" s="115">
        <v>151</v>
      </c>
      <c r="J282" s="116">
        <f t="shared" si="12"/>
        <v>6.3380281690140761E-2</v>
      </c>
      <c r="K282" s="115">
        <v>132</v>
      </c>
      <c r="L282" s="116">
        <f t="shared" si="12"/>
        <v>-0.1258278145695364</v>
      </c>
      <c r="M282" s="115">
        <v>229</v>
      </c>
      <c r="N282" s="116">
        <v>0.73484848484848486</v>
      </c>
      <c r="O282" s="116">
        <v>-0.21305841924398627</v>
      </c>
    </row>
    <row r="283" spans="2:15" x14ac:dyDescent="0.25">
      <c r="B283" s="114" t="s">
        <v>91</v>
      </c>
      <c r="C283" s="115">
        <v>767</v>
      </c>
      <c r="D283" s="116">
        <v>-0.36242726517040735</v>
      </c>
      <c r="E283" s="115">
        <v>35</v>
      </c>
      <c r="F283" s="116">
        <f t="shared" si="12"/>
        <v>-0.95436766623207303</v>
      </c>
      <c r="G283" s="115">
        <v>377</v>
      </c>
      <c r="H283" s="116">
        <f t="shared" si="12"/>
        <v>9.7714285714285722</v>
      </c>
      <c r="I283" s="115">
        <v>417</v>
      </c>
      <c r="J283" s="116">
        <f t="shared" si="12"/>
        <v>0.10610079575596809</v>
      </c>
      <c r="K283" s="115">
        <v>543</v>
      </c>
      <c r="L283" s="116">
        <f t="shared" si="12"/>
        <v>0.30215827338129486</v>
      </c>
      <c r="M283" s="115">
        <v>519</v>
      </c>
      <c r="N283" s="116">
        <v>-4.4198895027624308E-2</v>
      </c>
      <c r="O283" s="116">
        <v>-0.32333767926988266</v>
      </c>
    </row>
    <row r="284" spans="2:15" x14ac:dyDescent="0.25">
      <c r="B284" s="114" t="s">
        <v>93</v>
      </c>
      <c r="C284" s="115">
        <v>902</v>
      </c>
      <c r="D284" s="116">
        <v>-0.48101265822784811</v>
      </c>
      <c r="E284" s="115">
        <v>12</v>
      </c>
      <c r="F284" s="116">
        <f t="shared" si="12"/>
        <v>-0.98669623059866962</v>
      </c>
      <c r="G284" s="115">
        <v>375</v>
      </c>
      <c r="H284" s="116">
        <f t="shared" si="12"/>
        <v>30.25</v>
      </c>
      <c r="I284" s="115">
        <v>585</v>
      </c>
      <c r="J284" s="116">
        <f t="shared" si="12"/>
        <v>0.56000000000000005</v>
      </c>
      <c r="K284" s="115">
        <v>569</v>
      </c>
      <c r="L284" s="116">
        <f t="shared" si="12"/>
        <v>-2.7350427350427364E-2</v>
      </c>
      <c r="M284" s="115"/>
      <c r="N284" s="116"/>
      <c r="O284" s="116"/>
    </row>
    <row r="285" spans="2:15" ht="15.75" x14ac:dyDescent="0.25">
      <c r="B285" s="117" t="s">
        <v>30</v>
      </c>
      <c r="C285" s="118">
        <v>6221</v>
      </c>
      <c r="D285" s="119">
        <v>-0.40153920153920153</v>
      </c>
      <c r="E285" s="118">
        <v>4050</v>
      </c>
      <c r="F285" s="119">
        <f t="shared" si="12"/>
        <v>-0.34897926378395761</v>
      </c>
      <c r="G285" s="118">
        <v>947</v>
      </c>
      <c r="H285" s="119">
        <f t="shared" si="12"/>
        <v>-0.76617283950617288</v>
      </c>
      <c r="I285" s="118">
        <v>2079</v>
      </c>
      <c r="J285" s="119">
        <f t="shared" si="12"/>
        <v>1.1953537486800423</v>
      </c>
      <c r="K285" s="118">
        <v>2885</v>
      </c>
      <c r="L285" s="119">
        <f t="shared" si="12"/>
        <v>0.38768638768638763</v>
      </c>
      <c r="M285" s="118">
        <v>2247</v>
      </c>
      <c r="N285" s="119">
        <v>-2.9792746113989632E-2</v>
      </c>
      <c r="O285" s="119">
        <v>-0.57755217146080096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CD201-1440-4334-AD80-D24D32809408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7" t="s">
        <v>235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21477</v>
      </c>
      <c r="D9" s="115">
        <v>20994</v>
      </c>
      <c r="E9" s="116">
        <f t="shared" ref="E9:E21" si="0">D9/C9-1</f>
        <v>-2.2489174465707529E-2</v>
      </c>
      <c r="F9" s="115">
        <v>19740</v>
      </c>
      <c r="G9" s="116">
        <f>F9/D9-1</f>
        <v>-5.9731351814804268E-2</v>
      </c>
      <c r="H9" s="115">
        <v>21031</v>
      </c>
      <c r="I9" s="116">
        <f>H9/F9-1</f>
        <v>6.5400202634245286E-2</v>
      </c>
      <c r="J9" s="115">
        <v>6223</v>
      </c>
      <c r="K9" s="116">
        <v>-0.70410346631163523</v>
      </c>
      <c r="L9" s="115">
        <v>15598</v>
      </c>
      <c r="M9" s="116">
        <f t="shared" ref="M9:M21" si="1">IFERROR(L9/J9-1,"-")</f>
        <v>1.5065081150570463</v>
      </c>
      <c r="N9" s="115">
        <v>22490</v>
      </c>
      <c r="O9" s="116">
        <f>IFERROR(N9/L9-1,"-")</f>
        <v>0.44185151942556744</v>
      </c>
      <c r="P9" s="98">
        <f>N9/F9-1</f>
        <v>0.1393110435663627</v>
      </c>
      <c r="Q9" s="115">
        <v>22650</v>
      </c>
      <c r="R9" s="116">
        <f>IFERROR(Q9/N9-1,"-")</f>
        <v>7.1142730102267127E-3</v>
      </c>
      <c r="S9" s="116">
        <f>IFERROR(Q9/F9-1,"-")</f>
        <v>0.14741641337386024</v>
      </c>
    </row>
    <row r="10" spans="1:20" x14ac:dyDescent="0.25">
      <c r="A10" s="1" t="s">
        <v>72</v>
      </c>
      <c r="B10" s="114" t="s">
        <v>73</v>
      </c>
      <c r="C10" s="115">
        <v>20999</v>
      </c>
      <c r="D10" s="115">
        <v>21076</v>
      </c>
      <c r="E10" s="116">
        <f t="shared" si="0"/>
        <v>3.6668412781561965E-3</v>
      </c>
      <c r="F10" s="115">
        <v>19223</v>
      </c>
      <c r="G10" s="116">
        <f t="shared" ref="G10:I21" si="2">F10/D10-1</f>
        <v>-8.7919908901119781E-2</v>
      </c>
      <c r="H10" s="115">
        <v>22403</v>
      </c>
      <c r="I10" s="116">
        <f t="shared" si="2"/>
        <v>0.16542683244030587</v>
      </c>
      <c r="J10" s="115">
        <v>5135</v>
      </c>
      <c r="K10" s="116">
        <v>-0.7707896263893228</v>
      </c>
      <c r="L10" s="115">
        <v>21666</v>
      </c>
      <c r="M10" s="116">
        <f t="shared" si="1"/>
        <v>3.2192794547224928</v>
      </c>
      <c r="N10" s="115">
        <v>23086</v>
      </c>
      <c r="O10" s="116">
        <f t="shared" ref="O10:O21" si="3">IFERROR(N10/L10-1,"-")</f>
        <v>6.5540478168559124E-2</v>
      </c>
      <c r="P10" s="98">
        <f t="shared" ref="P10:P21" si="4">N10/F10-1</f>
        <v>0.2009571867034281</v>
      </c>
      <c r="Q10" s="115">
        <v>23921</v>
      </c>
      <c r="R10" s="116">
        <f t="shared" ref="R10:R19" si="5">IFERROR(Q10/N10-1,"-")</f>
        <v>3.6169106817985019E-2</v>
      </c>
      <c r="S10" s="116">
        <f t="shared" ref="S10:S20" si="6">IFERROR(Q10/F10-1,"-")</f>
        <v>0.24439473547313106</v>
      </c>
    </row>
    <row r="11" spans="1:20" x14ac:dyDescent="0.25">
      <c r="A11" s="1" t="s">
        <v>74</v>
      </c>
      <c r="B11" s="114" t="s">
        <v>75</v>
      </c>
      <c r="C11" s="115">
        <v>22124</v>
      </c>
      <c r="D11" s="115">
        <v>24045</v>
      </c>
      <c r="E11" s="116">
        <f t="shared" si="0"/>
        <v>8.6828783221840622E-2</v>
      </c>
      <c r="F11" s="115">
        <v>21973</v>
      </c>
      <c r="G11" s="116">
        <f t="shared" si="2"/>
        <v>-8.6171761280931625E-2</v>
      </c>
      <c r="H11" s="115">
        <v>8865</v>
      </c>
      <c r="I11" s="116">
        <f t="shared" si="2"/>
        <v>-0.59655031174623407</v>
      </c>
      <c r="J11" s="115">
        <v>5413</v>
      </c>
      <c r="K11" s="116">
        <v>-0.38939650310208684</v>
      </c>
      <c r="L11" s="115">
        <v>22231</v>
      </c>
      <c r="M11" s="116">
        <f t="shared" si="1"/>
        <v>3.1069647145760211</v>
      </c>
      <c r="N11" s="115">
        <v>21689</v>
      </c>
      <c r="O11" s="116">
        <f t="shared" si="3"/>
        <v>-2.4380369753947195E-2</v>
      </c>
      <c r="P11" s="98">
        <f t="shared" si="4"/>
        <v>-1.2924953351840851E-2</v>
      </c>
      <c r="Q11" s="115">
        <v>27356</v>
      </c>
      <c r="R11" s="116">
        <f t="shared" si="5"/>
        <v>0.26128452210798092</v>
      </c>
      <c r="S11" s="116">
        <f t="shared" si="6"/>
        <v>0.24498247849633636</v>
      </c>
    </row>
    <row r="12" spans="1:20" x14ac:dyDescent="0.25">
      <c r="A12" s="1" t="s">
        <v>76</v>
      </c>
      <c r="B12" s="114" t="s">
        <v>77</v>
      </c>
      <c r="C12" s="115">
        <v>24678</v>
      </c>
      <c r="D12" s="115">
        <v>19710</v>
      </c>
      <c r="E12" s="116">
        <f t="shared" si="0"/>
        <v>-0.20131291028446385</v>
      </c>
      <c r="F12" s="115">
        <v>20119</v>
      </c>
      <c r="G12" s="116">
        <f t="shared" si="2"/>
        <v>2.0750887874175561E-2</v>
      </c>
      <c r="H12" s="115">
        <v>0</v>
      </c>
      <c r="I12" s="116">
        <f t="shared" si="2"/>
        <v>-1</v>
      </c>
      <c r="J12" s="115">
        <v>6463</v>
      </c>
      <c r="K12" s="116" t="s">
        <v>236</v>
      </c>
      <c r="L12" s="115">
        <v>23894</v>
      </c>
      <c r="M12" s="116">
        <f t="shared" si="1"/>
        <v>2.6970447160761255</v>
      </c>
      <c r="N12" s="115">
        <v>23484</v>
      </c>
      <c r="O12" s="116">
        <f t="shared" si="3"/>
        <v>-1.715911944421189E-2</v>
      </c>
      <c r="P12" s="116">
        <f>N12/F12-1</f>
        <v>0.16725483373925143</v>
      </c>
      <c r="Q12" s="115">
        <v>22205</v>
      </c>
      <c r="R12" s="116">
        <f t="shared" si="5"/>
        <v>-5.4462612842786529E-2</v>
      </c>
      <c r="S12" s="116">
        <f t="shared" si="6"/>
        <v>0.10368308564043938</v>
      </c>
    </row>
    <row r="13" spans="1:20" x14ac:dyDescent="0.25">
      <c r="A13" s="1" t="s">
        <v>78</v>
      </c>
      <c r="B13" s="114" t="s">
        <v>79</v>
      </c>
      <c r="C13" s="115">
        <v>20943</v>
      </c>
      <c r="D13" s="115">
        <v>22493</v>
      </c>
      <c r="E13" s="116">
        <f t="shared" si="0"/>
        <v>7.4010409205939931E-2</v>
      </c>
      <c r="F13" s="115">
        <v>14799</v>
      </c>
      <c r="G13" s="116">
        <f t="shared" si="2"/>
        <v>-0.34206197483661582</v>
      </c>
      <c r="H13" s="115">
        <v>0</v>
      </c>
      <c r="I13" s="116">
        <f t="shared" si="2"/>
        <v>-1</v>
      </c>
      <c r="J13" s="115">
        <v>6823</v>
      </c>
      <c r="K13" s="116" t="s">
        <v>236</v>
      </c>
      <c r="L13" s="115">
        <v>20251</v>
      </c>
      <c r="M13" s="116">
        <f t="shared" si="1"/>
        <v>1.9680492452000586</v>
      </c>
      <c r="N13" s="115">
        <v>21547</v>
      </c>
      <c r="O13" s="116">
        <f t="shared" si="3"/>
        <v>6.3996839662238791E-2</v>
      </c>
      <c r="P13" s="116">
        <f t="shared" si="4"/>
        <v>0.45597675518616132</v>
      </c>
      <c r="Q13" s="115">
        <v>23449</v>
      </c>
      <c r="R13" s="116">
        <f t="shared" si="5"/>
        <v>8.8272149255116616E-2</v>
      </c>
      <c r="S13" s="116">
        <f t="shared" si="6"/>
        <v>0.58449895263193463</v>
      </c>
    </row>
    <row r="14" spans="1:20" x14ac:dyDescent="0.25">
      <c r="A14" s="1" t="s">
        <v>80</v>
      </c>
      <c r="B14" s="114" t="s">
        <v>81</v>
      </c>
      <c r="C14" s="115">
        <v>19159</v>
      </c>
      <c r="D14" s="115">
        <v>24346</v>
      </c>
      <c r="E14" s="116">
        <f t="shared" si="0"/>
        <v>0.27073438070880518</v>
      </c>
      <c r="F14" s="115">
        <v>19316</v>
      </c>
      <c r="G14" s="116">
        <f t="shared" si="2"/>
        <v>-0.20660478107286617</v>
      </c>
      <c r="H14" s="115">
        <v>0</v>
      </c>
      <c r="I14" s="116">
        <f t="shared" si="2"/>
        <v>-1</v>
      </c>
      <c r="J14" s="115">
        <v>3802</v>
      </c>
      <c r="K14" s="116" t="s">
        <v>236</v>
      </c>
      <c r="L14" s="115">
        <v>18886</v>
      </c>
      <c r="M14" s="116">
        <f t="shared" si="1"/>
        <v>3.9673855865334033</v>
      </c>
      <c r="N14" s="115">
        <v>21065</v>
      </c>
      <c r="O14" s="116">
        <f t="shared" si="3"/>
        <v>0.11537646934237</v>
      </c>
      <c r="P14" s="116">
        <f t="shared" si="4"/>
        <v>9.0546697038724311E-2</v>
      </c>
      <c r="Q14" s="115">
        <v>22841</v>
      </c>
      <c r="R14" s="116">
        <f t="shared" si="5"/>
        <v>8.4310467600284822E-2</v>
      </c>
      <c r="S14" s="116">
        <f t="shared" si="6"/>
        <v>0.18249119900600541</v>
      </c>
    </row>
    <row r="15" spans="1:20" x14ac:dyDescent="0.25">
      <c r="A15" s="1" t="s">
        <v>82</v>
      </c>
      <c r="B15" s="114" t="s">
        <v>83</v>
      </c>
      <c r="C15" s="115">
        <v>24169</v>
      </c>
      <c r="D15" s="115">
        <v>24909</v>
      </c>
      <c r="E15" s="116">
        <f t="shared" si="0"/>
        <v>3.0617733460217567E-2</v>
      </c>
      <c r="F15" s="115">
        <v>24858</v>
      </c>
      <c r="G15" s="116">
        <f t="shared" si="2"/>
        <v>-2.0474527279296106E-3</v>
      </c>
      <c r="H15" s="115">
        <v>0</v>
      </c>
      <c r="I15" s="116">
        <f t="shared" si="2"/>
        <v>-1</v>
      </c>
      <c r="J15" s="115">
        <v>10219</v>
      </c>
      <c r="K15" s="116" t="s">
        <v>236</v>
      </c>
      <c r="L15" s="115">
        <v>23111</v>
      </c>
      <c r="M15" s="116">
        <f t="shared" si="1"/>
        <v>1.2615715823466092</v>
      </c>
      <c r="N15" s="115">
        <v>24276</v>
      </c>
      <c r="O15" s="116">
        <f t="shared" si="3"/>
        <v>5.040889619661626E-2</v>
      </c>
      <c r="P15" s="116">
        <f t="shared" si="4"/>
        <v>-2.3412985759111771E-2</v>
      </c>
      <c r="Q15" s="115">
        <v>24893</v>
      </c>
      <c r="R15" s="116">
        <f t="shared" si="5"/>
        <v>2.5416048772450184E-2</v>
      </c>
      <c r="S15" s="116">
        <f t="shared" si="6"/>
        <v>1.4079974253762284E-3</v>
      </c>
    </row>
    <row r="16" spans="1:20" x14ac:dyDescent="0.25">
      <c r="A16" s="1" t="s">
        <v>84</v>
      </c>
      <c r="B16" s="114" t="s">
        <v>85</v>
      </c>
      <c r="C16" s="115">
        <v>23446</v>
      </c>
      <c r="D16" s="115">
        <v>26522</v>
      </c>
      <c r="E16" s="116">
        <f t="shared" si="0"/>
        <v>0.13119508658193291</v>
      </c>
      <c r="F16" s="115">
        <v>24709</v>
      </c>
      <c r="G16" s="116">
        <f t="shared" si="2"/>
        <v>-6.8358344016288375E-2</v>
      </c>
      <c r="H16" s="115">
        <v>13295</v>
      </c>
      <c r="I16" s="116">
        <f t="shared" si="2"/>
        <v>-0.46193694605204583</v>
      </c>
      <c r="J16" s="115">
        <v>18239</v>
      </c>
      <c r="K16" s="116">
        <v>0.37186912373072589</v>
      </c>
      <c r="L16" s="115">
        <v>24659</v>
      </c>
      <c r="M16" s="116">
        <f t="shared" si="1"/>
        <v>0.35199298207138541</v>
      </c>
      <c r="N16" s="115">
        <v>25495</v>
      </c>
      <c r="O16" s="116">
        <f t="shared" si="3"/>
        <v>3.3902429133379375E-2</v>
      </c>
      <c r="P16" s="98">
        <f t="shared" si="4"/>
        <v>3.1810271560969605E-2</v>
      </c>
      <c r="Q16" s="115">
        <v>25319</v>
      </c>
      <c r="R16" s="116">
        <f t="shared" si="5"/>
        <v>-6.9033143753677306E-3</v>
      </c>
      <c r="S16" s="116">
        <f t="shared" si="6"/>
        <v>2.4687360880650822E-2</v>
      </c>
    </row>
    <row r="17" spans="1:19" x14ac:dyDescent="0.25">
      <c r="A17" s="1" t="s">
        <v>86</v>
      </c>
      <c r="B17" s="114" t="s">
        <v>87</v>
      </c>
      <c r="C17" s="115">
        <v>22062</v>
      </c>
      <c r="D17" s="115">
        <v>23824</v>
      </c>
      <c r="E17" s="116">
        <f t="shared" si="0"/>
        <v>7.9865832653431168E-2</v>
      </c>
      <c r="F17" s="115">
        <v>22149</v>
      </c>
      <c r="G17" s="116">
        <f t="shared" si="2"/>
        <v>-7.0307253190060481E-2</v>
      </c>
      <c r="H17" s="115">
        <v>5725</v>
      </c>
      <c r="I17" s="116">
        <f t="shared" si="2"/>
        <v>-0.74152331933721616</v>
      </c>
      <c r="J17" s="115">
        <v>15267</v>
      </c>
      <c r="K17" s="116">
        <v>1.6667248908296943</v>
      </c>
      <c r="L17" s="115">
        <v>20130</v>
      </c>
      <c r="M17" s="116">
        <f t="shared" si="1"/>
        <v>0.31853016309687554</v>
      </c>
      <c r="N17" s="115">
        <v>22106</v>
      </c>
      <c r="O17" s="116">
        <f t="shared" si="3"/>
        <v>9.8161947342275235E-2</v>
      </c>
      <c r="P17" s="98">
        <f t="shared" si="4"/>
        <v>-1.941396902794712E-3</v>
      </c>
      <c r="Q17" s="115">
        <v>21182</v>
      </c>
      <c r="R17" s="116">
        <f t="shared" si="5"/>
        <v>-4.1798606713109532E-2</v>
      </c>
      <c r="S17" s="116">
        <f t="shared" si="6"/>
        <v>-4.3658855930290286E-2</v>
      </c>
    </row>
    <row r="18" spans="1:19" x14ac:dyDescent="0.25">
      <c r="A18" s="1" t="s">
        <v>88</v>
      </c>
      <c r="B18" s="114" t="s">
        <v>89</v>
      </c>
      <c r="C18" s="115">
        <v>23298</v>
      </c>
      <c r="D18" s="115">
        <v>23201</v>
      </c>
      <c r="E18" s="116">
        <f t="shared" si="0"/>
        <v>-4.1634475062236609E-3</v>
      </c>
      <c r="F18" s="115">
        <v>22803</v>
      </c>
      <c r="G18" s="116">
        <f t="shared" si="2"/>
        <v>-1.7154432998577662E-2</v>
      </c>
      <c r="H18" s="115">
        <v>6665</v>
      </c>
      <c r="I18" s="116">
        <f t="shared" si="2"/>
        <v>-0.70771389729421563</v>
      </c>
      <c r="J18" s="115">
        <v>23140</v>
      </c>
      <c r="K18" s="116">
        <v>2.471867966991748</v>
      </c>
      <c r="L18" s="115">
        <v>22327</v>
      </c>
      <c r="M18" s="116">
        <f t="shared" si="1"/>
        <v>-3.5133967156439017E-2</v>
      </c>
      <c r="N18" s="115">
        <v>25007</v>
      </c>
      <c r="O18" s="116">
        <f t="shared" si="3"/>
        <v>0.12003403950373981</v>
      </c>
      <c r="P18" s="98">
        <f t="shared" si="4"/>
        <v>9.6653949041792808E-2</v>
      </c>
      <c r="Q18" s="115">
        <v>27341</v>
      </c>
      <c r="R18" s="116">
        <f t="shared" si="5"/>
        <v>9.3333866517375075E-2</v>
      </c>
      <c r="S18" s="116">
        <f t="shared" si="6"/>
        <v>0.19900890233741175</v>
      </c>
    </row>
    <row r="19" spans="1:19" x14ac:dyDescent="0.25">
      <c r="A19" s="1" t="s">
        <v>90</v>
      </c>
      <c r="B19" s="114" t="s">
        <v>91</v>
      </c>
      <c r="C19" s="115">
        <v>19462</v>
      </c>
      <c r="D19" s="115">
        <v>19829</v>
      </c>
      <c r="E19" s="116">
        <f t="shared" si="0"/>
        <v>1.885726030212731E-2</v>
      </c>
      <c r="F19" s="115">
        <v>19561</v>
      </c>
      <c r="G19" s="116">
        <f t="shared" si="2"/>
        <v>-1.3515558021080287E-2</v>
      </c>
      <c r="H19" s="115">
        <v>4928</v>
      </c>
      <c r="I19" s="116">
        <f t="shared" si="2"/>
        <v>-0.74807013956341706</v>
      </c>
      <c r="J19" s="115">
        <v>19838</v>
      </c>
      <c r="K19" s="116">
        <v>3.0255681818181817</v>
      </c>
      <c r="L19" s="115">
        <v>21079</v>
      </c>
      <c r="M19" s="116">
        <f t="shared" si="1"/>
        <v>6.2556709345700234E-2</v>
      </c>
      <c r="N19" s="115">
        <v>24207</v>
      </c>
      <c r="O19" s="116">
        <f t="shared" si="3"/>
        <v>0.14839413634422893</v>
      </c>
      <c r="P19" s="98">
        <f t="shared" si="4"/>
        <v>0.23751341955932714</v>
      </c>
      <c r="Q19" s="115">
        <v>23363</v>
      </c>
      <c r="R19" s="116">
        <f t="shared" si="5"/>
        <v>-3.4865947866319691E-2</v>
      </c>
      <c r="S19" s="116">
        <f t="shared" si="6"/>
        <v>0.19436634118910079</v>
      </c>
    </row>
    <row r="20" spans="1:19" x14ac:dyDescent="0.25">
      <c r="A20" s="1" t="s">
        <v>92</v>
      </c>
      <c r="B20" s="114" t="s">
        <v>93</v>
      </c>
      <c r="C20" s="115">
        <v>22816</v>
      </c>
      <c r="D20" s="115">
        <v>21479</v>
      </c>
      <c r="E20" s="116">
        <f t="shared" si="0"/>
        <v>-5.8599228611500687E-2</v>
      </c>
      <c r="F20" s="115">
        <v>20974</v>
      </c>
      <c r="G20" s="116">
        <f t="shared" si="2"/>
        <v>-2.3511336654406634E-2</v>
      </c>
      <c r="H20" s="115">
        <v>6261</v>
      </c>
      <c r="I20" s="116">
        <f t="shared" si="2"/>
        <v>-0.70148755602174118</v>
      </c>
      <c r="J20" s="115">
        <v>19784</v>
      </c>
      <c r="K20" s="116">
        <v>2.1598786136399934</v>
      </c>
      <c r="L20" s="115">
        <v>23285</v>
      </c>
      <c r="M20" s="116">
        <f t="shared" si="1"/>
        <v>0.17696118075212297</v>
      </c>
      <c r="N20" s="115">
        <v>24142</v>
      </c>
      <c r="O20" s="116">
        <f t="shared" si="3"/>
        <v>3.6804809963495888E-2</v>
      </c>
      <c r="P20" s="98">
        <f t="shared" si="4"/>
        <v>0.15104414989987602</v>
      </c>
      <c r="Q20" s="115" t="s">
        <v>236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264633</v>
      </c>
      <c r="D21" s="118">
        <v>272428</v>
      </c>
      <c r="E21" s="119">
        <f t="shared" si="0"/>
        <v>2.9455887965597727E-2</v>
      </c>
      <c r="F21" s="118">
        <v>250224</v>
      </c>
      <c r="G21" s="119">
        <f>F21/D21-1</f>
        <v>-8.1504103836609998E-2</v>
      </c>
      <c r="H21" s="118">
        <v>96681</v>
      </c>
      <c r="I21" s="119">
        <f t="shared" si="2"/>
        <v>-0.61362219451371569</v>
      </c>
      <c r="J21" s="118">
        <v>140346</v>
      </c>
      <c r="K21" s="119">
        <v>0.45163992925186958</v>
      </c>
      <c r="L21" s="118">
        <v>257117</v>
      </c>
      <c r="M21" s="119">
        <f t="shared" si="1"/>
        <v>0.83202228777450027</v>
      </c>
      <c r="N21" s="118">
        <v>278594</v>
      </c>
      <c r="O21" s="119">
        <f t="shared" si="3"/>
        <v>8.3530066078866927E-2</v>
      </c>
      <c r="P21" s="119">
        <f t="shared" si="4"/>
        <v>0.1133784129420039</v>
      </c>
      <c r="Q21" s="118">
        <v>264520</v>
      </c>
      <c r="R21" s="119">
        <v>3.956738402527793E-2</v>
      </c>
      <c r="S21" s="119">
        <v>0.15384950926935659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63A18AF-3D62-4CC6-9F12-B418E6976C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2CB3A6E-CF66-4593-8F5E-3A2E575E5E1A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3.xml><?xml version="1.0" encoding="utf-8"?>
<ds:datastoreItem xmlns:ds="http://schemas.openxmlformats.org/officeDocument/2006/customXml" ds:itemID="{699B1A2B-CA88-4C3B-9BB3-4C343D1EA18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2025-01-02T14:59:11Z</dcterms:created>
  <dcterms:modified xsi:type="dcterms:W3CDTF">2025-01-03T08:24:40Z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