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1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noviembre/"/>
    </mc:Choice>
  </mc:AlternateContent>
  <xr:revisionPtr revIDLastSave="58" documentId="8_{AB66D48D-8BD0-4F05-BC25-ECFA86AAAD4A}" xr6:coauthVersionLast="47" xr6:coauthVersionMax="47" xr10:uidLastSave="{61604A8F-FE8A-4329-B13F-595E97EF377B}"/>
  <bookViews>
    <workbookView xWindow="-120" yWindow="-120" windowWidth="29040" windowHeight="15720" xr2:uid="{1E398F98-744E-4797-90A4-E5D20470646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L87" i="50" l="1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F74" i="50"/>
  <c r="D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D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D254" i="49"/>
  <c r="C253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C205" i="49"/>
  <c r="D206" i="49" s="1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C183" i="49"/>
  <c r="D184" i="49" s="1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C161" i="49"/>
  <c r="D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D118" i="49"/>
  <c r="C117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C95" i="49"/>
  <c r="D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C73" i="49"/>
  <c r="D74" i="49" s="1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C51" i="49"/>
  <c r="D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C29" i="49"/>
  <c r="D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M135" i="43" l="1"/>
  <c r="L135" i="43"/>
  <c r="K135" i="43"/>
  <c r="I135" i="43"/>
  <c r="H135" i="43"/>
  <c r="G135" i="43"/>
  <c r="T5" i="43"/>
  <c r="L5" i="43"/>
  <c r="I5" i="43"/>
  <c r="J5" i="43"/>
  <c r="F5" i="43"/>
  <c r="O135" i="42"/>
  <c r="M135" i="42"/>
  <c r="L135" i="42"/>
  <c r="K135" i="42"/>
  <c r="I135" i="42"/>
  <c r="H135" i="42"/>
  <c r="G135" i="42"/>
  <c r="Q5" i="42"/>
  <c r="P5" i="42"/>
  <c r="T5" i="42"/>
  <c r="N5" i="42"/>
  <c r="F5" i="42"/>
  <c r="S5" i="42"/>
  <c r="O135" i="41"/>
  <c r="M135" i="41"/>
  <c r="K135" i="41"/>
  <c r="I135" i="41"/>
  <c r="I5" i="41"/>
  <c r="M133" i="40"/>
  <c r="L133" i="40"/>
  <c r="K133" i="40"/>
  <c r="I133" i="40"/>
  <c r="G133" i="40"/>
  <c r="O133" i="40"/>
  <c r="S5" i="40"/>
  <c r="I5" i="40"/>
  <c r="H5" i="40"/>
  <c r="H133" i="39"/>
  <c r="G133" i="39"/>
  <c r="T5" i="39"/>
  <c r="R5" i="39"/>
  <c r="Q5" i="39"/>
  <c r="P5" i="39"/>
  <c r="N5" i="39"/>
  <c r="M5" i="39"/>
  <c r="L5" i="39"/>
  <c r="J5" i="39"/>
  <c r="I5" i="39"/>
  <c r="H5" i="39"/>
  <c r="M133" i="38"/>
  <c r="K133" i="38"/>
  <c r="I133" i="38"/>
  <c r="H133" i="38"/>
  <c r="G133" i="38"/>
  <c r="T5" i="38"/>
  <c r="Q5" i="38"/>
  <c r="I5" i="38"/>
  <c r="F5" i="38"/>
  <c r="N123" i="37"/>
  <c r="K123" i="37"/>
  <c r="I123" i="37"/>
  <c r="M5" i="37"/>
  <c r="L5" i="37"/>
  <c r="Y29" i="35"/>
  <c r="I29" i="35"/>
  <c r="H29" i="35"/>
  <c r="BB7" i="35"/>
  <c r="AY7" i="35"/>
  <c r="AX7" i="35"/>
  <c r="AP7" i="35"/>
  <c r="AO7" i="35"/>
  <c r="AF7" i="35"/>
  <c r="AE7" i="35"/>
  <c r="X7" i="35"/>
  <c r="I7" i="35"/>
  <c r="H7" i="35"/>
  <c r="O74" i="33"/>
  <c r="N74" i="33"/>
  <c r="O52" i="33"/>
  <c r="N8" i="33"/>
  <c r="J74" i="31"/>
  <c r="L74" i="31"/>
  <c r="D74" i="31"/>
  <c r="H52" i="31"/>
  <c r="N52" i="31"/>
  <c r="L52" i="31"/>
  <c r="J52" i="31"/>
  <c r="O52" i="31"/>
  <c r="N30" i="31"/>
  <c r="F30" i="31"/>
  <c r="D30" i="31"/>
  <c r="L8" i="31"/>
  <c r="O8" i="31"/>
  <c r="J272" i="30"/>
  <c r="D272" i="30"/>
  <c r="N272" i="30"/>
  <c r="L272" i="30"/>
  <c r="H272" i="30"/>
  <c r="C271" i="30"/>
  <c r="O272" i="30" s="1"/>
  <c r="B270" i="30"/>
  <c r="J250" i="30"/>
  <c r="H250" i="30"/>
  <c r="F250" i="30"/>
  <c r="D250" i="30"/>
  <c r="N250" i="30"/>
  <c r="L250" i="30"/>
  <c r="C249" i="30"/>
  <c r="O250" i="30" s="1"/>
  <c r="B248" i="30"/>
  <c r="J228" i="30"/>
  <c r="H228" i="30"/>
  <c r="F228" i="30"/>
  <c r="D228" i="30"/>
  <c r="N228" i="30"/>
  <c r="L228" i="30"/>
  <c r="C227" i="30"/>
  <c r="O228" i="30" s="1"/>
  <c r="B226" i="30"/>
  <c r="J206" i="30"/>
  <c r="H206" i="30"/>
  <c r="F206" i="30"/>
  <c r="D206" i="30"/>
  <c r="N206" i="30"/>
  <c r="L206" i="30"/>
  <c r="C205" i="30"/>
  <c r="O206" i="30" s="1"/>
  <c r="B204" i="30"/>
  <c r="O184" i="30"/>
  <c r="H184" i="30"/>
  <c r="F184" i="30"/>
  <c r="D184" i="30"/>
  <c r="N184" i="30"/>
  <c r="L184" i="30"/>
  <c r="J184" i="30"/>
  <c r="C183" i="30"/>
  <c r="B182" i="30"/>
  <c r="O162" i="30"/>
  <c r="J162" i="30"/>
  <c r="H162" i="30"/>
  <c r="F162" i="30"/>
  <c r="D162" i="30"/>
  <c r="N162" i="30"/>
  <c r="L162" i="30"/>
  <c r="C161" i="30"/>
  <c r="B160" i="30"/>
  <c r="O140" i="30"/>
  <c r="J140" i="30"/>
  <c r="H140" i="30"/>
  <c r="F140" i="30"/>
  <c r="D140" i="30"/>
  <c r="N140" i="30"/>
  <c r="L140" i="30"/>
  <c r="C139" i="30"/>
  <c r="B138" i="30"/>
  <c r="O118" i="30"/>
  <c r="J118" i="30"/>
  <c r="H118" i="30"/>
  <c r="F118" i="30"/>
  <c r="D118" i="30"/>
  <c r="N118" i="30"/>
  <c r="L118" i="30"/>
  <c r="C117" i="30"/>
  <c r="B116" i="30"/>
  <c r="O96" i="30"/>
  <c r="J96" i="30"/>
  <c r="F96" i="30"/>
  <c r="D96" i="30"/>
  <c r="H96" i="30"/>
  <c r="C95" i="30"/>
  <c r="D74" i="30"/>
  <c r="L74" i="30"/>
  <c r="H74" i="30"/>
  <c r="F74" i="30"/>
  <c r="C73" i="30"/>
  <c r="H52" i="30"/>
  <c r="D52" i="30"/>
  <c r="C51" i="30"/>
  <c r="F30" i="30"/>
  <c r="D30" i="30"/>
  <c r="O30" i="30"/>
  <c r="L30" i="30"/>
  <c r="J30" i="30"/>
  <c r="H30" i="30"/>
  <c r="C29" i="30"/>
  <c r="O8" i="30"/>
  <c r="D8" i="30"/>
  <c r="N8" i="30"/>
  <c r="L8" i="30"/>
  <c r="J8" i="30"/>
  <c r="H8" i="30"/>
  <c r="C7" i="30"/>
  <c r="M6" i="28"/>
  <c r="L6" i="28"/>
  <c r="K6" i="28"/>
  <c r="J6" i="28"/>
  <c r="I6" i="28"/>
  <c r="B4" i="28"/>
  <c r="M6" i="27"/>
  <c r="K6" i="27"/>
  <c r="J6" i="27"/>
  <c r="L6" i="27"/>
  <c r="B3" i="27"/>
  <c r="J6" i="26"/>
  <c r="I6" i="26"/>
  <c r="B4" i="26"/>
  <c r="Z7" i="22"/>
  <c r="X7" i="22"/>
  <c r="AA7" i="22"/>
  <c r="N7" i="22"/>
  <c r="M7" i="22"/>
  <c r="L7" i="22"/>
  <c r="K7" i="22"/>
  <c r="B4" i="22"/>
  <c r="R8" i="21"/>
  <c r="T8" i="21"/>
  <c r="H8" i="21"/>
  <c r="J8" i="21"/>
  <c r="B5" i="21"/>
  <c r="R7" i="19"/>
  <c r="J7" i="19"/>
  <c r="B4" i="19"/>
  <c r="AB6" i="18"/>
  <c r="Z6" i="18"/>
  <c r="AA6" i="18"/>
  <c r="T6" i="18"/>
  <c r="R6" i="18"/>
  <c r="S6" i="18"/>
  <c r="K6" i="18"/>
  <c r="I6" i="18"/>
  <c r="J6" i="18"/>
  <c r="B3" i="18"/>
  <c r="W7" i="17"/>
  <c r="L7" i="17"/>
  <c r="K7" i="17"/>
  <c r="I7" i="17"/>
  <c r="B4" i="17"/>
  <c r="AA7" i="16"/>
  <c r="Y7" i="16"/>
  <c r="Z7" i="16"/>
  <c r="B4" i="16"/>
  <c r="X7" i="15"/>
  <c r="AA7" i="15"/>
  <c r="W7" i="15"/>
  <c r="M7" i="15"/>
  <c r="J7" i="15"/>
  <c r="K7" i="15"/>
  <c r="L7" i="15"/>
  <c r="B4" i="15"/>
  <c r="B6" i="14"/>
  <c r="X6" i="13"/>
  <c r="M6" i="13"/>
  <c r="K6" i="13"/>
  <c r="I6" i="13"/>
  <c r="B3" i="13"/>
  <c r="X5" i="12"/>
  <c r="W5" i="12"/>
  <c r="V5" i="12"/>
  <c r="U5" i="12"/>
  <c r="M5" i="12"/>
  <c r="J5" i="12"/>
  <c r="I5" i="12"/>
  <c r="S8" i="9"/>
  <c r="P8" i="9"/>
  <c r="B3" i="6"/>
  <c r="T6" i="5"/>
  <c r="S6" i="5"/>
  <c r="M6" i="5"/>
  <c r="L6" i="5"/>
  <c r="K6" i="5"/>
  <c r="J6" i="5"/>
  <c r="B3" i="5"/>
  <c r="N152" i="3"/>
  <c r="L79" i="3"/>
  <c r="K79" i="3"/>
  <c r="L6" i="3"/>
  <c r="K6" i="3"/>
  <c r="J6" i="3"/>
  <c r="N56" i="2"/>
  <c r="L56" i="2"/>
  <c r="J56" i="2"/>
  <c r="M56" i="2"/>
  <c r="N6" i="2"/>
  <c r="L6" i="2"/>
  <c r="K6" i="2"/>
  <c r="J6" i="2"/>
  <c r="B39" i="1"/>
  <c r="B38" i="1"/>
  <c r="B37" i="1"/>
  <c r="M2" i="1"/>
  <c r="F34" i="31"/>
  <c r="J19" i="31"/>
  <c r="H18" i="31"/>
  <c r="L16" i="31"/>
  <c r="H15" i="31"/>
  <c r="J13" i="31"/>
  <c r="L11" i="31"/>
  <c r="F9" i="31"/>
  <c r="L82" i="31"/>
  <c r="H79" i="31"/>
  <c r="L60" i="31"/>
  <c r="F54" i="31"/>
  <c r="F42" i="31"/>
  <c r="H32" i="31"/>
  <c r="L20" i="31"/>
  <c r="L14" i="31"/>
  <c r="F12" i="31"/>
  <c r="H10" i="31"/>
  <c r="H87" i="31"/>
  <c r="F62" i="31"/>
  <c r="L55" i="31"/>
  <c r="H40" i="31"/>
  <c r="L33" i="31"/>
  <c r="J20" i="31"/>
  <c r="F18" i="31"/>
  <c r="F17" i="31"/>
  <c r="J16" i="31"/>
  <c r="F15" i="31"/>
  <c r="H13" i="31"/>
  <c r="J11" i="31"/>
  <c r="L9" i="31"/>
  <c r="F77" i="31"/>
  <c r="L75" i="31"/>
  <c r="L63" i="31"/>
  <c r="H60" i="31"/>
  <c r="L41" i="31"/>
  <c r="F35" i="31"/>
  <c r="F20" i="31"/>
  <c r="J14" i="31"/>
  <c r="L12" i="31"/>
  <c r="F10" i="31"/>
  <c r="F85" i="31"/>
  <c r="L83" i="31"/>
  <c r="H75" i="31"/>
  <c r="F43" i="31"/>
  <c r="L36" i="31"/>
  <c r="H33" i="31"/>
  <c r="H16" i="31"/>
  <c r="L15" i="31"/>
  <c r="F13" i="31"/>
  <c r="H11" i="31"/>
  <c r="J9" i="31"/>
  <c r="H83" i="31"/>
  <c r="F58" i="31"/>
  <c r="L17" i="31"/>
  <c r="F14" i="31"/>
  <c r="L10" i="31"/>
  <c r="F108" i="30"/>
  <c r="H106" i="30"/>
  <c r="J104" i="30"/>
  <c r="L102" i="30"/>
  <c r="F100" i="30"/>
  <c r="H98" i="30"/>
  <c r="J15" i="31"/>
  <c r="H12" i="31"/>
  <c r="H109" i="30"/>
  <c r="J107" i="30"/>
  <c r="L105" i="30"/>
  <c r="F103" i="30"/>
  <c r="H101" i="30"/>
  <c r="J99" i="30"/>
  <c r="L97" i="30"/>
  <c r="F53" i="31"/>
  <c r="F31" i="31"/>
  <c r="L13" i="31"/>
  <c r="J10" i="31"/>
  <c r="H284" i="30"/>
  <c r="F281" i="30"/>
  <c r="L277" i="30"/>
  <c r="J274" i="30"/>
  <c r="L108" i="30"/>
  <c r="F106" i="30"/>
  <c r="H104" i="30"/>
  <c r="J102" i="30"/>
  <c r="L100" i="30"/>
  <c r="L56" i="31"/>
  <c r="F109" i="30"/>
  <c r="H107" i="30"/>
  <c r="J105" i="30"/>
  <c r="L103" i="30"/>
  <c r="F101" i="30"/>
  <c r="H99" i="30"/>
  <c r="J97" i="30"/>
  <c r="F80" i="31"/>
  <c r="F61" i="31"/>
  <c r="H56" i="31"/>
  <c r="F39" i="31"/>
  <c r="J108" i="30"/>
  <c r="L106" i="30"/>
  <c r="F104" i="30"/>
  <c r="H102" i="30"/>
  <c r="J100" i="30"/>
  <c r="L98" i="30"/>
  <c r="L64" i="31"/>
  <c r="L18" i="31"/>
  <c r="F16" i="31"/>
  <c r="L109" i="30"/>
  <c r="F107" i="30"/>
  <c r="H105" i="30"/>
  <c r="J103" i="30"/>
  <c r="L101" i="30"/>
  <c r="F99" i="30"/>
  <c r="H97" i="30"/>
  <c r="H64" i="31"/>
  <c r="H21" i="31"/>
  <c r="J18" i="31"/>
  <c r="H14" i="31"/>
  <c r="F11" i="31"/>
  <c r="H108" i="30"/>
  <c r="J106" i="30"/>
  <c r="L104" i="30"/>
  <c r="F102" i="30"/>
  <c r="H100" i="30"/>
  <c r="J98" i="30"/>
  <c r="L107" i="30"/>
  <c r="J77" i="30"/>
  <c r="F61" i="30"/>
  <c r="J57" i="30"/>
  <c r="F53" i="30"/>
  <c r="F42" i="30"/>
  <c r="H40" i="30"/>
  <c r="J38" i="30"/>
  <c r="L36" i="30"/>
  <c r="F34" i="30"/>
  <c r="H32" i="30"/>
  <c r="H21" i="30"/>
  <c r="J19" i="30"/>
  <c r="L17" i="30"/>
  <c r="F15" i="30"/>
  <c r="H13" i="30"/>
  <c r="J11" i="30"/>
  <c r="L9" i="30"/>
  <c r="H232" i="30"/>
  <c r="L217" i="30"/>
  <c r="J84" i="30"/>
  <c r="J60" i="30"/>
  <c r="F56" i="30"/>
  <c r="H54" i="30"/>
  <c r="H43" i="30"/>
  <c r="J41" i="30"/>
  <c r="L39" i="30"/>
  <c r="F37" i="30"/>
  <c r="H35" i="30"/>
  <c r="J33" i="30"/>
  <c r="L31" i="30"/>
  <c r="L20" i="30"/>
  <c r="F18" i="30"/>
  <c r="H16" i="30"/>
  <c r="J14" i="30"/>
  <c r="L12" i="30"/>
  <c r="F10" i="30"/>
  <c r="H41" i="31"/>
  <c r="J101" i="30"/>
  <c r="F98" i="30"/>
  <c r="J55" i="30"/>
  <c r="L42" i="30"/>
  <c r="F40" i="30"/>
  <c r="H38" i="30"/>
  <c r="J36" i="30"/>
  <c r="L34" i="30"/>
  <c r="F32" i="30"/>
  <c r="F21" i="30"/>
  <c r="H19" i="30"/>
  <c r="J17" i="30"/>
  <c r="L15" i="30"/>
  <c r="F13" i="30"/>
  <c r="H11" i="30"/>
  <c r="J9" i="30"/>
  <c r="L37" i="31"/>
  <c r="J12" i="31"/>
  <c r="F229" i="30"/>
  <c r="H218" i="30"/>
  <c r="J82" i="30"/>
  <c r="J65" i="30"/>
  <c r="F62" i="30"/>
  <c r="J58" i="30"/>
  <c r="F54" i="30"/>
  <c r="F43" i="30"/>
  <c r="H41" i="30"/>
  <c r="J39" i="30"/>
  <c r="L37" i="30"/>
  <c r="F35" i="30"/>
  <c r="H33" i="30"/>
  <c r="J31" i="30"/>
  <c r="J20" i="30"/>
  <c r="L18" i="30"/>
  <c r="F16" i="30"/>
  <c r="H14" i="30"/>
  <c r="J12" i="30"/>
  <c r="L10" i="30"/>
  <c r="F105" i="30"/>
  <c r="J42" i="30"/>
  <c r="L40" i="30"/>
  <c r="F38" i="30"/>
  <c r="H36" i="30"/>
  <c r="J34" i="30"/>
  <c r="L32" i="30"/>
  <c r="L21" i="30"/>
  <c r="F19" i="30"/>
  <c r="H17" i="30"/>
  <c r="J15" i="30"/>
  <c r="L13" i="30"/>
  <c r="F11" i="30"/>
  <c r="H9" i="30"/>
  <c r="H9" i="31"/>
  <c r="H273" i="30"/>
  <c r="J109" i="30"/>
  <c r="L99" i="30"/>
  <c r="F97" i="30"/>
  <c r="F60" i="30"/>
  <c r="J56" i="30"/>
  <c r="L43" i="30"/>
  <c r="F41" i="30"/>
  <c r="H39" i="30"/>
  <c r="J37" i="30"/>
  <c r="L35" i="30"/>
  <c r="F33" i="30"/>
  <c r="H31" i="30"/>
  <c r="H20" i="30"/>
  <c r="J18" i="30"/>
  <c r="L16" i="30"/>
  <c r="F14" i="30"/>
  <c r="H12" i="30"/>
  <c r="J10" i="30"/>
  <c r="H78" i="31"/>
  <c r="J285" i="30"/>
  <c r="J241" i="30"/>
  <c r="J59" i="30"/>
  <c r="H42" i="30"/>
  <c r="J40" i="30"/>
  <c r="L38" i="30"/>
  <c r="F36" i="30"/>
  <c r="H34" i="30"/>
  <c r="J32" i="30"/>
  <c r="J21" i="30"/>
  <c r="L19" i="30"/>
  <c r="F17" i="30"/>
  <c r="H15" i="30"/>
  <c r="J13" i="30"/>
  <c r="L11" i="30"/>
  <c r="F9" i="30"/>
  <c r="L258" i="30"/>
  <c r="F196" i="30"/>
  <c r="H56" i="30"/>
  <c r="L14" i="30"/>
  <c r="G62" i="28"/>
  <c r="F48" i="28"/>
  <c r="E34" i="28"/>
  <c r="G160" i="27"/>
  <c r="F146" i="27"/>
  <c r="E132" i="27"/>
  <c r="D118" i="27"/>
  <c r="C104" i="27"/>
  <c r="G48" i="27"/>
  <c r="F34" i="27"/>
  <c r="E20" i="27"/>
  <c r="L60" i="30"/>
  <c r="L80" i="30"/>
  <c r="H37" i="30"/>
  <c r="F62" i="28"/>
  <c r="E48" i="28"/>
  <c r="F160" i="27"/>
  <c r="E146" i="27"/>
  <c r="D132" i="27"/>
  <c r="C118" i="27"/>
  <c r="G62" i="27"/>
  <c r="F48" i="27"/>
  <c r="E34" i="27"/>
  <c r="D20" i="27"/>
  <c r="F283" i="30"/>
  <c r="J235" i="30"/>
  <c r="H103" i="30"/>
  <c r="L81" i="30"/>
  <c r="J83" i="30"/>
  <c r="L41" i="30"/>
  <c r="H18" i="30"/>
  <c r="E160" i="27"/>
  <c r="D146" i="27"/>
  <c r="C132" i="27"/>
  <c r="G76" i="27"/>
  <c r="F62" i="27"/>
  <c r="E48" i="27"/>
  <c r="D34" i="27"/>
  <c r="C20" i="27"/>
  <c r="F160" i="26"/>
  <c r="F119" i="30"/>
  <c r="J54" i="30"/>
  <c r="H61" i="30"/>
  <c r="F31" i="30"/>
  <c r="D160" i="27"/>
  <c r="C146" i="27"/>
  <c r="G90" i="27"/>
  <c r="F76" i="27"/>
  <c r="E62" i="27"/>
  <c r="D48" i="27"/>
  <c r="C34" i="27"/>
  <c r="E160" i="26"/>
  <c r="D146" i="26"/>
  <c r="J35" i="30"/>
  <c r="F12" i="30"/>
  <c r="C160" i="27"/>
  <c r="G104" i="27"/>
  <c r="F90" i="27"/>
  <c r="E76" i="27"/>
  <c r="D62" i="27"/>
  <c r="C48" i="27"/>
  <c r="D160" i="26"/>
  <c r="L187" i="30"/>
  <c r="F58" i="30"/>
  <c r="J16" i="30"/>
  <c r="G118" i="27"/>
  <c r="F104" i="27"/>
  <c r="E90" i="27"/>
  <c r="D76" i="27"/>
  <c r="C62" i="27"/>
  <c r="C160" i="26"/>
  <c r="J76" i="30"/>
  <c r="J62" i="30"/>
  <c r="F39" i="30"/>
  <c r="G132" i="27"/>
  <c r="F118" i="27"/>
  <c r="E104" i="27"/>
  <c r="D90" i="27"/>
  <c r="C76" i="27"/>
  <c r="G20" i="27"/>
  <c r="H10" i="30"/>
  <c r="E118" i="27"/>
  <c r="C146" i="26"/>
  <c r="G90" i="26"/>
  <c r="F76" i="26"/>
  <c r="E62" i="26"/>
  <c r="D48" i="26"/>
  <c r="C34" i="26"/>
  <c r="G48" i="28"/>
  <c r="G104" i="26"/>
  <c r="F90" i="26"/>
  <c r="E76" i="26"/>
  <c r="D62" i="26"/>
  <c r="C48" i="26"/>
  <c r="H208" i="30"/>
  <c r="J43" i="30"/>
  <c r="F132" i="28"/>
  <c r="D104" i="27"/>
  <c r="G118" i="26"/>
  <c r="F104" i="26"/>
  <c r="E90" i="26"/>
  <c r="D76" i="26"/>
  <c r="C62" i="26"/>
  <c r="F34" i="28"/>
  <c r="G34" i="27"/>
  <c r="G132" i="26"/>
  <c r="F118" i="26"/>
  <c r="E104" i="26"/>
  <c r="D90" i="26"/>
  <c r="C76" i="26"/>
  <c r="G20" i="26"/>
  <c r="L33" i="30"/>
  <c r="E104" i="28"/>
  <c r="G146" i="27"/>
  <c r="C90" i="27"/>
  <c r="F132" i="26"/>
  <c r="E118" i="26"/>
  <c r="D104" i="26"/>
  <c r="C90" i="26"/>
  <c r="G34" i="26"/>
  <c r="F20" i="26"/>
  <c r="E20" i="28"/>
  <c r="F20" i="27"/>
  <c r="G146" i="26"/>
  <c r="E132" i="26"/>
  <c r="D118" i="26"/>
  <c r="C104" i="26"/>
  <c r="G48" i="26"/>
  <c r="F34" i="26"/>
  <c r="E20" i="26"/>
  <c r="J175" i="30"/>
  <c r="F20" i="30"/>
  <c r="F132" i="27"/>
  <c r="F146" i="26"/>
  <c r="D132" i="26"/>
  <c r="C118" i="26"/>
  <c r="G62" i="26"/>
  <c r="F48" i="26"/>
  <c r="E34" i="26"/>
  <c r="D20" i="26"/>
  <c r="E48" i="26"/>
  <c r="D34" i="26"/>
  <c r="G160" i="26"/>
  <c r="E146" i="26"/>
  <c r="G76" i="26"/>
  <c r="C20" i="26"/>
  <c r="C132" i="26"/>
  <c r="F62" i="26"/>
  <c r="F161" i="22"/>
  <c r="F147" i="22"/>
  <c r="G147" i="22"/>
  <c r="E119" i="22"/>
  <c r="E91" i="22"/>
  <c r="E63" i="22"/>
  <c r="E35" i="22"/>
  <c r="D21" i="22"/>
  <c r="E147" i="22"/>
  <c r="H133" i="22"/>
  <c r="D119" i="22"/>
  <c r="H105" i="22"/>
  <c r="D91" i="22"/>
  <c r="H77" i="22"/>
  <c r="D63" i="22"/>
  <c r="H49" i="22"/>
  <c r="D35" i="22"/>
  <c r="V21" i="22"/>
  <c r="C21" i="22"/>
  <c r="H161" i="22"/>
  <c r="D147" i="22"/>
  <c r="G133" i="22"/>
  <c r="C119" i="22"/>
  <c r="G105" i="22"/>
  <c r="C91" i="22"/>
  <c r="G77" i="22"/>
  <c r="C63" i="22"/>
  <c r="G49" i="22"/>
  <c r="C35" i="22"/>
  <c r="U21" i="22"/>
  <c r="G161" i="22"/>
  <c r="C147" i="22"/>
  <c r="F133" i="22"/>
  <c r="F105" i="22"/>
  <c r="F77" i="22"/>
  <c r="F49" i="22"/>
  <c r="E161" i="22"/>
  <c r="E133" i="22"/>
  <c r="E105" i="22"/>
  <c r="E77" i="22"/>
  <c r="E49" i="22"/>
  <c r="H21" i="22"/>
  <c r="F162" i="21"/>
  <c r="F148" i="21"/>
  <c r="F134" i="21"/>
  <c r="D161" i="22"/>
  <c r="D133" i="22"/>
  <c r="H119" i="22"/>
  <c r="D105" i="22"/>
  <c r="H91" i="22"/>
  <c r="D77" i="22"/>
  <c r="H63" i="22"/>
  <c r="D49" i="22"/>
  <c r="H35" i="22"/>
  <c r="G21" i="22"/>
  <c r="E162" i="21"/>
  <c r="E148" i="21"/>
  <c r="E134" i="21"/>
  <c r="C161" i="22"/>
  <c r="C133" i="22"/>
  <c r="G119" i="22"/>
  <c r="C105" i="22"/>
  <c r="G91" i="22"/>
  <c r="C77" i="22"/>
  <c r="G63" i="22"/>
  <c r="C49" i="22"/>
  <c r="G35" i="22"/>
  <c r="F21" i="22"/>
  <c r="D162" i="21"/>
  <c r="D148" i="21"/>
  <c r="D134" i="21"/>
  <c r="H147" i="22"/>
  <c r="F119" i="22"/>
  <c r="F91" i="22"/>
  <c r="F63" i="22"/>
  <c r="F35" i="22"/>
  <c r="E21" i="22"/>
  <c r="C162" i="21"/>
  <c r="C148" i="21"/>
  <c r="C134" i="21"/>
  <c r="C120" i="21"/>
  <c r="C106" i="21"/>
  <c r="C92" i="21"/>
  <c r="D120" i="21"/>
  <c r="F106" i="21"/>
  <c r="D92" i="21"/>
  <c r="E78" i="21"/>
  <c r="C50" i="21"/>
  <c r="E106" i="21"/>
  <c r="D78" i="21"/>
  <c r="F36" i="21"/>
  <c r="P22" i="21"/>
  <c r="F22" i="21"/>
  <c r="D106" i="21"/>
  <c r="C78" i="21"/>
  <c r="F64" i="21"/>
  <c r="E36" i="21"/>
  <c r="O22" i="21"/>
  <c r="E22" i="21"/>
  <c r="E64" i="21"/>
  <c r="D36" i="21"/>
  <c r="N22" i="21"/>
  <c r="D22" i="21"/>
  <c r="D64" i="21"/>
  <c r="C36" i="21"/>
  <c r="M22" i="21"/>
  <c r="C22" i="21"/>
  <c r="C64" i="21"/>
  <c r="F50" i="21"/>
  <c r="F120" i="21"/>
  <c r="F92" i="21"/>
  <c r="E50" i="21"/>
  <c r="E120" i="21"/>
  <c r="E92" i="21"/>
  <c r="F78" i="21"/>
  <c r="D50" i="21"/>
  <c r="X160" i="18"/>
  <c r="P160" i="18"/>
  <c r="V148" i="18"/>
  <c r="N148" i="18"/>
  <c r="F148" i="18"/>
  <c r="X134" i="18"/>
  <c r="P134" i="18"/>
  <c r="L132" i="18"/>
  <c r="D132" i="18"/>
  <c r="W160" i="18"/>
  <c r="O160" i="18"/>
  <c r="G160" i="18"/>
  <c r="U148" i="18"/>
  <c r="M148" i="18"/>
  <c r="E148" i="18"/>
  <c r="W134" i="18"/>
  <c r="O134" i="18"/>
  <c r="G134" i="18"/>
  <c r="C132" i="18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C160" i="18"/>
  <c r="U146" i="18"/>
  <c r="M146" i="18"/>
  <c r="E146" i="18"/>
  <c r="C134" i="18"/>
  <c r="W132" i="18"/>
  <c r="O132" i="18"/>
  <c r="G132" i="18"/>
  <c r="U120" i="18"/>
  <c r="M120" i="18"/>
  <c r="E120" i="18"/>
  <c r="X148" i="18"/>
  <c r="P148" i="18"/>
  <c r="L146" i="18"/>
  <c r="D146" i="18"/>
  <c r="V132" i="18"/>
  <c r="N132" i="18"/>
  <c r="F132" i="18"/>
  <c r="L120" i="18"/>
  <c r="D120" i="18"/>
  <c r="W148" i="18"/>
  <c r="O148" i="18"/>
  <c r="G148" i="18"/>
  <c r="C146" i="18"/>
  <c r="U132" i="18"/>
  <c r="M132" i="18"/>
  <c r="E132" i="18"/>
  <c r="C120" i="18"/>
  <c r="W118" i="18"/>
  <c r="M118" i="18"/>
  <c r="D118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V118" i="18"/>
  <c r="L118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U118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L34" i="18"/>
  <c r="D34" i="18"/>
  <c r="V20" i="18"/>
  <c r="N20" i="18"/>
  <c r="F20" i="18"/>
  <c r="L8" i="18"/>
  <c r="D8" i="18"/>
  <c r="P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O118" i="18"/>
  <c r="F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X118" i="18"/>
  <c r="G78" i="18"/>
  <c r="O22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N118" i="18"/>
  <c r="C76" i="18"/>
  <c r="U62" i="18"/>
  <c r="G22" i="18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E118" i="18"/>
  <c r="W104" i="18"/>
  <c r="M62" i="18"/>
  <c r="C20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O104" i="18"/>
  <c r="E62" i="18"/>
  <c r="W48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C106" i="18"/>
  <c r="G104" i="18"/>
  <c r="U92" i="18"/>
  <c r="O48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M92" i="18"/>
  <c r="C50" i="18"/>
  <c r="G48" i="18"/>
  <c r="U36" i="18"/>
  <c r="E49" i="17"/>
  <c r="F37" i="17"/>
  <c r="D35" i="17"/>
  <c r="E23" i="17"/>
  <c r="F21" i="17"/>
  <c r="C149" i="16"/>
  <c r="G119" i="16"/>
  <c r="F105" i="16"/>
  <c r="G93" i="16"/>
  <c r="E91" i="16"/>
  <c r="F79" i="16"/>
  <c r="D77" i="16"/>
  <c r="E65" i="16"/>
  <c r="C63" i="16"/>
  <c r="D51" i="16"/>
  <c r="C37" i="16"/>
  <c r="O78" i="18"/>
  <c r="E36" i="18"/>
  <c r="G107" i="17"/>
  <c r="G105" i="17"/>
  <c r="E77" i="17"/>
  <c r="F65" i="17"/>
  <c r="C49" i="17"/>
  <c r="D37" i="17"/>
  <c r="D21" i="17"/>
  <c r="F9" i="17"/>
  <c r="G133" i="16"/>
  <c r="E105" i="16"/>
  <c r="F93" i="16"/>
  <c r="C77" i="16"/>
  <c r="D65" i="16"/>
  <c r="S21" i="16"/>
  <c r="U9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F133" i="16"/>
  <c r="G121" i="16"/>
  <c r="D105" i="16"/>
  <c r="E93" i="16"/>
  <c r="C65" i="16"/>
  <c r="G21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W22" i="18"/>
  <c r="Q21" i="16"/>
  <c r="F21" i="16"/>
  <c r="S9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R23" i="14"/>
  <c r="G23" i="14"/>
  <c r="G91" i="17"/>
  <c r="E63" i="17"/>
  <c r="F51" i="17"/>
  <c r="C35" i="17"/>
  <c r="D23" i="17"/>
  <c r="G35" i="16"/>
  <c r="E21" i="16"/>
  <c r="G9" i="16"/>
  <c r="G133" i="15"/>
  <c r="F119" i="15"/>
  <c r="E105" i="15"/>
  <c r="D91" i="15"/>
  <c r="C77" i="15"/>
  <c r="D163" i="14"/>
  <c r="F135" i="14"/>
  <c r="C121" i="14"/>
  <c r="E93" i="14"/>
  <c r="G65" i="14"/>
  <c r="D51" i="14"/>
  <c r="F23" i="14"/>
  <c r="F91" i="17"/>
  <c r="G79" i="17"/>
  <c r="E51" i="17"/>
  <c r="C23" i="17"/>
  <c r="F119" i="16"/>
  <c r="G107" i="16"/>
  <c r="D91" i="16"/>
  <c r="E79" i="16"/>
  <c r="C51" i="16"/>
  <c r="D21" i="16"/>
  <c r="Q9" i="16"/>
  <c r="F9" i="16"/>
  <c r="G147" i="15"/>
  <c r="F133" i="15"/>
  <c r="E119" i="15"/>
  <c r="D105" i="15"/>
  <c r="C91" i="15"/>
  <c r="G35" i="15"/>
  <c r="C163" i="14"/>
  <c r="E135" i="14"/>
  <c r="G107" i="14"/>
  <c r="D93" i="14"/>
  <c r="F65" i="14"/>
  <c r="C51" i="14"/>
  <c r="E23" i="14"/>
  <c r="E92" i="18"/>
  <c r="F121" i="17"/>
  <c r="R9" i="17"/>
  <c r="G147" i="16"/>
  <c r="E119" i="16"/>
  <c r="F107" i="16"/>
  <c r="C91" i="16"/>
  <c r="D79" i="16"/>
  <c r="C21" i="16"/>
  <c r="E9" i="16"/>
  <c r="G161" i="15"/>
  <c r="F147" i="15"/>
  <c r="E133" i="15"/>
  <c r="D119" i="15"/>
  <c r="C105" i="15"/>
  <c r="G49" i="15"/>
  <c r="F35" i="15"/>
  <c r="G149" i="14"/>
  <c r="D135" i="14"/>
  <c r="F107" i="14"/>
  <c r="C93" i="14"/>
  <c r="E65" i="14"/>
  <c r="G37" i="14"/>
  <c r="D23" i="14"/>
  <c r="E121" i="17"/>
  <c r="Q9" i="17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F37" i="14"/>
  <c r="C23" i="14"/>
  <c r="W78" i="18"/>
  <c r="E37" i="17"/>
  <c r="T21" i="16"/>
  <c r="E49" i="15"/>
  <c r="F21" i="15"/>
  <c r="D146" i="13"/>
  <c r="D160" i="13"/>
  <c r="D54" i="12"/>
  <c r="D108" i="11"/>
  <c r="D104" i="11"/>
  <c r="D100" i="11"/>
  <c r="D96" i="11"/>
  <c r="D84" i="11"/>
  <c r="D80" i="11"/>
  <c r="D76" i="11"/>
  <c r="I20" i="9"/>
  <c r="M16" i="9"/>
  <c r="E16" i="9"/>
  <c r="G14" i="9"/>
  <c r="I12" i="9"/>
  <c r="E161" i="15"/>
  <c r="G76" i="13"/>
  <c r="C54" i="12"/>
  <c r="D63" i="11"/>
  <c r="D59" i="11"/>
  <c r="D55" i="11"/>
  <c r="D39" i="11"/>
  <c r="D35" i="11"/>
  <c r="D31" i="11"/>
  <c r="D19" i="11"/>
  <c r="D15" i="11"/>
  <c r="D11" i="11"/>
  <c r="G21" i="9"/>
  <c r="I19" i="9"/>
  <c r="M15" i="9"/>
  <c r="E15" i="9"/>
  <c r="G13" i="9"/>
  <c r="I11" i="9"/>
  <c r="C9" i="16"/>
  <c r="D35" i="15"/>
  <c r="D107" i="14"/>
  <c r="C132" i="13"/>
  <c r="D55" i="12"/>
  <c r="D107" i="11"/>
  <c r="D103" i="11"/>
  <c r="D99" i="11"/>
  <c r="D83" i="11"/>
  <c r="D79" i="11"/>
  <c r="D75" i="11"/>
  <c r="G20" i="9"/>
  <c r="I18" i="9"/>
  <c r="M14" i="9"/>
  <c r="E14" i="9"/>
  <c r="G12" i="9"/>
  <c r="I10" i="9"/>
  <c r="E21" i="17"/>
  <c r="D147" i="15"/>
  <c r="G121" i="14"/>
  <c r="E37" i="14"/>
  <c r="F62" i="13"/>
  <c r="C55" i="12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M36" i="18"/>
  <c r="G77" i="15"/>
  <c r="Q20" i="13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G9" i="17"/>
  <c r="C133" i="15"/>
  <c r="F20" i="13"/>
  <c r="D61" i="11"/>
  <c r="D57" i="11"/>
  <c r="D53" i="11"/>
  <c r="D41" i="11"/>
  <c r="D37" i="11"/>
  <c r="D33" i="11"/>
  <c r="D17" i="11"/>
  <c r="D13" i="11"/>
  <c r="D9" i="11"/>
  <c r="M19" i="9"/>
  <c r="E19" i="9"/>
  <c r="G17" i="9"/>
  <c r="I15" i="9"/>
  <c r="M11" i="9"/>
  <c r="E11" i="9"/>
  <c r="G9" i="9"/>
  <c r="F77" i="17"/>
  <c r="F63" i="15"/>
  <c r="E149" i="14"/>
  <c r="C65" i="14"/>
  <c r="D49" i="17"/>
  <c r="W9" i="12"/>
  <c r="W16" i="12"/>
  <c r="G55" i="12"/>
  <c r="D64" i="11"/>
  <c r="D20" i="11"/>
  <c r="E17" i="9"/>
  <c r="G15" i="9"/>
  <c r="I13" i="9"/>
  <c r="M9" i="9"/>
  <c r="D85" i="11"/>
  <c r="D40" i="11"/>
  <c r="M18" i="9"/>
  <c r="D105" i="11"/>
  <c r="D60" i="11"/>
  <c r="D16" i="11"/>
  <c r="E9" i="9"/>
  <c r="D34" i="13"/>
  <c r="A13" i="12"/>
  <c r="D53" i="12"/>
  <c r="D81" i="11"/>
  <c r="D36" i="11"/>
  <c r="E18" i="9"/>
  <c r="G16" i="9"/>
  <c r="I14" i="9"/>
  <c r="M10" i="9"/>
  <c r="C53" i="12"/>
  <c r="C57" i="12" s="1"/>
  <c r="D101" i="11"/>
  <c r="D56" i="11"/>
  <c r="D12" i="11"/>
  <c r="F54" i="12"/>
  <c r="D77" i="11"/>
  <c r="D32" i="11"/>
  <c r="E10" i="9"/>
  <c r="G65" i="17"/>
  <c r="Q21" i="15"/>
  <c r="F79" i="14"/>
  <c r="A14" i="12"/>
  <c r="E54" i="12"/>
  <c r="D97" i="11"/>
  <c r="D52" i="11"/>
  <c r="D8" i="11"/>
  <c r="I21" i="9"/>
  <c r="M17" i="9"/>
  <c r="W40" i="12"/>
  <c r="G18" i="2"/>
  <c r="G17" i="2"/>
  <c r="E18" i="2"/>
  <c r="E17" i="2"/>
  <c r="H18" i="2"/>
  <c r="D57" i="12" l="1"/>
  <c r="L144" i="3"/>
  <c r="K144" i="3"/>
  <c r="J144" i="3"/>
  <c r="M144" i="3"/>
  <c r="N144" i="3"/>
  <c r="U20" i="6"/>
  <c r="T20" i="6"/>
  <c r="S20" i="6"/>
  <c r="W20" i="6"/>
  <c r="V20" i="6"/>
  <c r="V49" i="5"/>
  <c r="S49" i="5"/>
  <c r="W49" i="5"/>
  <c r="U49" i="5"/>
  <c r="T49" i="5"/>
  <c r="N49" i="2"/>
  <c r="J49" i="2"/>
  <c r="M49" i="2"/>
  <c r="L49" i="2"/>
  <c r="K49" i="2"/>
  <c r="E68" i="2"/>
  <c r="F195" i="3"/>
  <c r="J19" i="2"/>
  <c r="K19" i="2"/>
  <c r="M19" i="2"/>
  <c r="L19" i="2"/>
  <c r="F42" i="2"/>
  <c r="N106" i="3"/>
  <c r="M106" i="3"/>
  <c r="L106" i="3"/>
  <c r="K106" i="3"/>
  <c r="I117" i="3"/>
  <c r="J106" i="3"/>
  <c r="N163" i="3"/>
  <c r="M163" i="3"/>
  <c r="L163" i="3"/>
  <c r="K163" i="3"/>
  <c r="J163" i="3"/>
  <c r="N11" i="2"/>
  <c r="M11" i="2"/>
  <c r="L11" i="2"/>
  <c r="K11" i="2"/>
  <c r="J11" i="2"/>
  <c r="N15" i="2"/>
  <c r="I18" i="2"/>
  <c r="M15" i="2"/>
  <c r="L15" i="2"/>
  <c r="K15" i="2"/>
  <c r="J15" i="2"/>
  <c r="N22" i="2"/>
  <c r="M22" i="2"/>
  <c r="L22" i="2"/>
  <c r="K22" i="2"/>
  <c r="J22" i="2"/>
  <c r="G43" i="2"/>
  <c r="N59" i="2"/>
  <c r="M59" i="2"/>
  <c r="L59" i="2"/>
  <c r="K59" i="2"/>
  <c r="J59" i="2"/>
  <c r="N63" i="2"/>
  <c r="M63" i="2"/>
  <c r="L63" i="2"/>
  <c r="K63" i="2"/>
  <c r="J63" i="2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0" i="3"/>
  <c r="M20" i="3"/>
  <c r="L20" i="3"/>
  <c r="K20" i="3"/>
  <c r="J20" i="3"/>
  <c r="N24" i="3"/>
  <c r="M24" i="3"/>
  <c r="L24" i="3"/>
  <c r="K24" i="3"/>
  <c r="J24" i="3"/>
  <c r="N28" i="3"/>
  <c r="M28" i="3"/>
  <c r="L28" i="3"/>
  <c r="K28" i="3"/>
  <c r="J28" i="3"/>
  <c r="N32" i="3"/>
  <c r="M32" i="3"/>
  <c r="L32" i="3"/>
  <c r="K32" i="3"/>
  <c r="J32" i="3"/>
  <c r="N36" i="3"/>
  <c r="M36" i="3"/>
  <c r="L36" i="3"/>
  <c r="K36" i="3"/>
  <c r="J36" i="3"/>
  <c r="M40" i="3"/>
  <c r="L40" i="3"/>
  <c r="K40" i="3"/>
  <c r="J40" i="3"/>
  <c r="M48" i="3"/>
  <c r="L48" i="3"/>
  <c r="K48" i="3"/>
  <c r="J48" i="3"/>
  <c r="M56" i="3"/>
  <c r="L56" i="3"/>
  <c r="K56" i="3"/>
  <c r="J56" i="3"/>
  <c r="N63" i="3"/>
  <c r="M63" i="3"/>
  <c r="L63" i="3"/>
  <c r="K63" i="3"/>
  <c r="J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8" i="3"/>
  <c r="M98" i="3"/>
  <c r="L98" i="3"/>
  <c r="K98" i="3"/>
  <c r="J98" i="3"/>
  <c r="H113" i="3"/>
  <c r="H114" i="3"/>
  <c r="H115" i="3"/>
  <c r="I16" i="5"/>
  <c r="M16" i="5"/>
  <c r="L16" i="5"/>
  <c r="K16" i="5"/>
  <c r="J16" i="5"/>
  <c r="K23" i="5"/>
  <c r="J23" i="5"/>
  <c r="I23" i="5"/>
  <c r="M23" i="5"/>
  <c r="L23" i="5"/>
  <c r="L42" i="5"/>
  <c r="K42" i="5"/>
  <c r="I42" i="5"/>
  <c r="M42" i="5"/>
  <c r="J42" i="5"/>
  <c r="G115" i="3"/>
  <c r="G187" i="3"/>
  <c r="N7" i="2"/>
  <c r="M7" i="2"/>
  <c r="L7" i="2"/>
  <c r="K7" i="2"/>
  <c r="J7" i="2"/>
  <c r="M41" i="3"/>
  <c r="L41" i="3"/>
  <c r="K41" i="3"/>
  <c r="J41" i="3"/>
  <c r="M49" i="3"/>
  <c r="L49" i="3"/>
  <c r="K49" i="3"/>
  <c r="J49" i="3"/>
  <c r="M57" i="3"/>
  <c r="L57" i="3"/>
  <c r="K57" i="3"/>
  <c r="J57" i="3"/>
  <c r="L99" i="3"/>
  <c r="N99" i="3"/>
  <c r="M99" i="3"/>
  <c r="K99" i="3"/>
  <c r="J99" i="3"/>
  <c r="N101" i="3"/>
  <c r="M101" i="3"/>
  <c r="L101" i="3"/>
  <c r="K101" i="3"/>
  <c r="J101" i="3"/>
  <c r="N102" i="3"/>
  <c r="M102" i="3"/>
  <c r="L102" i="3"/>
  <c r="I113" i="3"/>
  <c r="K102" i="3"/>
  <c r="J102" i="3"/>
  <c r="L103" i="3"/>
  <c r="K103" i="3"/>
  <c r="N103" i="3"/>
  <c r="M103" i="3"/>
  <c r="I114" i="3"/>
  <c r="J103" i="3"/>
  <c r="E122" i="3"/>
  <c r="E123" i="3"/>
  <c r="N218" i="3"/>
  <c r="M218" i="3"/>
  <c r="K218" i="3"/>
  <c r="L218" i="3"/>
  <c r="J218" i="3"/>
  <c r="N159" i="3"/>
  <c r="M159" i="3"/>
  <c r="K159" i="3"/>
  <c r="L159" i="3"/>
  <c r="J159" i="3"/>
  <c r="M162" i="3"/>
  <c r="N162" i="3"/>
  <c r="L162" i="3"/>
  <c r="K162" i="3"/>
  <c r="J162" i="3"/>
  <c r="G186" i="3"/>
  <c r="L176" i="3"/>
  <c r="K176" i="3"/>
  <c r="M176" i="3"/>
  <c r="I187" i="3"/>
  <c r="N176" i="3"/>
  <c r="J176" i="3"/>
  <c r="M209" i="3"/>
  <c r="K209" i="3"/>
  <c r="N209" i="3"/>
  <c r="L209" i="3"/>
  <c r="J209" i="3"/>
  <c r="M8" i="5"/>
  <c r="L8" i="5"/>
  <c r="K8" i="5"/>
  <c r="J8" i="5"/>
  <c r="I8" i="5"/>
  <c r="M10" i="5"/>
  <c r="L10" i="5"/>
  <c r="K10" i="5"/>
  <c r="J10" i="5"/>
  <c r="I10" i="5"/>
  <c r="K12" i="5"/>
  <c r="J12" i="5"/>
  <c r="M12" i="5"/>
  <c r="L12" i="5"/>
  <c r="I12" i="5"/>
  <c r="M45" i="5"/>
  <c r="L45" i="5"/>
  <c r="J45" i="5"/>
  <c r="K45" i="5"/>
  <c r="I45" i="5"/>
  <c r="F43" i="2"/>
  <c r="M55" i="3"/>
  <c r="L55" i="3"/>
  <c r="K55" i="3"/>
  <c r="J55" i="3"/>
  <c r="N105" i="3"/>
  <c r="M105" i="3"/>
  <c r="L105" i="3"/>
  <c r="K105" i="3"/>
  <c r="I116" i="3"/>
  <c r="J105" i="3"/>
  <c r="F192" i="3"/>
  <c r="V40" i="5"/>
  <c r="U40" i="5"/>
  <c r="S40" i="5"/>
  <c r="W40" i="5"/>
  <c r="T40" i="5"/>
  <c r="M12" i="2"/>
  <c r="L12" i="2"/>
  <c r="K12" i="2"/>
  <c r="J12" i="2"/>
  <c r="N12" i="2"/>
  <c r="M60" i="2"/>
  <c r="L60" i="2"/>
  <c r="K60" i="2"/>
  <c r="J60" i="2"/>
  <c r="N60" i="2"/>
  <c r="M64" i="2"/>
  <c r="L64" i="2"/>
  <c r="I67" i="2"/>
  <c r="N64" i="2"/>
  <c r="K64" i="2"/>
  <c r="J64" i="2"/>
  <c r="M74" i="2"/>
  <c r="L74" i="2"/>
  <c r="K74" i="2"/>
  <c r="J74" i="2"/>
  <c r="N74" i="2"/>
  <c r="M9" i="3"/>
  <c r="L9" i="3"/>
  <c r="K9" i="3"/>
  <c r="J9" i="3"/>
  <c r="N9" i="3"/>
  <c r="M13" i="3"/>
  <c r="L13" i="3"/>
  <c r="K13" i="3"/>
  <c r="J13" i="3"/>
  <c r="N13" i="3"/>
  <c r="M17" i="3"/>
  <c r="L17" i="3"/>
  <c r="N17" i="3"/>
  <c r="K17" i="3"/>
  <c r="J17" i="3"/>
  <c r="M21" i="3"/>
  <c r="L21" i="3"/>
  <c r="K21" i="3"/>
  <c r="J21" i="3"/>
  <c r="N21" i="3"/>
  <c r="M25" i="3"/>
  <c r="L25" i="3"/>
  <c r="K25" i="3"/>
  <c r="J25" i="3"/>
  <c r="N25" i="3"/>
  <c r="M29" i="3"/>
  <c r="L29" i="3"/>
  <c r="K29" i="3"/>
  <c r="J29" i="3"/>
  <c r="N29" i="3"/>
  <c r="M33" i="3"/>
  <c r="L33" i="3"/>
  <c r="K33" i="3"/>
  <c r="J33" i="3"/>
  <c r="N33" i="3"/>
  <c r="M37" i="3"/>
  <c r="L37" i="3"/>
  <c r="K37" i="3"/>
  <c r="N37" i="3"/>
  <c r="J37" i="3"/>
  <c r="M42" i="3"/>
  <c r="L42" i="3"/>
  <c r="K42" i="3"/>
  <c r="J42" i="3"/>
  <c r="M50" i="3"/>
  <c r="L50" i="3"/>
  <c r="K50" i="3"/>
  <c r="J50" i="3"/>
  <c r="M58" i="3"/>
  <c r="L58" i="3"/>
  <c r="K58" i="3"/>
  <c r="J58" i="3"/>
  <c r="M64" i="3"/>
  <c r="L64" i="3"/>
  <c r="K64" i="3"/>
  <c r="J64" i="3"/>
  <c r="N64" i="3"/>
  <c r="M68" i="3"/>
  <c r="L68" i="3"/>
  <c r="N68" i="3"/>
  <c r="K68" i="3"/>
  <c r="J68" i="3"/>
  <c r="M72" i="3"/>
  <c r="L72" i="3"/>
  <c r="N72" i="3"/>
  <c r="K72" i="3"/>
  <c r="J72" i="3"/>
  <c r="M82" i="3"/>
  <c r="L82" i="3"/>
  <c r="K82" i="3"/>
  <c r="J82" i="3"/>
  <c r="N82" i="3"/>
  <c r="M86" i="3"/>
  <c r="L86" i="3"/>
  <c r="K86" i="3"/>
  <c r="J86" i="3"/>
  <c r="N86" i="3"/>
  <c r="M90" i="3"/>
  <c r="L90" i="3"/>
  <c r="K90" i="3"/>
  <c r="J90" i="3"/>
  <c r="N90" i="3"/>
  <c r="M94" i="3"/>
  <c r="L94" i="3"/>
  <c r="K94" i="3"/>
  <c r="J94" i="3"/>
  <c r="N94" i="3"/>
  <c r="J100" i="3"/>
  <c r="N100" i="3"/>
  <c r="M100" i="3"/>
  <c r="L100" i="3"/>
  <c r="K100" i="3"/>
  <c r="F122" i="3"/>
  <c r="F123" i="3"/>
  <c r="M178" i="3"/>
  <c r="K178" i="3"/>
  <c r="I189" i="3"/>
  <c r="N178" i="3"/>
  <c r="L178" i="3"/>
  <c r="J178" i="3"/>
  <c r="L7" i="5"/>
  <c r="K7" i="5"/>
  <c r="M7" i="5"/>
  <c r="J7" i="5"/>
  <c r="I7" i="5"/>
  <c r="J9" i="5"/>
  <c r="I9" i="5"/>
  <c r="M9" i="5"/>
  <c r="L9" i="5"/>
  <c r="K9" i="5"/>
  <c r="F67" i="2"/>
  <c r="G114" i="3"/>
  <c r="L138" i="3"/>
  <c r="K138" i="3"/>
  <c r="N138" i="3"/>
  <c r="M138" i="3"/>
  <c r="J138" i="3"/>
  <c r="N179" i="3"/>
  <c r="M179" i="3"/>
  <c r="K179" i="3"/>
  <c r="I190" i="3"/>
  <c r="L179" i="3"/>
  <c r="J179" i="3"/>
  <c r="M8" i="2"/>
  <c r="N8" i="2"/>
  <c r="L8" i="2"/>
  <c r="K8" i="2"/>
  <c r="J8" i="2"/>
  <c r="M16" i="2"/>
  <c r="L16" i="2"/>
  <c r="K16" i="2"/>
  <c r="J16" i="2"/>
  <c r="M23" i="2"/>
  <c r="L23" i="2"/>
  <c r="K23" i="2"/>
  <c r="J23" i="2"/>
  <c r="N23" i="2"/>
  <c r="L43" i="3"/>
  <c r="K43" i="3"/>
  <c r="J43" i="3"/>
  <c r="M43" i="3"/>
  <c r="L51" i="3"/>
  <c r="K51" i="3"/>
  <c r="J51" i="3"/>
  <c r="M51" i="3"/>
  <c r="L59" i="3"/>
  <c r="K59" i="3"/>
  <c r="M59" i="3"/>
  <c r="J59" i="3"/>
  <c r="E118" i="3"/>
  <c r="E119" i="3"/>
  <c r="E120" i="3"/>
  <c r="G121" i="3"/>
  <c r="G122" i="3"/>
  <c r="G123" i="3"/>
  <c r="M158" i="3"/>
  <c r="K158" i="3"/>
  <c r="N158" i="3"/>
  <c r="L158" i="3"/>
  <c r="J158" i="3"/>
  <c r="N175" i="3"/>
  <c r="M175" i="3"/>
  <c r="I186" i="3"/>
  <c r="K175" i="3"/>
  <c r="L175" i="3"/>
  <c r="J175" i="3"/>
  <c r="L211" i="3"/>
  <c r="K211" i="3"/>
  <c r="M211" i="3"/>
  <c r="N211" i="3"/>
  <c r="J211" i="3"/>
  <c r="M47" i="3"/>
  <c r="L47" i="3"/>
  <c r="K47" i="3"/>
  <c r="J47" i="3"/>
  <c r="N97" i="3"/>
  <c r="M97" i="3"/>
  <c r="L97" i="3"/>
  <c r="K97" i="3"/>
  <c r="J97" i="3"/>
  <c r="G113" i="3"/>
  <c r="N137" i="3"/>
  <c r="M137" i="3"/>
  <c r="L137" i="3"/>
  <c r="K137" i="3"/>
  <c r="J137" i="3"/>
  <c r="L160" i="3"/>
  <c r="K160" i="3"/>
  <c r="M160" i="3"/>
  <c r="N160" i="3"/>
  <c r="J160" i="3"/>
  <c r="K13" i="2"/>
  <c r="L13" i="2"/>
  <c r="J13" i="2"/>
  <c r="N13" i="2"/>
  <c r="M13" i="2"/>
  <c r="K24" i="2"/>
  <c r="J24" i="2"/>
  <c r="L24" i="2"/>
  <c r="N24" i="2"/>
  <c r="M24" i="2"/>
  <c r="K10" i="3"/>
  <c r="J10" i="3"/>
  <c r="L10" i="3"/>
  <c r="N10" i="3"/>
  <c r="M10" i="3"/>
  <c r="K18" i="3"/>
  <c r="J18" i="3"/>
  <c r="L18" i="3"/>
  <c r="N18" i="3"/>
  <c r="M18" i="3"/>
  <c r="K22" i="3"/>
  <c r="J22" i="3"/>
  <c r="L22" i="3"/>
  <c r="N22" i="3"/>
  <c r="M22" i="3"/>
  <c r="K26" i="3"/>
  <c r="J26" i="3"/>
  <c r="L26" i="3"/>
  <c r="N26" i="3"/>
  <c r="M26" i="3"/>
  <c r="K30" i="3"/>
  <c r="J30" i="3"/>
  <c r="L30" i="3"/>
  <c r="N30" i="3"/>
  <c r="M30" i="3"/>
  <c r="K34" i="3"/>
  <c r="J34" i="3"/>
  <c r="N34" i="3"/>
  <c r="M34" i="3"/>
  <c r="L34" i="3"/>
  <c r="K38" i="3"/>
  <c r="J38" i="3"/>
  <c r="L38" i="3"/>
  <c r="N38" i="3"/>
  <c r="M38" i="3"/>
  <c r="K44" i="3"/>
  <c r="J44" i="3"/>
  <c r="L44" i="3"/>
  <c r="M44" i="3"/>
  <c r="K52" i="3"/>
  <c r="J52" i="3"/>
  <c r="M52" i="3"/>
  <c r="L52" i="3"/>
  <c r="K60" i="3"/>
  <c r="J60" i="3"/>
  <c r="L60" i="3"/>
  <c r="M60" i="3"/>
  <c r="K65" i="3"/>
  <c r="J65" i="3"/>
  <c r="L65" i="3"/>
  <c r="N65" i="3"/>
  <c r="M65" i="3"/>
  <c r="K69" i="3"/>
  <c r="J69" i="3"/>
  <c r="L69" i="3"/>
  <c r="N69" i="3"/>
  <c r="M69" i="3"/>
  <c r="K83" i="3"/>
  <c r="J83" i="3"/>
  <c r="L83" i="3"/>
  <c r="N83" i="3"/>
  <c r="M83" i="3"/>
  <c r="K87" i="3"/>
  <c r="J87" i="3"/>
  <c r="L87" i="3"/>
  <c r="N87" i="3"/>
  <c r="M87" i="3"/>
  <c r="K91" i="3"/>
  <c r="J91" i="3"/>
  <c r="L91" i="3"/>
  <c r="N91" i="3"/>
  <c r="M91" i="3"/>
  <c r="K95" i="3"/>
  <c r="J95" i="3"/>
  <c r="L95" i="3"/>
  <c r="N95" i="3"/>
  <c r="M95" i="3"/>
  <c r="F118" i="3"/>
  <c r="F119" i="3"/>
  <c r="F120" i="3"/>
  <c r="H121" i="3"/>
  <c r="H122" i="3"/>
  <c r="H123" i="3"/>
  <c r="L180" i="3"/>
  <c r="K180" i="3"/>
  <c r="M180" i="3"/>
  <c r="N180" i="3"/>
  <c r="I191" i="3"/>
  <c r="J180" i="3"/>
  <c r="S14" i="5"/>
  <c r="W14" i="5"/>
  <c r="U14" i="5"/>
  <c r="T14" i="5"/>
  <c r="V14" i="5"/>
  <c r="W16" i="5"/>
  <c r="V16" i="5"/>
  <c r="S16" i="5"/>
  <c r="U16" i="5"/>
  <c r="T16" i="5"/>
  <c r="M40" i="5"/>
  <c r="I40" i="5"/>
  <c r="L40" i="5"/>
  <c r="K40" i="5"/>
  <c r="J40" i="5"/>
  <c r="T41" i="5"/>
  <c r="W41" i="5"/>
  <c r="V41" i="5"/>
  <c r="U41" i="5"/>
  <c r="S41" i="5"/>
  <c r="J44" i="5"/>
  <c r="I44" i="5"/>
  <c r="K44" i="5"/>
  <c r="M44" i="5"/>
  <c r="L44" i="5"/>
  <c r="U45" i="5"/>
  <c r="T45" i="5"/>
  <c r="V45" i="5"/>
  <c r="W45" i="5"/>
  <c r="S45" i="5"/>
  <c r="M21" i="2"/>
  <c r="L21" i="2"/>
  <c r="K21" i="2"/>
  <c r="J21" i="2"/>
  <c r="H42" i="2"/>
  <c r="L107" i="3"/>
  <c r="K107" i="3"/>
  <c r="I118" i="3"/>
  <c r="N107" i="3"/>
  <c r="M107" i="3"/>
  <c r="J107" i="3"/>
  <c r="N136" i="3"/>
  <c r="M136" i="3"/>
  <c r="L136" i="3"/>
  <c r="K136" i="3"/>
  <c r="J136" i="3"/>
  <c r="K9" i="2"/>
  <c r="J9" i="2"/>
  <c r="L9" i="2"/>
  <c r="N9" i="2"/>
  <c r="M9" i="2"/>
  <c r="E42" i="2"/>
  <c r="K57" i="2"/>
  <c r="J57" i="2"/>
  <c r="L57" i="2"/>
  <c r="N57" i="2"/>
  <c r="M57" i="2"/>
  <c r="K61" i="2"/>
  <c r="J61" i="2"/>
  <c r="N61" i="2"/>
  <c r="M61" i="2"/>
  <c r="L61" i="2"/>
  <c r="K65" i="2"/>
  <c r="J65" i="2"/>
  <c r="L65" i="2"/>
  <c r="N65" i="2"/>
  <c r="I68" i="2"/>
  <c r="M65" i="2"/>
  <c r="K14" i="3"/>
  <c r="J14" i="3"/>
  <c r="L14" i="3"/>
  <c r="N14" i="3"/>
  <c r="M14" i="3"/>
  <c r="J45" i="3"/>
  <c r="M45" i="3"/>
  <c r="L45" i="3"/>
  <c r="K45" i="3"/>
  <c r="J53" i="3"/>
  <c r="M53" i="3"/>
  <c r="K53" i="3"/>
  <c r="L53" i="3"/>
  <c r="J61" i="3"/>
  <c r="M61" i="3"/>
  <c r="K61" i="3"/>
  <c r="L61" i="3"/>
  <c r="E114" i="3"/>
  <c r="E115" i="3"/>
  <c r="E116" i="3"/>
  <c r="G117" i="3"/>
  <c r="G118" i="3"/>
  <c r="G119" i="3"/>
  <c r="I120" i="3"/>
  <c r="J109" i="3"/>
  <c r="N109" i="3"/>
  <c r="M109" i="3"/>
  <c r="K109" i="3"/>
  <c r="L109" i="3"/>
  <c r="N110" i="3"/>
  <c r="M110" i="3"/>
  <c r="J110" i="3"/>
  <c r="K110" i="3"/>
  <c r="I121" i="3"/>
  <c r="L110" i="3"/>
  <c r="L111" i="3"/>
  <c r="K111" i="3"/>
  <c r="J111" i="3"/>
  <c r="I122" i="3"/>
  <c r="N111" i="3"/>
  <c r="M111" i="3"/>
  <c r="L164" i="3"/>
  <c r="K164" i="3"/>
  <c r="J164" i="3"/>
  <c r="M164" i="3"/>
  <c r="N164" i="3"/>
  <c r="M174" i="3"/>
  <c r="K174" i="3"/>
  <c r="J174" i="3"/>
  <c r="N174" i="3"/>
  <c r="L174" i="3"/>
  <c r="G188" i="3"/>
  <c r="J43" i="5"/>
  <c r="M43" i="5"/>
  <c r="L43" i="5"/>
  <c r="K43" i="5"/>
  <c r="I43" i="5"/>
  <c r="K47" i="5"/>
  <c r="J47" i="5"/>
  <c r="L47" i="5"/>
  <c r="M47" i="5"/>
  <c r="I47" i="5"/>
  <c r="J10" i="2"/>
  <c r="N10" i="2"/>
  <c r="M10" i="2"/>
  <c r="L10" i="2"/>
  <c r="K10" i="2"/>
  <c r="I17" i="2"/>
  <c r="N14" i="2"/>
  <c r="M14" i="2"/>
  <c r="J14" i="2"/>
  <c r="L14" i="2"/>
  <c r="K14" i="2"/>
  <c r="M20" i="2"/>
  <c r="J20" i="2"/>
  <c r="L20" i="2"/>
  <c r="K20" i="2"/>
  <c r="G42" i="2"/>
  <c r="E43" i="2"/>
  <c r="N58" i="2"/>
  <c r="M58" i="2"/>
  <c r="L58" i="2"/>
  <c r="J58" i="2"/>
  <c r="K58" i="2"/>
  <c r="J62" i="2"/>
  <c r="N62" i="2"/>
  <c r="M62" i="2"/>
  <c r="L62" i="2"/>
  <c r="K62" i="2"/>
  <c r="E67" i="2"/>
  <c r="J66" i="2"/>
  <c r="M66" i="2"/>
  <c r="L66" i="2"/>
  <c r="K66" i="2"/>
  <c r="N72" i="2"/>
  <c r="M72" i="2"/>
  <c r="J72" i="2"/>
  <c r="L72" i="2"/>
  <c r="K72" i="2"/>
  <c r="N7" i="3"/>
  <c r="M7" i="3"/>
  <c r="L7" i="3"/>
  <c r="K7" i="3"/>
  <c r="J7" i="3"/>
  <c r="N11" i="3"/>
  <c r="M11" i="3"/>
  <c r="J11" i="3"/>
  <c r="L11" i="3"/>
  <c r="K11" i="3"/>
  <c r="N15" i="3"/>
  <c r="M15" i="3"/>
  <c r="J15" i="3"/>
  <c r="L15" i="3"/>
  <c r="K15" i="3"/>
  <c r="J19" i="3"/>
  <c r="N19" i="3"/>
  <c r="M19" i="3"/>
  <c r="L19" i="3"/>
  <c r="K19" i="3"/>
  <c r="N23" i="3"/>
  <c r="M23" i="3"/>
  <c r="L23" i="3"/>
  <c r="K23" i="3"/>
  <c r="J23" i="3"/>
  <c r="J27" i="3"/>
  <c r="N27" i="3"/>
  <c r="M27" i="3"/>
  <c r="L27" i="3"/>
  <c r="K27" i="3"/>
  <c r="N31" i="3"/>
  <c r="J31" i="3"/>
  <c r="M31" i="3"/>
  <c r="L31" i="3"/>
  <c r="K31" i="3"/>
  <c r="N35" i="3"/>
  <c r="M35" i="3"/>
  <c r="J35" i="3"/>
  <c r="L35" i="3"/>
  <c r="K35" i="3"/>
  <c r="J39" i="3"/>
  <c r="N39" i="3"/>
  <c r="M39" i="3"/>
  <c r="L39" i="3"/>
  <c r="K39" i="3"/>
  <c r="M46" i="3"/>
  <c r="J46" i="3"/>
  <c r="L46" i="3"/>
  <c r="K46" i="3"/>
  <c r="M54" i="3"/>
  <c r="L54" i="3"/>
  <c r="K54" i="3"/>
  <c r="J54" i="3"/>
  <c r="J62" i="3"/>
  <c r="N62" i="3"/>
  <c r="M62" i="3"/>
  <c r="L62" i="3"/>
  <c r="K62" i="3"/>
  <c r="N66" i="3"/>
  <c r="M66" i="3"/>
  <c r="J66" i="3"/>
  <c r="L66" i="3"/>
  <c r="K66" i="3"/>
  <c r="N70" i="3"/>
  <c r="M70" i="3"/>
  <c r="J70" i="3"/>
  <c r="L70" i="3"/>
  <c r="K70" i="3"/>
  <c r="N80" i="3"/>
  <c r="M80" i="3"/>
  <c r="L80" i="3"/>
  <c r="J80" i="3"/>
  <c r="K80" i="3"/>
  <c r="N84" i="3"/>
  <c r="M84" i="3"/>
  <c r="J84" i="3"/>
  <c r="L84" i="3"/>
  <c r="K84" i="3"/>
  <c r="N88" i="3"/>
  <c r="M88" i="3"/>
  <c r="J88" i="3"/>
  <c r="L88" i="3"/>
  <c r="K88" i="3"/>
  <c r="N92" i="3"/>
  <c r="M92" i="3"/>
  <c r="J92" i="3"/>
  <c r="L92" i="3"/>
  <c r="K92" i="3"/>
  <c r="N96" i="3"/>
  <c r="J96" i="3"/>
  <c r="M96" i="3"/>
  <c r="L96" i="3"/>
  <c r="K96" i="3"/>
  <c r="F114" i="3"/>
  <c r="F115" i="3"/>
  <c r="F116" i="3"/>
  <c r="H117" i="3"/>
  <c r="H118" i="3"/>
  <c r="H119" i="3"/>
  <c r="H188" i="3"/>
  <c r="H190" i="3"/>
  <c r="H195" i="3"/>
  <c r="N210" i="3"/>
  <c r="M210" i="3"/>
  <c r="K210" i="3"/>
  <c r="J210" i="3"/>
  <c r="L210" i="3"/>
  <c r="T7" i="5"/>
  <c r="S7" i="5"/>
  <c r="W7" i="5"/>
  <c r="V7" i="5"/>
  <c r="U7" i="5"/>
  <c r="M32" i="5"/>
  <c r="L32" i="5"/>
  <c r="J32" i="5"/>
  <c r="I32" i="5"/>
  <c r="K32" i="5"/>
  <c r="L34" i="5"/>
  <c r="K34" i="5"/>
  <c r="J34" i="5"/>
  <c r="I34" i="5"/>
  <c r="M34" i="5"/>
  <c r="J36" i="5"/>
  <c r="I36" i="5"/>
  <c r="L36" i="5"/>
  <c r="K36" i="5"/>
  <c r="M36" i="5"/>
  <c r="P15" i="9"/>
  <c r="O15" i="9"/>
  <c r="X25" i="12"/>
  <c r="V25" i="12"/>
  <c r="U25" i="12"/>
  <c r="N27" i="12"/>
  <c r="M27" i="12"/>
  <c r="L27" i="12"/>
  <c r="K27" i="12"/>
  <c r="J27" i="12"/>
  <c r="I27" i="12"/>
  <c r="X41" i="12"/>
  <c r="V41" i="12"/>
  <c r="U41" i="12"/>
  <c r="N43" i="12"/>
  <c r="M43" i="12"/>
  <c r="L43" i="12"/>
  <c r="K43" i="12"/>
  <c r="J43" i="12"/>
  <c r="I43" i="12"/>
  <c r="Y111" i="19"/>
  <c r="X111" i="19"/>
  <c r="W119" i="19"/>
  <c r="K27" i="5"/>
  <c r="I27" i="5"/>
  <c r="M27" i="5"/>
  <c r="L27" i="5"/>
  <c r="J27" i="5"/>
  <c r="M29" i="5"/>
  <c r="L29" i="5"/>
  <c r="K29" i="5"/>
  <c r="I29" i="5"/>
  <c r="J29" i="5"/>
  <c r="K31" i="5"/>
  <c r="J31" i="5"/>
  <c r="M31" i="5"/>
  <c r="I31" i="5"/>
  <c r="L31" i="5"/>
  <c r="S13" i="9"/>
  <c r="R13" i="9"/>
  <c r="N14" i="12"/>
  <c r="M14" i="12"/>
  <c r="L14" i="12"/>
  <c r="K14" i="12"/>
  <c r="J14" i="12"/>
  <c r="I14" i="12"/>
  <c r="X45" i="12"/>
  <c r="V45" i="12"/>
  <c r="U45" i="12"/>
  <c r="M17" i="13"/>
  <c r="L17" i="13"/>
  <c r="K17" i="13"/>
  <c r="J17" i="13"/>
  <c r="I17" i="13"/>
  <c r="M160" i="15"/>
  <c r="L160" i="15"/>
  <c r="K160" i="15"/>
  <c r="J160" i="15"/>
  <c r="I160" i="15"/>
  <c r="M24" i="5"/>
  <c r="J24" i="5"/>
  <c r="L24" i="5"/>
  <c r="K24" i="5"/>
  <c r="I24" i="5"/>
  <c r="L26" i="5"/>
  <c r="K26" i="5"/>
  <c r="J26" i="5"/>
  <c r="M26" i="5"/>
  <c r="I26" i="5"/>
  <c r="J28" i="5"/>
  <c r="I28" i="5"/>
  <c r="L28" i="5"/>
  <c r="M28" i="5"/>
  <c r="K28" i="5"/>
  <c r="X11" i="12"/>
  <c r="V11" i="12"/>
  <c r="U11" i="12"/>
  <c r="X21" i="12"/>
  <c r="V21" i="12"/>
  <c r="U21" i="12"/>
  <c r="N23" i="12"/>
  <c r="M23" i="12"/>
  <c r="L23" i="12"/>
  <c r="K23" i="12"/>
  <c r="J23" i="12"/>
  <c r="I23" i="12"/>
  <c r="X37" i="12"/>
  <c r="V37" i="12"/>
  <c r="U37" i="12"/>
  <c r="N39" i="12"/>
  <c r="M39" i="12"/>
  <c r="L39" i="12"/>
  <c r="K39" i="12"/>
  <c r="J39" i="12"/>
  <c r="I39" i="12"/>
  <c r="K86" i="14"/>
  <c r="J86" i="14"/>
  <c r="I86" i="14"/>
  <c r="L51" i="5"/>
  <c r="I51" i="5"/>
  <c r="M51" i="5"/>
  <c r="K51" i="5"/>
  <c r="J51" i="5"/>
  <c r="K155" i="14"/>
  <c r="J155" i="14"/>
  <c r="I155" i="14"/>
  <c r="H163" i="14"/>
  <c r="M23" i="15"/>
  <c r="L23" i="15"/>
  <c r="K23" i="15"/>
  <c r="J23" i="15"/>
  <c r="I23" i="15"/>
  <c r="K46" i="5"/>
  <c r="M46" i="5"/>
  <c r="L46" i="5"/>
  <c r="I46" i="5"/>
  <c r="J46" i="5"/>
  <c r="M13" i="5"/>
  <c r="L13" i="5"/>
  <c r="K13" i="5"/>
  <c r="J13" i="5"/>
  <c r="I13" i="5"/>
  <c r="L15" i="5"/>
  <c r="K15" i="5"/>
  <c r="M15" i="5"/>
  <c r="J15" i="5"/>
  <c r="I15" i="5"/>
  <c r="M48" i="5"/>
  <c r="K48" i="5"/>
  <c r="L48" i="5"/>
  <c r="J48" i="5"/>
  <c r="I48" i="5"/>
  <c r="L50" i="5"/>
  <c r="K50" i="5"/>
  <c r="M50" i="5"/>
  <c r="I50" i="5"/>
  <c r="J50" i="5"/>
  <c r="J52" i="5"/>
  <c r="I52" i="5"/>
  <c r="M52" i="5"/>
  <c r="K52" i="5"/>
  <c r="L52" i="5"/>
  <c r="S12" i="9"/>
  <c r="R12" i="9"/>
  <c r="I44" i="12"/>
  <c r="N44" i="12"/>
  <c r="M44" i="12"/>
  <c r="L44" i="12"/>
  <c r="K44" i="12"/>
  <c r="J44" i="12"/>
  <c r="X17" i="12"/>
  <c r="V17" i="12"/>
  <c r="U17" i="12"/>
  <c r="N19" i="12"/>
  <c r="M19" i="12"/>
  <c r="L19" i="12"/>
  <c r="K19" i="12"/>
  <c r="J19" i="12"/>
  <c r="I19" i="12"/>
  <c r="X33" i="12"/>
  <c r="V33" i="12"/>
  <c r="U33" i="12"/>
  <c r="N35" i="12"/>
  <c r="M35" i="12"/>
  <c r="L35" i="12"/>
  <c r="K35" i="12"/>
  <c r="J35" i="12"/>
  <c r="I35" i="12"/>
  <c r="M82" i="13"/>
  <c r="L82" i="13"/>
  <c r="K82" i="13"/>
  <c r="J82" i="13"/>
  <c r="I82" i="13"/>
  <c r="H90" i="13"/>
  <c r="P16" i="9"/>
  <c r="O16" i="9"/>
  <c r="X44" i="12"/>
  <c r="V44" i="12"/>
  <c r="U44" i="12"/>
  <c r="X10" i="12"/>
  <c r="V10" i="12"/>
  <c r="U10" i="12"/>
  <c r="S20" i="9"/>
  <c r="R20" i="9"/>
  <c r="N15" i="12"/>
  <c r="M15" i="12"/>
  <c r="L15" i="12"/>
  <c r="K15" i="12"/>
  <c r="J15" i="12"/>
  <c r="I15" i="12"/>
  <c r="X29" i="12"/>
  <c r="V29" i="12"/>
  <c r="U29" i="12"/>
  <c r="N31" i="12"/>
  <c r="M31" i="12"/>
  <c r="L31" i="12"/>
  <c r="K31" i="12"/>
  <c r="J31" i="12"/>
  <c r="I31" i="12"/>
  <c r="L41" i="16"/>
  <c r="K41" i="16"/>
  <c r="J41" i="16"/>
  <c r="H49" i="16"/>
  <c r="I41" i="16"/>
  <c r="M35" i="5"/>
  <c r="K35" i="5"/>
  <c r="J35" i="5"/>
  <c r="I35" i="5"/>
  <c r="L35" i="5"/>
  <c r="M37" i="5"/>
  <c r="L37" i="5"/>
  <c r="K37" i="5"/>
  <c r="J37" i="5"/>
  <c r="I37" i="5"/>
  <c r="K39" i="5"/>
  <c r="J39" i="5"/>
  <c r="M39" i="5"/>
  <c r="L39" i="5"/>
  <c r="I39" i="5"/>
  <c r="X6" i="12"/>
  <c r="V6" i="12"/>
  <c r="U6" i="12"/>
  <c r="H55" i="12"/>
  <c r="N8" i="12"/>
  <c r="M8" i="12"/>
  <c r="L8" i="12"/>
  <c r="K8" i="12"/>
  <c r="J8" i="12"/>
  <c r="I8" i="12"/>
  <c r="M151" i="13"/>
  <c r="L151" i="13"/>
  <c r="K151" i="13"/>
  <c r="J151" i="13"/>
  <c r="I151" i="13"/>
  <c r="M39" i="13"/>
  <c r="L39" i="13"/>
  <c r="K39" i="13"/>
  <c r="J39" i="13"/>
  <c r="I39" i="13"/>
  <c r="M108" i="13"/>
  <c r="L108" i="13"/>
  <c r="K108" i="13"/>
  <c r="J108" i="13"/>
  <c r="I108" i="13"/>
  <c r="K17" i="14"/>
  <c r="J17" i="14"/>
  <c r="I17" i="14"/>
  <c r="K26" i="14"/>
  <c r="J26" i="14"/>
  <c r="I26" i="14"/>
  <c r="K95" i="14"/>
  <c r="J95" i="14"/>
  <c r="I95" i="14"/>
  <c r="M48" i="15"/>
  <c r="L48" i="15"/>
  <c r="K48" i="15"/>
  <c r="J48" i="15"/>
  <c r="I48" i="15"/>
  <c r="M117" i="15"/>
  <c r="L117" i="15"/>
  <c r="K117" i="15"/>
  <c r="J117" i="15"/>
  <c r="I117" i="15"/>
  <c r="L144" i="16"/>
  <c r="K144" i="16"/>
  <c r="J144" i="16"/>
  <c r="I144" i="16"/>
  <c r="M156" i="17"/>
  <c r="L156" i="17"/>
  <c r="K156" i="17"/>
  <c r="J156" i="17"/>
  <c r="I156" i="17"/>
  <c r="E113" i="3"/>
  <c r="J104" i="3"/>
  <c r="N104" i="3"/>
  <c r="M104" i="3"/>
  <c r="L104" i="3"/>
  <c r="I115" i="3"/>
  <c r="K104" i="3"/>
  <c r="G116" i="3"/>
  <c r="E117" i="3"/>
  <c r="J108" i="3"/>
  <c r="I119" i="3"/>
  <c r="K108" i="3"/>
  <c r="N108" i="3"/>
  <c r="M108" i="3"/>
  <c r="L108" i="3"/>
  <c r="G120" i="3"/>
  <c r="E121" i="3"/>
  <c r="J112" i="3"/>
  <c r="L112" i="3"/>
  <c r="K112" i="3"/>
  <c r="M112" i="3"/>
  <c r="I123" i="3"/>
  <c r="N112" i="3"/>
  <c r="J135" i="3"/>
  <c r="N135" i="3"/>
  <c r="M135" i="3"/>
  <c r="L135" i="3"/>
  <c r="K135" i="3"/>
  <c r="P9" i="9"/>
  <c r="O9" i="9"/>
  <c r="S14" i="9"/>
  <c r="R14" i="9"/>
  <c r="P17" i="9"/>
  <c r="O17" i="9"/>
  <c r="M9" i="13"/>
  <c r="L9" i="13"/>
  <c r="K9" i="13"/>
  <c r="J9" i="13"/>
  <c r="I9" i="13"/>
  <c r="M65" i="13"/>
  <c r="L65" i="13"/>
  <c r="K65" i="13"/>
  <c r="J65" i="13"/>
  <c r="I65" i="13"/>
  <c r="M134" i="13"/>
  <c r="L134" i="13"/>
  <c r="K134" i="13"/>
  <c r="J134" i="13"/>
  <c r="I134" i="13"/>
  <c r="V17" i="14"/>
  <c r="U17" i="14"/>
  <c r="T17" i="14"/>
  <c r="K34" i="14"/>
  <c r="J34" i="14"/>
  <c r="I34" i="14"/>
  <c r="K103" i="14"/>
  <c r="J103" i="14"/>
  <c r="I103" i="14"/>
  <c r="M14" i="15"/>
  <c r="L14" i="15"/>
  <c r="K14" i="15"/>
  <c r="J14" i="15"/>
  <c r="I14" i="15"/>
  <c r="M74" i="15"/>
  <c r="L74" i="15"/>
  <c r="K74" i="15"/>
  <c r="J74" i="15"/>
  <c r="I74" i="15"/>
  <c r="M143" i="15"/>
  <c r="L143" i="15"/>
  <c r="K143" i="15"/>
  <c r="J143" i="15"/>
  <c r="I143" i="15"/>
  <c r="AA14" i="16"/>
  <c r="Z14" i="16"/>
  <c r="Y14" i="16"/>
  <c r="X14" i="16"/>
  <c r="W14" i="16"/>
  <c r="L97" i="17"/>
  <c r="K97" i="17"/>
  <c r="J97" i="17"/>
  <c r="H105" i="17"/>
  <c r="I97" i="17"/>
  <c r="S26" i="18"/>
  <c r="R26" i="18"/>
  <c r="Q34" i="18"/>
  <c r="F113" i="3"/>
  <c r="H116" i="3"/>
  <c r="F117" i="3"/>
  <c r="H120" i="3"/>
  <c r="F121" i="3"/>
  <c r="P10" i="9"/>
  <c r="O10" i="9"/>
  <c r="S15" i="9"/>
  <c r="R15" i="9"/>
  <c r="P18" i="9"/>
  <c r="O18" i="9"/>
  <c r="M156" i="13"/>
  <c r="L156" i="13"/>
  <c r="K156" i="13"/>
  <c r="J156" i="13"/>
  <c r="I156" i="13"/>
  <c r="M22" i="13"/>
  <c r="L22" i="13"/>
  <c r="K22" i="13"/>
  <c r="J22" i="13"/>
  <c r="I22" i="13"/>
  <c r="M159" i="13"/>
  <c r="L159" i="13"/>
  <c r="K159" i="13"/>
  <c r="J159" i="13"/>
  <c r="I159" i="13"/>
  <c r="K43" i="14"/>
  <c r="J43" i="14"/>
  <c r="I43" i="14"/>
  <c r="H51" i="14"/>
  <c r="K112" i="14"/>
  <c r="J112" i="14"/>
  <c r="I112" i="14"/>
  <c r="AA20" i="15"/>
  <c r="Z20" i="15"/>
  <c r="Y20" i="15"/>
  <c r="X20" i="15"/>
  <c r="W20" i="15"/>
  <c r="M31" i="15"/>
  <c r="L31" i="15"/>
  <c r="K31" i="15"/>
  <c r="J31" i="15"/>
  <c r="I31" i="15"/>
  <c r="M100" i="15"/>
  <c r="L100" i="15"/>
  <c r="K100" i="15"/>
  <c r="J100" i="15"/>
  <c r="I100" i="15"/>
  <c r="L75" i="16"/>
  <c r="K75" i="16"/>
  <c r="J75" i="16"/>
  <c r="I75" i="16"/>
  <c r="P11" i="9"/>
  <c r="O11" i="9"/>
  <c r="S16" i="9"/>
  <c r="R16" i="9"/>
  <c r="P19" i="9"/>
  <c r="O19" i="9"/>
  <c r="K11" i="12"/>
  <c r="J11" i="12"/>
  <c r="I11" i="12"/>
  <c r="N11" i="12"/>
  <c r="M11" i="12"/>
  <c r="L11" i="12"/>
  <c r="V15" i="12"/>
  <c r="U15" i="12"/>
  <c r="X15" i="12"/>
  <c r="V19" i="12"/>
  <c r="U19" i="12"/>
  <c r="X19" i="12"/>
  <c r="V23" i="12"/>
  <c r="U23" i="12"/>
  <c r="X23" i="12"/>
  <c r="V27" i="12"/>
  <c r="U27" i="12"/>
  <c r="X27" i="12"/>
  <c r="V31" i="12"/>
  <c r="U31" i="12"/>
  <c r="X31" i="12"/>
  <c r="V35" i="12"/>
  <c r="U35" i="12"/>
  <c r="X35" i="12"/>
  <c r="AA19" i="13"/>
  <c r="Z19" i="13"/>
  <c r="Y19" i="13"/>
  <c r="X19" i="13"/>
  <c r="W19" i="13"/>
  <c r="M47" i="13"/>
  <c r="L47" i="13"/>
  <c r="K47" i="13"/>
  <c r="J47" i="13"/>
  <c r="I47" i="13"/>
  <c r="M116" i="13"/>
  <c r="L116" i="13"/>
  <c r="K116" i="13"/>
  <c r="J116" i="13"/>
  <c r="I116" i="13"/>
  <c r="K120" i="14"/>
  <c r="J120" i="14"/>
  <c r="I120" i="14"/>
  <c r="M57" i="15"/>
  <c r="L57" i="15"/>
  <c r="K57" i="15"/>
  <c r="J57" i="15"/>
  <c r="I57" i="15"/>
  <c r="M126" i="15"/>
  <c r="L126" i="15"/>
  <c r="K126" i="15"/>
  <c r="J126" i="15"/>
  <c r="I126" i="15"/>
  <c r="L28" i="17"/>
  <c r="K28" i="17"/>
  <c r="J28" i="17"/>
  <c r="I28" i="17"/>
  <c r="S9" i="9"/>
  <c r="R9" i="9"/>
  <c r="P12" i="9"/>
  <c r="O12" i="9"/>
  <c r="S17" i="9"/>
  <c r="R17" i="9"/>
  <c r="P20" i="9"/>
  <c r="O20" i="9"/>
  <c r="V8" i="12"/>
  <c r="U8" i="12"/>
  <c r="X8" i="12"/>
  <c r="V14" i="12"/>
  <c r="U14" i="12"/>
  <c r="X14" i="12"/>
  <c r="M13" i="13"/>
  <c r="L13" i="13"/>
  <c r="K13" i="13"/>
  <c r="J13" i="13"/>
  <c r="I13" i="13"/>
  <c r="M73" i="13"/>
  <c r="L73" i="13"/>
  <c r="K73" i="13"/>
  <c r="J73" i="13"/>
  <c r="I73" i="13"/>
  <c r="M142" i="13"/>
  <c r="L142" i="13"/>
  <c r="K142" i="13"/>
  <c r="J142" i="13"/>
  <c r="I142" i="13"/>
  <c r="K60" i="14"/>
  <c r="J60" i="14"/>
  <c r="I60" i="14"/>
  <c r="K129" i="14"/>
  <c r="J129" i="14"/>
  <c r="I129" i="14"/>
  <c r="M18" i="15"/>
  <c r="L18" i="15"/>
  <c r="K18" i="15"/>
  <c r="J18" i="15"/>
  <c r="I18" i="15"/>
  <c r="M83" i="15"/>
  <c r="L83" i="15"/>
  <c r="K83" i="15"/>
  <c r="J83" i="15"/>
  <c r="I83" i="15"/>
  <c r="H91" i="15"/>
  <c r="M152" i="15"/>
  <c r="L152" i="15"/>
  <c r="K152" i="15"/>
  <c r="J152" i="15"/>
  <c r="I152" i="15"/>
  <c r="AA18" i="16"/>
  <c r="Z18" i="16"/>
  <c r="Y18" i="16"/>
  <c r="X18" i="16"/>
  <c r="W18" i="16"/>
  <c r="R10" i="9"/>
  <c r="S10" i="9"/>
  <c r="O13" i="9"/>
  <c r="P13" i="9"/>
  <c r="R18" i="9"/>
  <c r="S18" i="9"/>
  <c r="O21" i="9"/>
  <c r="P21" i="9"/>
  <c r="U13" i="12"/>
  <c r="X13" i="12"/>
  <c r="V13" i="12"/>
  <c r="I16" i="12"/>
  <c r="N16" i="12"/>
  <c r="M16" i="12"/>
  <c r="L16" i="12"/>
  <c r="K16" i="12"/>
  <c r="J16" i="12"/>
  <c r="U18" i="12"/>
  <c r="X18" i="12"/>
  <c r="V18" i="12"/>
  <c r="U22" i="12"/>
  <c r="X22" i="12"/>
  <c r="V22" i="12"/>
  <c r="U26" i="12"/>
  <c r="X26" i="12"/>
  <c r="V26" i="12"/>
  <c r="U30" i="12"/>
  <c r="X30" i="12"/>
  <c r="V30" i="12"/>
  <c r="U34" i="12"/>
  <c r="X34" i="12"/>
  <c r="V34" i="12"/>
  <c r="U38" i="12"/>
  <c r="X38" i="12"/>
  <c r="V38" i="12"/>
  <c r="U42" i="12"/>
  <c r="X42" i="12"/>
  <c r="V42" i="12"/>
  <c r="M30" i="13"/>
  <c r="L30" i="13"/>
  <c r="K30" i="13"/>
  <c r="J30" i="13"/>
  <c r="I30" i="13"/>
  <c r="M99" i="13"/>
  <c r="L99" i="13"/>
  <c r="K99" i="13"/>
  <c r="J99" i="13"/>
  <c r="I99" i="13"/>
  <c r="K69" i="14"/>
  <c r="J69" i="14"/>
  <c r="I69" i="14"/>
  <c r="K138" i="14"/>
  <c r="J138" i="14"/>
  <c r="I138" i="14"/>
  <c r="M40" i="15"/>
  <c r="L40" i="15"/>
  <c r="K40" i="15"/>
  <c r="J40" i="15"/>
  <c r="I40" i="15"/>
  <c r="M109" i="15"/>
  <c r="L109" i="15"/>
  <c r="K109" i="15"/>
  <c r="J109" i="15"/>
  <c r="I109" i="15"/>
  <c r="L110" i="16"/>
  <c r="K110" i="16"/>
  <c r="J110" i="16"/>
  <c r="I110" i="16"/>
  <c r="S11" i="9"/>
  <c r="R11" i="9"/>
  <c r="P14" i="9"/>
  <c r="O14" i="9"/>
  <c r="S19" i="9"/>
  <c r="R19" i="9"/>
  <c r="X7" i="12"/>
  <c r="V7" i="12"/>
  <c r="U7" i="12"/>
  <c r="X12" i="12"/>
  <c r="V12" i="12"/>
  <c r="U12" i="12"/>
  <c r="M56" i="13"/>
  <c r="L56" i="13"/>
  <c r="K56" i="13"/>
  <c r="J56" i="13"/>
  <c r="I56" i="13"/>
  <c r="M125" i="13"/>
  <c r="L125" i="13"/>
  <c r="K125" i="13"/>
  <c r="J125" i="13"/>
  <c r="I125" i="13"/>
  <c r="K77" i="14"/>
  <c r="J77" i="14"/>
  <c r="I77" i="14"/>
  <c r="K146" i="14"/>
  <c r="J146" i="14"/>
  <c r="I146" i="14"/>
  <c r="M10" i="15"/>
  <c r="L10" i="15"/>
  <c r="K10" i="15"/>
  <c r="J10" i="15"/>
  <c r="I10" i="15"/>
  <c r="M66" i="15"/>
  <c r="L66" i="15"/>
  <c r="K66" i="15"/>
  <c r="J66" i="15"/>
  <c r="I66" i="15"/>
  <c r="M135" i="15"/>
  <c r="L135" i="15"/>
  <c r="K135" i="15"/>
  <c r="J135" i="15"/>
  <c r="I135" i="15"/>
  <c r="AA10" i="16"/>
  <c r="Z10" i="16"/>
  <c r="Y10" i="16"/>
  <c r="X10" i="16"/>
  <c r="V9" i="16"/>
  <c r="W10" i="16"/>
  <c r="L62" i="17"/>
  <c r="K62" i="17"/>
  <c r="J62" i="17"/>
  <c r="I62" i="17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M26" i="15"/>
  <c r="L26" i="15"/>
  <c r="K26" i="15"/>
  <c r="J26" i="15"/>
  <c r="I26" i="15"/>
  <c r="M34" i="15"/>
  <c r="L34" i="15"/>
  <c r="K34" i="15"/>
  <c r="J34" i="15"/>
  <c r="I34" i="15"/>
  <c r="M43" i="15"/>
  <c r="L43" i="15"/>
  <c r="K43" i="15"/>
  <c r="J43" i="15"/>
  <c r="I43" i="15"/>
  <c r="M52" i="15"/>
  <c r="L52" i="15"/>
  <c r="K52" i="15"/>
  <c r="J52" i="15"/>
  <c r="I52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M146" i="15"/>
  <c r="L146" i="15"/>
  <c r="K146" i="15"/>
  <c r="J146" i="15"/>
  <c r="I146" i="15"/>
  <c r="M155" i="15"/>
  <c r="L155" i="15"/>
  <c r="K155" i="15"/>
  <c r="J155" i="15"/>
  <c r="I155" i="15"/>
  <c r="L12" i="16"/>
  <c r="K12" i="16"/>
  <c r="J12" i="16"/>
  <c r="I12" i="16"/>
  <c r="M16" i="16"/>
  <c r="L16" i="16"/>
  <c r="K16" i="16"/>
  <c r="J16" i="16"/>
  <c r="I16" i="16"/>
  <c r="L44" i="16"/>
  <c r="K44" i="16"/>
  <c r="J44" i="16"/>
  <c r="I44" i="16"/>
  <c r="L113" i="16"/>
  <c r="K113" i="16"/>
  <c r="J113" i="16"/>
  <c r="I113" i="16"/>
  <c r="L19" i="17"/>
  <c r="K19" i="17"/>
  <c r="J19" i="17"/>
  <c r="I19" i="17"/>
  <c r="L85" i="17"/>
  <c r="K85" i="17"/>
  <c r="J85" i="17"/>
  <c r="I85" i="17"/>
  <c r="AA17" i="18"/>
  <c r="Z17" i="18"/>
  <c r="S39" i="18"/>
  <c r="R39" i="18"/>
  <c r="K11" i="14"/>
  <c r="J11" i="14"/>
  <c r="I11" i="14"/>
  <c r="K19" i="14"/>
  <c r="J19" i="14"/>
  <c r="I19" i="14"/>
  <c r="K28" i="14"/>
  <c r="J28" i="14"/>
  <c r="I28" i="14"/>
  <c r="K36" i="14"/>
  <c r="J36" i="14"/>
  <c r="I36" i="14"/>
  <c r="K45" i="14"/>
  <c r="J45" i="14"/>
  <c r="I45" i="14"/>
  <c r="K54" i="14"/>
  <c r="J54" i="14"/>
  <c r="I54" i="14"/>
  <c r="K62" i="14"/>
  <c r="J62" i="14"/>
  <c r="I62" i="14"/>
  <c r="K71" i="14"/>
  <c r="J71" i="14"/>
  <c r="I71" i="14"/>
  <c r="H79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M9" i="15"/>
  <c r="L9" i="15"/>
  <c r="K9" i="15"/>
  <c r="J9" i="15"/>
  <c r="I9" i="15"/>
  <c r="M13" i="15"/>
  <c r="L13" i="15"/>
  <c r="K13" i="15"/>
  <c r="J13" i="15"/>
  <c r="I13" i="15"/>
  <c r="H21" i="15"/>
  <c r="M17" i="15"/>
  <c r="L17" i="15"/>
  <c r="K17" i="15"/>
  <c r="J17" i="15"/>
  <c r="I17" i="15"/>
  <c r="M29" i="15"/>
  <c r="L29" i="15"/>
  <c r="K29" i="15"/>
  <c r="J29" i="15"/>
  <c r="I29" i="15"/>
  <c r="M38" i="15"/>
  <c r="L38" i="15"/>
  <c r="K38" i="15"/>
  <c r="J38" i="15"/>
  <c r="I38" i="15"/>
  <c r="M46" i="15"/>
  <c r="L46" i="15"/>
  <c r="K46" i="15"/>
  <c r="J46" i="15"/>
  <c r="I46" i="15"/>
  <c r="M55" i="15"/>
  <c r="L55" i="15"/>
  <c r="K55" i="15"/>
  <c r="J55" i="15"/>
  <c r="I55" i="15"/>
  <c r="H63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M98" i="15"/>
  <c r="L98" i="15"/>
  <c r="K98" i="15"/>
  <c r="J98" i="15"/>
  <c r="I98" i="15"/>
  <c r="M107" i="15"/>
  <c r="L107" i="15"/>
  <c r="K107" i="15"/>
  <c r="J107" i="15"/>
  <c r="I107" i="15"/>
  <c r="M115" i="15"/>
  <c r="L115" i="15"/>
  <c r="K115" i="15"/>
  <c r="J115" i="15"/>
  <c r="I115" i="15"/>
  <c r="M124" i="15"/>
  <c r="L124" i="15"/>
  <c r="K124" i="15"/>
  <c r="J124" i="15"/>
  <c r="I124" i="15"/>
  <c r="M132" i="15"/>
  <c r="L132" i="15"/>
  <c r="K132" i="15"/>
  <c r="J132" i="15"/>
  <c r="I132" i="15"/>
  <c r="M141" i="15"/>
  <c r="L141" i="15"/>
  <c r="K141" i="15"/>
  <c r="J141" i="15"/>
  <c r="I141" i="15"/>
  <c r="M150" i="15"/>
  <c r="L150" i="15"/>
  <c r="K150" i="15"/>
  <c r="J150" i="15"/>
  <c r="I150" i="15"/>
  <c r="M158" i="15"/>
  <c r="L158" i="15"/>
  <c r="K158" i="15"/>
  <c r="J158" i="15"/>
  <c r="I158" i="15"/>
  <c r="L32" i="16"/>
  <c r="K32" i="16"/>
  <c r="J32" i="16"/>
  <c r="I32" i="16"/>
  <c r="L67" i="16"/>
  <c r="K67" i="16"/>
  <c r="J67" i="16"/>
  <c r="I67" i="16"/>
  <c r="L101" i="16"/>
  <c r="K101" i="16"/>
  <c r="J101" i="16"/>
  <c r="I101" i="16"/>
  <c r="H135" i="16"/>
  <c r="L136" i="16"/>
  <c r="K136" i="16"/>
  <c r="J136" i="16"/>
  <c r="I136" i="16"/>
  <c r="Z20" i="17"/>
  <c r="Y20" i="17"/>
  <c r="X20" i="17"/>
  <c r="W20" i="17"/>
  <c r="L54" i="17"/>
  <c r="K54" i="17"/>
  <c r="J54" i="17"/>
  <c r="I54" i="17"/>
  <c r="L88" i="17"/>
  <c r="K88" i="17"/>
  <c r="J88" i="17"/>
  <c r="I88" i="17"/>
  <c r="AA39" i="18"/>
  <c r="Z39" i="18"/>
  <c r="S60" i="18"/>
  <c r="R60" i="18"/>
  <c r="K12" i="14"/>
  <c r="J12" i="14"/>
  <c r="I12" i="14"/>
  <c r="K20" i="14"/>
  <c r="J20" i="14"/>
  <c r="I20" i="14"/>
  <c r="K29" i="14"/>
  <c r="J29" i="14"/>
  <c r="I29" i="14"/>
  <c r="H37" i="14"/>
  <c r="K46" i="14"/>
  <c r="J46" i="14"/>
  <c r="I46" i="14"/>
  <c r="K55" i="14"/>
  <c r="J55" i="14"/>
  <c r="I55" i="14"/>
  <c r="K63" i="14"/>
  <c r="J63" i="14"/>
  <c r="I63" i="14"/>
  <c r="K72" i="14"/>
  <c r="J72" i="14"/>
  <c r="I72" i="14"/>
  <c r="K81" i="14"/>
  <c r="J81" i="14"/>
  <c r="I81" i="14"/>
  <c r="K89" i="14"/>
  <c r="J89" i="14"/>
  <c r="I89" i="14"/>
  <c r="K98" i="14"/>
  <c r="J98" i="14"/>
  <c r="I98" i="14"/>
  <c r="K106" i="14"/>
  <c r="J106" i="14"/>
  <c r="I106" i="14"/>
  <c r="K115" i="14"/>
  <c r="J115" i="14"/>
  <c r="I115" i="14"/>
  <c r="K124" i="14"/>
  <c r="J124" i="14"/>
  <c r="I124" i="14"/>
  <c r="K132" i="14"/>
  <c r="J132" i="14"/>
  <c r="I132" i="14"/>
  <c r="K141" i="14"/>
  <c r="J141" i="14"/>
  <c r="I141" i="14"/>
  <c r="H149" i="14"/>
  <c r="K158" i="14"/>
  <c r="J158" i="14"/>
  <c r="I158" i="14"/>
  <c r="L24" i="15"/>
  <c r="K24" i="15"/>
  <c r="J24" i="15"/>
  <c r="I24" i="15"/>
  <c r="M24" i="15"/>
  <c r="L32" i="15"/>
  <c r="K32" i="15"/>
  <c r="J32" i="15"/>
  <c r="I32" i="15"/>
  <c r="M32" i="15"/>
  <c r="L41" i="15"/>
  <c r="K41" i="15"/>
  <c r="J41" i="15"/>
  <c r="I41" i="15"/>
  <c r="H49" i="15"/>
  <c r="M41" i="15"/>
  <c r="L58" i="15"/>
  <c r="K58" i="15"/>
  <c r="J58" i="15"/>
  <c r="I58" i="15"/>
  <c r="M58" i="15"/>
  <c r="L67" i="15"/>
  <c r="K67" i="15"/>
  <c r="J67" i="15"/>
  <c r="I67" i="15"/>
  <c r="M67" i="15"/>
  <c r="L75" i="15"/>
  <c r="K75" i="15"/>
  <c r="J75" i="15"/>
  <c r="I75" i="15"/>
  <c r="M75" i="15"/>
  <c r="L84" i="15"/>
  <c r="K84" i="15"/>
  <c r="J84" i="15"/>
  <c r="I84" i="15"/>
  <c r="M84" i="15"/>
  <c r="L93" i="15"/>
  <c r="K93" i="15"/>
  <c r="J93" i="15"/>
  <c r="I93" i="15"/>
  <c r="M93" i="15"/>
  <c r="L101" i="15"/>
  <c r="K101" i="15"/>
  <c r="J101" i="15"/>
  <c r="I101" i="15"/>
  <c r="M101" i="15"/>
  <c r="L110" i="15"/>
  <c r="K110" i="15"/>
  <c r="J110" i="15"/>
  <c r="I110" i="15"/>
  <c r="M110" i="15"/>
  <c r="L118" i="15"/>
  <c r="K118" i="15"/>
  <c r="J118" i="15"/>
  <c r="I118" i="15"/>
  <c r="M118" i="15"/>
  <c r="L127" i="15"/>
  <c r="K127" i="15"/>
  <c r="J127" i="15"/>
  <c r="I127" i="15"/>
  <c r="M127" i="15"/>
  <c r="L136" i="15"/>
  <c r="K136" i="15"/>
  <c r="J136" i="15"/>
  <c r="I136" i="15"/>
  <c r="M136" i="15"/>
  <c r="L144" i="15"/>
  <c r="K144" i="15"/>
  <c r="J144" i="15"/>
  <c r="I144" i="15"/>
  <c r="M144" i="15"/>
  <c r="L153" i="15"/>
  <c r="K153" i="15"/>
  <c r="J153" i="15"/>
  <c r="I153" i="15"/>
  <c r="H161" i="15"/>
  <c r="M153" i="15"/>
  <c r="L11" i="16"/>
  <c r="K11" i="16"/>
  <c r="J11" i="16"/>
  <c r="I11" i="16"/>
  <c r="L15" i="16"/>
  <c r="K15" i="16"/>
  <c r="J15" i="16"/>
  <c r="I15" i="16"/>
  <c r="L19" i="16"/>
  <c r="K19" i="16"/>
  <c r="J19" i="16"/>
  <c r="I19" i="16"/>
  <c r="L70" i="16"/>
  <c r="K70" i="16"/>
  <c r="J70" i="16"/>
  <c r="I70" i="16"/>
  <c r="L104" i="16"/>
  <c r="K104" i="16"/>
  <c r="J104" i="16"/>
  <c r="I104" i="16"/>
  <c r="L139" i="16"/>
  <c r="K139" i="16"/>
  <c r="J139" i="16"/>
  <c r="I139" i="16"/>
  <c r="H147" i="16"/>
  <c r="L15" i="17"/>
  <c r="K15" i="17"/>
  <c r="J15" i="17"/>
  <c r="I15" i="17"/>
  <c r="L42" i="17"/>
  <c r="K42" i="17"/>
  <c r="J42" i="17"/>
  <c r="I42" i="17"/>
  <c r="L76" i="17"/>
  <c r="K76" i="17"/>
  <c r="J76" i="17"/>
  <c r="I76" i="17"/>
  <c r="AA52" i="18"/>
  <c r="Z52" i="18"/>
  <c r="S73" i="18"/>
  <c r="R73" i="18"/>
  <c r="K13" i="14"/>
  <c r="J13" i="14"/>
  <c r="I13" i="14"/>
  <c r="K21" i="14"/>
  <c r="J21" i="14"/>
  <c r="I21" i="14"/>
  <c r="K30" i="14"/>
  <c r="J30" i="14"/>
  <c r="I30" i="14"/>
  <c r="K39" i="14"/>
  <c r="J39" i="14"/>
  <c r="I39" i="14"/>
  <c r="K47" i="14"/>
  <c r="J47" i="14"/>
  <c r="I47" i="14"/>
  <c r="K56" i="14"/>
  <c r="J56" i="14"/>
  <c r="I56" i="14"/>
  <c r="K64" i="14"/>
  <c r="J64" i="14"/>
  <c r="I64" i="14"/>
  <c r="K73" i="14"/>
  <c r="J73" i="14"/>
  <c r="I73" i="14"/>
  <c r="K82" i="14"/>
  <c r="J82" i="14"/>
  <c r="I82" i="14"/>
  <c r="K90" i="14"/>
  <c r="J90" i="14"/>
  <c r="I90" i="14"/>
  <c r="K99" i="14"/>
  <c r="J99" i="14"/>
  <c r="I99" i="14"/>
  <c r="H107" i="14"/>
  <c r="K116" i="14"/>
  <c r="J116" i="14"/>
  <c r="I116" i="14"/>
  <c r="K125" i="14"/>
  <c r="J125" i="14"/>
  <c r="I125" i="14"/>
  <c r="K133" i="14"/>
  <c r="J133" i="14"/>
  <c r="I133" i="14"/>
  <c r="K142" i="14"/>
  <c r="J142" i="14"/>
  <c r="I142" i="14"/>
  <c r="K151" i="14"/>
  <c r="J151" i="14"/>
  <c r="I151" i="14"/>
  <c r="K159" i="14"/>
  <c r="J159" i="14"/>
  <c r="I159" i="14"/>
  <c r="K12" i="15"/>
  <c r="J12" i="15"/>
  <c r="I12" i="15"/>
  <c r="M12" i="15"/>
  <c r="L12" i="15"/>
  <c r="K16" i="15"/>
  <c r="J16" i="15"/>
  <c r="I16" i="15"/>
  <c r="M16" i="15"/>
  <c r="L16" i="15"/>
  <c r="K20" i="15"/>
  <c r="J20" i="15"/>
  <c r="I20" i="15"/>
  <c r="M20" i="15"/>
  <c r="L20" i="15"/>
  <c r="K27" i="15"/>
  <c r="J27" i="15"/>
  <c r="I27" i="15"/>
  <c r="H35" i="15"/>
  <c r="M27" i="15"/>
  <c r="L27" i="15"/>
  <c r="K44" i="15"/>
  <c r="J44" i="15"/>
  <c r="I44" i="15"/>
  <c r="M44" i="15"/>
  <c r="L44" i="15"/>
  <c r="K53" i="15"/>
  <c r="J53" i="15"/>
  <c r="I53" i="15"/>
  <c r="M53" i="15"/>
  <c r="L53" i="15"/>
  <c r="K61" i="15"/>
  <c r="J61" i="15"/>
  <c r="I61" i="15"/>
  <c r="M61" i="15"/>
  <c r="L61" i="15"/>
  <c r="K70" i="15"/>
  <c r="J70" i="15"/>
  <c r="I70" i="15"/>
  <c r="M70" i="15"/>
  <c r="L70" i="15"/>
  <c r="K79" i="15"/>
  <c r="J79" i="15"/>
  <c r="I79" i="15"/>
  <c r="M79" i="15"/>
  <c r="L79" i="15"/>
  <c r="K87" i="15"/>
  <c r="J87" i="15"/>
  <c r="I87" i="15"/>
  <c r="M87" i="15"/>
  <c r="L87" i="15"/>
  <c r="K96" i="15"/>
  <c r="J96" i="15"/>
  <c r="I96" i="15"/>
  <c r="M96" i="15"/>
  <c r="L96" i="15"/>
  <c r="K104" i="15"/>
  <c r="J104" i="15"/>
  <c r="I104" i="15"/>
  <c r="M104" i="15"/>
  <c r="L104" i="15"/>
  <c r="K113" i="15"/>
  <c r="J113" i="15"/>
  <c r="I113" i="15"/>
  <c r="M113" i="15"/>
  <c r="L113" i="15"/>
  <c r="K122" i="15"/>
  <c r="J122" i="15"/>
  <c r="I122" i="15"/>
  <c r="M122" i="15"/>
  <c r="L122" i="15"/>
  <c r="K130" i="15"/>
  <c r="J130" i="15"/>
  <c r="I130" i="15"/>
  <c r="M130" i="15"/>
  <c r="L130" i="15"/>
  <c r="K139" i="15"/>
  <c r="J139" i="15"/>
  <c r="I139" i="15"/>
  <c r="H147" i="15"/>
  <c r="M139" i="15"/>
  <c r="L139" i="15"/>
  <c r="K156" i="15"/>
  <c r="J156" i="15"/>
  <c r="I156" i="15"/>
  <c r="M156" i="15"/>
  <c r="L156" i="15"/>
  <c r="H23" i="16"/>
  <c r="L24" i="16"/>
  <c r="K24" i="16"/>
  <c r="J24" i="16"/>
  <c r="I24" i="16"/>
  <c r="L58" i="16"/>
  <c r="K58" i="16"/>
  <c r="J58" i="16"/>
  <c r="I58" i="16"/>
  <c r="M127" i="16"/>
  <c r="L127" i="16"/>
  <c r="K127" i="16"/>
  <c r="J127" i="16"/>
  <c r="I127" i="16"/>
  <c r="Z16" i="17"/>
  <c r="Y16" i="17"/>
  <c r="X16" i="17"/>
  <c r="W16" i="17"/>
  <c r="L45" i="17"/>
  <c r="K45" i="17"/>
  <c r="J45" i="17"/>
  <c r="I45" i="17"/>
  <c r="H79" i="17"/>
  <c r="L80" i="17"/>
  <c r="K80" i="17"/>
  <c r="J80" i="17"/>
  <c r="I80" i="17"/>
  <c r="AA73" i="18"/>
  <c r="Z73" i="18"/>
  <c r="S95" i="18"/>
  <c r="R95" i="18"/>
  <c r="J14" i="14"/>
  <c r="I14" i="14"/>
  <c r="K14" i="14"/>
  <c r="U14" i="14"/>
  <c r="T14" i="14"/>
  <c r="V14" i="14"/>
  <c r="J22" i="14"/>
  <c r="I22" i="14"/>
  <c r="K22" i="14"/>
  <c r="J31" i="14"/>
  <c r="I31" i="14"/>
  <c r="K31" i="14"/>
  <c r="J40" i="14"/>
  <c r="I40" i="14"/>
  <c r="K40" i="14"/>
  <c r="J48" i="14"/>
  <c r="I48" i="14"/>
  <c r="K48" i="14"/>
  <c r="J57" i="14"/>
  <c r="I57" i="14"/>
  <c r="H65" i="14"/>
  <c r="K57" i="14"/>
  <c r="J74" i="14"/>
  <c r="I74" i="14"/>
  <c r="K74" i="14"/>
  <c r="J83" i="14"/>
  <c r="I83" i="14"/>
  <c r="K83" i="14"/>
  <c r="J91" i="14"/>
  <c r="I91" i="14"/>
  <c r="K91" i="14"/>
  <c r="J100" i="14"/>
  <c r="I100" i="14"/>
  <c r="K100" i="14"/>
  <c r="J109" i="14"/>
  <c r="I109" i="14"/>
  <c r="K109" i="14"/>
  <c r="J117" i="14"/>
  <c r="I117" i="14"/>
  <c r="K117" i="14"/>
  <c r="J126" i="14"/>
  <c r="I126" i="14"/>
  <c r="K126" i="14"/>
  <c r="J134" i="14"/>
  <c r="I134" i="14"/>
  <c r="K134" i="14"/>
  <c r="J143" i="14"/>
  <c r="I143" i="14"/>
  <c r="K143" i="14"/>
  <c r="J152" i="14"/>
  <c r="I152" i="14"/>
  <c r="K152" i="14"/>
  <c r="J160" i="14"/>
  <c r="I160" i="14"/>
  <c r="K160" i="14"/>
  <c r="X9" i="15"/>
  <c r="W9" i="15"/>
  <c r="AA9" i="15"/>
  <c r="Z9" i="15"/>
  <c r="Y9" i="15"/>
  <c r="X13" i="15"/>
  <c r="W13" i="15"/>
  <c r="V21" i="15"/>
  <c r="AA13" i="15"/>
  <c r="Z13" i="15"/>
  <c r="Y13" i="15"/>
  <c r="X17" i="15"/>
  <c r="W17" i="15"/>
  <c r="AA17" i="15"/>
  <c r="Z17" i="15"/>
  <c r="Y17" i="15"/>
  <c r="J30" i="15"/>
  <c r="I30" i="15"/>
  <c r="M30" i="15"/>
  <c r="L30" i="15"/>
  <c r="K30" i="15"/>
  <c r="J39" i="15"/>
  <c r="I39" i="15"/>
  <c r="M39" i="15"/>
  <c r="L39" i="15"/>
  <c r="K39" i="15"/>
  <c r="J47" i="15"/>
  <c r="I47" i="15"/>
  <c r="M47" i="15"/>
  <c r="L47" i="15"/>
  <c r="K47" i="15"/>
  <c r="J56" i="15"/>
  <c r="I56" i="15"/>
  <c r="M56" i="15"/>
  <c r="L56" i="15"/>
  <c r="K56" i="15"/>
  <c r="J65" i="15"/>
  <c r="I65" i="15"/>
  <c r="M65" i="15"/>
  <c r="L65" i="15"/>
  <c r="K65" i="15"/>
  <c r="J73" i="15"/>
  <c r="I73" i="15"/>
  <c r="M73" i="15"/>
  <c r="L73" i="15"/>
  <c r="K73" i="15"/>
  <c r="J82" i="15"/>
  <c r="I82" i="15"/>
  <c r="M82" i="15"/>
  <c r="L82" i="15"/>
  <c r="K82" i="15"/>
  <c r="J90" i="15"/>
  <c r="I90" i="15"/>
  <c r="M90" i="15"/>
  <c r="L90" i="15"/>
  <c r="K90" i="15"/>
  <c r="J99" i="15"/>
  <c r="I99" i="15"/>
  <c r="M99" i="15"/>
  <c r="L99" i="15"/>
  <c r="K99" i="15"/>
  <c r="J108" i="15"/>
  <c r="I108" i="15"/>
  <c r="M108" i="15"/>
  <c r="L108" i="15"/>
  <c r="K108" i="15"/>
  <c r="J116" i="15"/>
  <c r="I116" i="15"/>
  <c r="M116" i="15"/>
  <c r="L116" i="15"/>
  <c r="K116" i="15"/>
  <c r="J125" i="15"/>
  <c r="I125" i="15"/>
  <c r="H133" i="15"/>
  <c r="M125" i="15"/>
  <c r="L125" i="15"/>
  <c r="K125" i="15"/>
  <c r="J142" i="15"/>
  <c r="I142" i="15"/>
  <c r="M142" i="15"/>
  <c r="L142" i="15"/>
  <c r="K142" i="15"/>
  <c r="J151" i="15"/>
  <c r="I151" i="15"/>
  <c r="M151" i="15"/>
  <c r="L151" i="15"/>
  <c r="K151" i="15"/>
  <c r="J159" i="15"/>
  <c r="I159" i="15"/>
  <c r="M159" i="15"/>
  <c r="L159" i="15"/>
  <c r="K159" i="15"/>
  <c r="J10" i="16"/>
  <c r="H9" i="16"/>
  <c r="M101" i="16" s="1"/>
  <c r="I10" i="16"/>
  <c r="L10" i="16"/>
  <c r="K10" i="16"/>
  <c r="J14" i="16"/>
  <c r="I14" i="16"/>
  <c r="M14" i="16"/>
  <c r="L14" i="16"/>
  <c r="K14" i="16"/>
  <c r="J18" i="16"/>
  <c r="I18" i="16"/>
  <c r="L18" i="16"/>
  <c r="K18" i="16"/>
  <c r="M20" i="16"/>
  <c r="L20" i="16"/>
  <c r="K20" i="16"/>
  <c r="J20" i="16"/>
  <c r="I20" i="16"/>
  <c r="L27" i="16"/>
  <c r="K27" i="16"/>
  <c r="J27" i="16"/>
  <c r="I27" i="16"/>
  <c r="H35" i="16"/>
  <c r="L61" i="16"/>
  <c r="K61" i="16"/>
  <c r="J61" i="16"/>
  <c r="I61" i="16"/>
  <c r="M96" i="16"/>
  <c r="L96" i="16"/>
  <c r="K96" i="16"/>
  <c r="J96" i="16"/>
  <c r="I96" i="16"/>
  <c r="L130" i="16"/>
  <c r="K130" i="16"/>
  <c r="J130" i="16"/>
  <c r="I130" i="16"/>
  <c r="M115" i="17"/>
  <c r="L115" i="17"/>
  <c r="K115" i="17"/>
  <c r="J115" i="17"/>
  <c r="I115" i="17"/>
  <c r="L11" i="17"/>
  <c r="K11" i="17"/>
  <c r="J11" i="17"/>
  <c r="I11" i="17"/>
  <c r="L33" i="17"/>
  <c r="K33" i="17"/>
  <c r="J33" i="17"/>
  <c r="I33" i="17"/>
  <c r="M68" i="17"/>
  <c r="L68" i="17"/>
  <c r="K68" i="17"/>
  <c r="J68" i="17"/>
  <c r="I68" i="17"/>
  <c r="L102" i="17"/>
  <c r="K102" i="17"/>
  <c r="J102" i="17"/>
  <c r="I102" i="17"/>
  <c r="AA86" i="18"/>
  <c r="Z86" i="18"/>
  <c r="S108" i="18"/>
  <c r="R108" i="18"/>
  <c r="I15" i="14"/>
  <c r="H23" i="14"/>
  <c r="K15" i="14"/>
  <c r="J15" i="14"/>
  <c r="I32" i="14"/>
  <c r="K32" i="14"/>
  <c r="J32" i="14"/>
  <c r="I41" i="14"/>
  <c r="K41" i="14"/>
  <c r="J41" i="14"/>
  <c r="I49" i="14"/>
  <c r="K49" i="14"/>
  <c r="J49" i="14"/>
  <c r="I58" i="14"/>
  <c r="K58" i="14"/>
  <c r="J58" i="14"/>
  <c r="I67" i="14"/>
  <c r="K67" i="14"/>
  <c r="J67" i="14"/>
  <c r="I75" i="14"/>
  <c r="K75" i="14"/>
  <c r="J75" i="14"/>
  <c r="I84" i="14"/>
  <c r="K84" i="14"/>
  <c r="J84" i="14"/>
  <c r="I92" i="14"/>
  <c r="K92" i="14"/>
  <c r="J92" i="14"/>
  <c r="I101" i="14"/>
  <c r="K101" i="14"/>
  <c r="J101" i="14"/>
  <c r="I110" i="14"/>
  <c r="K110" i="14"/>
  <c r="J110" i="14"/>
  <c r="I118" i="14"/>
  <c r="K118" i="14"/>
  <c r="J118" i="14"/>
  <c r="I127" i="14"/>
  <c r="H135" i="14"/>
  <c r="K127" i="14"/>
  <c r="J127" i="14"/>
  <c r="I144" i="14"/>
  <c r="K144" i="14"/>
  <c r="J144" i="14"/>
  <c r="I153" i="14"/>
  <c r="K153" i="14"/>
  <c r="J153" i="14"/>
  <c r="I161" i="14"/>
  <c r="K161" i="14"/>
  <c r="J161" i="14"/>
  <c r="I11" i="15"/>
  <c r="M11" i="15"/>
  <c r="L11" i="15"/>
  <c r="K11" i="15"/>
  <c r="J11" i="15"/>
  <c r="I15" i="15"/>
  <c r="M15" i="15"/>
  <c r="L15" i="15"/>
  <c r="K15" i="15"/>
  <c r="J15" i="15"/>
  <c r="I19" i="15"/>
  <c r="M19" i="15"/>
  <c r="L19" i="15"/>
  <c r="K19" i="15"/>
  <c r="J19" i="15"/>
  <c r="I25" i="15"/>
  <c r="M25" i="15"/>
  <c r="L25" i="15"/>
  <c r="K25" i="15"/>
  <c r="J25" i="15"/>
  <c r="I33" i="15"/>
  <c r="M33" i="15"/>
  <c r="L33" i="15"/>
  <c r="K33" i="15"/>
  <c r="J33" i="15"/>
  <c r="I42" i="15"/>
  <c r="M42" i="15"/>
  <c r="L42" i="15"/>
  <c r="K42" i="15"/>
  <c r="J42" i="15"/>
  <c r="I51" i="15"/>
  <c r="M51" i="15"/>
  <c r="L51" i="15"/>
  <c r="K51" i="15"/>
  <c r="J51" i="15"/>
  <c r="I59" i="15"/>
  <c r="M59" i="15"/>
  <c r="L59" i="15"/>
  <c r="K59" i="15"/>
  <c r="J59" i="15"/>
  <c r="I68" i="15"/>
  <c r="M68" i="15"/>
  <c r="L68" i="15"/>
  <c r="K68" i="15"/>
  <c r="J68" i="15"/>
  <c r="I76" i="15"/>
  <c r="M76" i="15"/>
  <c r="L76" i="15"/>
  <c r="K76" i="15"/>
  <c r="J76" i="15"/>
  <c r="I85" i="15"/>
  <c r="M85" i="15"/>
  <c r="L85" i="15"/>
  <c r="K85" i="15"/>
  <c r="J85" i="15"/>
  <c r="I94" i="15"/>
  <c r="M94" i="15"/>
  <c r="L94" i="15"/>
  <c r="K94" i="15"/>
  <c r="J94" i="15"/>
  <c r="I102" i="15"/>
  <c r="M102" i="15"/>
  <c r="L102" i="15"/>
  <c r="K102" i="15"/>
  <c r="J102" i="15"/>
  <c r="I111" i="15"/>
  <c r="H119" i="15"/>
  <c r="M111" i="15"/>
  <c r="L111" i="15"/>
  <c r="K111" i="15"/>
  <c r="J111" i="15"/>
  <c r="I128" i="15"/>
  <c r="M128" i="15"/>
  <c r="L128" i="15"/>
  <c r="K128" i="15"/>
  <c r="J128" i="15"/>
  <c r="I137" i="15"/>
  <c r="M137" i="15"/>
  <c r="L137" i="15"/>
  <c r="K137" i="15"/>
  <c r="J137" i="15"/>
  <c r="I145" i="15"/>
  <c r="M145" i="15"/>
  <c r="L145" i="15"/>
  <c r="K145" i="15"/>
  <c r="J145" i="15"/>
  <c r="I154" i="15"/>
  <c r="M154" i="15"/>
  <c r="L154" i="15"/>
  <c r="K154" i="15"/>
  <c r="J154" i="15"/>
  <c r="L84" i="16"/>
  <c r="K84" i="16"/>
  <c r="J84" i="16"/>
  <c r="I84" i="16"/>
  <c r="L118" i="16"/>
  <c r="K118" i="16"/>
  <c r="J118" i="16"/>
  <c r="I118" i="16"/>
  <c r="M153" i="16"/>
  <c r="L153" i="16"/>
  <c r="K153" i="16"/>
  <c r="J153" i="16"/>
  <c r="I153" i="16"/>
  <c r="H161" i="16"/>
  <c r="Z12" i="17"/>
  <c r="Y12" i="17"/>
  <c r="X12" i="17"/>
  <c r="W12" i="17"/>
  <c r="L71" i="17"/>
  <c r="K71" i="17"/>
  <c r="J71" i="17"/>
  <c r="I71" i="17"/>
  <c r="AB108" i="18"/>
  <c r="AA108" i="18"/>
  <c r="Z108" i="18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H93" i="14"/>
  <c r="K85" i="14"/>
  <c r="J85" i="14"/>
  <c r="I85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AA12" i="15"/>
  <c r="Z12" i="15"/>
  <c r="Y12" i="15"/>
  <c r="X12" i="15"/>
  <c r="W12" i="15"/>
  <c r="AA16" i="15"/>
  <c r="Z16" i="15"/>
  <c r="Y16" i="15"/>
  <c r="X16" i="15"/>
  <c r="W16" i="15"/>
  <c r="M28" i="15"/>
  <c r="L28" i="15"/>
  <c r="K28" i="15"/>
  <c r="J28" i="15"/>
  <c r="I28" i="15"/>
  <c r="M37" i="15"/>
  <c r="L37" i="15"/>
  <c r="K37" i="15"/>
  <c r="J37" i="15"/>
  <c r="I37" i="15"/>
  <c r="M45" i="15"/>
  <c r="L45" i="15"/>
  <c r="K45" i="15"/>
  <c r="J45" i="15"/>
  <c r="I45" i="15"/>
  <c r="M54" i="15"/>
  <c r="L54" i="15"/>
  <c r="K54" i="15"/>
  <c r="J54" i="15"/>
  <c r="I54" i="15"/>
  <c r="M62" i="15"/>
  <c r="L62" i="15"/>
  <c r="K62" i="15"/>
  <c r="J62" i="15"/>
  <c r="I62" i="15"/>
  <c r="M71" i="15"/>
  <c r="L71" i="15"/>
  <c r="K71" i="15"/>
  <c r="J71" i="15"/>
  <c r="I71" i="15"/>
  <c r="M80" i="15"/>
  <c r="L80" i="15"/>
  <c r="K80" i="15"/>
  <c r="J80" i="15"/>
  <c r="I80" i="15"/>
  <c r="M88" i="15"/>
  <c r="L88" i="15"/>
  <c r="K88" i="15"/>
  <c r="J88" i="15"/>
  <c r="I88" i="15"/>
  <c r="H105" i="15"/>
  <c r="M97" i="15"/>
  <c r="L97" i="15"/>
  <c r="K97" i="15"/>
  <c r="J97" i="15"/>
  <c r="I97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M140" i="15"/>
  <c r="L140" i="15"/>
  <c r="K140" i="15"/>
  <c r="J140" i="15"/>
  <c r="I140" i="15"/>
  <c r="M149" i="15"/>
  <c r="L149" i="15"/>
  <c r="K149" i="15"/>
  <c r="J149" i="15"/>
  <c r="I149" i="15"/>
  <c r="M157" i="15"/>
  <c r="L157" i="15"/>
  <c r="K157" i="15"/>
  <c r="J157" i="15"/>
  <c r="I157" i="15"/>
  <c r="H21" i="16"/>
  <c r="L13" i="16"/>
  <c r="K13" i="16"/>
  <c r="J13" i="16"/>
  <c r="I13" i="16"/>
  <c r="L17" i="16"/>
  <c r="K17" i="16"/>
  <c r="J17" i="16"/>
  <c r="I17" i="16"/>
  <c r="M53" i="16"/>
  <c r="L53" i="16"/>
  <c r="K53" i="16"/>
  <c r="J53" i="16"/>
  <c r="I53" i="16"/>
  <c r="L87" i="16"/>
  <c r="K87" i="16"/>
  <c r="J87" i="16"/>
  <c r="I87" i="16"/>
  <c r="M122" i="16"/>
  <c r="H121" i="16"/>
  <c r="L122" i="16"/>
  <c r="K122" i="16"/>
  <c r="J122" i="16"/>
  <c r="I122" i="16"/>
  <c r="M156" i="16"/>
  <c r="L156" i="16"/>
  <c r="K156" i="16"/>
  <c r="J156" i="16"/>
  <c r="I156" i="16"/>
  <c r="L25" i="17"/>
  <c r="K25" i="17"/>
  <c r="J25" i="17"/>
  <c r="I25" i="17"/>
  <c r="M59" i="17"/>
  <c r="L59" i="17"/>
  <c r="K59" i="17"/>
  <c r="J59" i="17"/>
  <c r="I59" i="17"/>
  <c r="H93" i="17"/>
  <c r="L94" i="17"/>
  <c r="K94" i="17"/>
  <c r="J94" i="17"/>
  <c r="I94" i="17"/>
  <c r="L130" i="17"/>
  <c r="K130" i="17"/>
  <c r="J130" i="17"/>
  <c r="I130" i="17"/>
  <c r="M30" i="16"/>
  <c r="L30" i="16"/>
  <c r="K30" i="16"/>
  <c r="J30" i="16"/>
  <c r="I30" i="16"/>
  <c r="L39" i="16"/>
  <c r="K39" i="16"/>
  <c r="J39" i="16"/>
  <c r="I39" i="16"/>
  <c r="L47" i="16"/>
  <c r="K47" i="16"/>
  <c r="J47" i="16"/>
  <c r="I47" i="16"/>
  <c r="M56" i="16"/>
  <c r="L56" i="16"/>
  <c r="K56" i="16"/>
  <c r="J56" i="16"/>
  <c r="I56" i="16"/>
  <c r="L73" i="16"/>
  <c r="K73" i="16"/>
  <c r="J73" i="16"/>
  <c r="I73" i="16"/>
  <c r="L82" i="16"/>
  <c r="K82" i="16"/>
  <c r="J82" i="16"/>
  <c r="I82" i="16"/>
  <c r="M90" i="16"/>
  <c r="L90" i="16"/>
  <c r="K90" i="16"/>
  <c r="J90" i="16"/>
  <c r="I90" i="16"/>
  <c r="L99" i="16"/>
  <c r="K99" i="16"/>
  <c r="J99" i="16"/>
  <c r="I99" i="16"/>
  <c r="M108" i="16"/>
  <c r="H107" i="16"/>
  <c r="L108" i="16"/>
  <c r="K108" i="16"/>
  <c r="J108" i="16"/>
  <c r="I108" i="16"/>
  <c r="M116" i="16"/>
  <c r="L116" i="16"/>
  <c r="K116" i="16"/>
  <c r="J116" i="16"/>
  <c r="I116" i="16"/>
  <c r="L125" i="16"/>
  <c r="K125" i="16"/>
  <c r="J125" i="16"/>
  <c r="I125" i="16"/>
  <c r="H133" i="16"/>
  <c r="L142" i="16"/>
  <c r="K142" i="16"/>
  <c r="J142" i="16"/>
  <c r="I142" i="16"/>
  <c r="M151" i="16"/>
  <c r="L151" i="16"/>
  <c r="K151" i="16"/>
  <c r="J151" i="16"/>
  <c r="I151" i="16"/>
  <c r="L159" i="16"/>
  <c r="K159" i="16"/>
  <c r="J159" i="16"/>
  <c r="I159" i="16"/>
  <c r="M10" i="17"/>
  <c r="L10" i="17"/>
  <c r="K10" i="17"/>
  <c r="J10" i="17"/>
  <c r="H9" i="17"/>
  <c r="M62" i="17" s="1"/>
  <c r="I10" i="17"/>
  <c r="M14" i="17"/>
  <c r="L14" i="17"/>
  <c r="K14" i="17"/>
  <c r="J14" i="17"/>
  <c r="I14" i="17"/>
  <c r="L18" i="17"/>
  <c r="K18" i="17"/>
  <c r="J18" i="17"/>
  <c r="I18" i="17"/>
  <c r="M31" i="17"/>
  <c r="L31" i="17"/>
  <c r="K31" i="17"/>
  <c r="J31" i="17"/>
  <c r="I31" i="17"/>
  <c r="L40" i="17"/>
  <c r="K40" i="17"/>
  <c r="J40" i="17"/>
  <c r="I40" i="17"/>
  <c r="L48" i="17"/>
  <c r="K48" i="17"/>
  <c r="J48" i="17"/>
  <c r="I48" i="17"/>
  <c r="T13" i="18"/>
  <c r="S13" i="18"/>
  <c r="R13" i="18"/>
  <c r="AA26" i="18"/>
  <c r="Z26" i="18"/>
  <c r="Y34" i="18"/>
  <c r="T47" i="18"/>
  <c r="S47" i="18"/>
  <c r="R47" i="18"/>
  <c r="AA60" i="18"/>
  <c r="Z60" i="18"/>
  <c r="S82" i="18"/>
  <c r="R82" i="18"/>
  <c r="Q90" i="18"/>
  <c r="AB95" i="18"/>
  <c r="AA95" i="18"/>
  <c r="Z95" i="18"/>
  <c r="L25" i="16"/>
  <c r="K25" i="16"/>
  <c r="J25" i="16"/>
  <c r="I25" i="16"/>
  <c r="M25" i="16"/>
  <c r="L33" i="16"/>
  <c r="K33" i="16"/>
  <c r="J33" i="16"/>
  <c r="I33" i="16"/>
  <c r="L42" i="16"/>
  <c r="K42" i="16"/>
  <c r="J42" i="16"/>
  <c r="I42" i="16"/>
  <c r="L59" i="16"/>
  <c r="K59" i="16"/>
  <c r="J59" i="16"/>
  <c r="I59" i="16"/>
  <c r="M59" i="16"/>
  <c r="L68" i="16"/>
  <c r="K68" i="16"/>
  <c r="J68" i="16"/>
  <c r="I68" i="16"/>
  <c r="L76" i="16"/>
  <c r="K76" i="16"/>
  <c r="J76" i="16"/>
  <c r="I76" i="16"/>
  <c r="M76" i="16"/>
  <c r="L85" i="16"/>
  <c r="K85" i="16"/>
  <c r="J85" i="16"/>
  <c r="I85" i="16"/>
  <c r="L94" i="16"/>
  <c r="K94" i="16"/>
  <c r="J94" i="16"/>
  <c r="I94" i="16"/>
  <c r="H93" i="16"/>
  <c r="L102" i="16"/>
  <c r="K102" i="16"/>
  <c r="J102" i="16"/>
  <c r="I102" i="16"/>
  <c r="M102" i="16"/>
  <c r="L111" i="16"/>
  <c r="K111" i="16"/>
  <c r="J111" i="16"/>
  <c r="I111" i="16"/>
  <c r="H119" i="16"/>
  <c r="M111" i="16"/>
  <c r="L128" i="16"/>
  <c r="K128" i="16"/>
  <c r="J128" i="16"/>
  <c r="I128" i="16"/>
  <c r="L137" i="16"/>
  <c r="K137" i="16"/>
  <c r="J137" i="16"/>
  <c r="I137" i="16"/>
  <c r="M137" i="16"/>
  <c r="L145" i="16"/>
  <c r="K145" i="16"/>
  <c r="J145" i="16"/>
  <c r="I145" i="16"/>
  <c r="L154" i="16"/>
  <c r="K154" i="16"/>
  <c r="J154" i="16"/>
  <c r="I154" i="16"/>
  <c r="L26" i="17"/>
  <c r="K26" i="17"/>
  <c r="J26" i="17"/>
  <c r="I26" i="17"/>
  <c r="M26" i="17"/>
  <c r="L34" i="17"/>
  <c r="K34" i="17"/>
  <c r="J34" i="17"/>
  <c r="I34" i="17"/>
  <c r="M34" i="17"/>
  <c r="L43" i="17"/>
  <c r="K43" i="17"/>
  <c r="J43" i="17"/>
  <c r="I43" i="17"/>
  <c r="M43" i="17"/>
  <c r="AA13" i="18"/>
  <c r="Z13" i="18"/>
  <c r="AA47" i="18"/>
  <c r="Z47" i="18"/>
  <c r="T69" i="18"/>
  <c r="S69" i="18"/>
  <c r="R69" i="18"/>
  <c r="AA82" i="18"/>
  <c r="Z82" i="18"/>
  <c r="Y90" i="18"/>
  <c r="T103" i="18"/>
  <c r="S103" i="18"/>
  <c r="R103" i="18"/>
  <c r="K28" i="16"/>
  <c r="J28" i="16"/>
  <c r="I28" i="16"/>
  <c r="M28" i="16"/>
  <c r="L28" i="16"/>
  <c r="K45" i="16"/>
  <c r="J45" i="16"/>
  <c r="I45" i="16"/>
  <c r="M45" i="16"/>
  <c r="L45" i="16"/>
  <c r="K54" i="16"/>
  <c r="J54" i="16"/>
  <c r="I54" i="16"/>
  <c r="M54" i="16"/>
  <c r="L54" i="16"/>
  <c r="K62" i="16"/>
  <c r="J62" i="16"/>
  <c r="I62" i="16"/>
  <c r="M62" i="16"/>
  <c r="L62" i="16"/>
  <c r="K71" i="16"/>
  <c r="J71" i="16"/>
  <c r="I71" i="16"/>
  <c r="M71" i="16"/>
  <c r="L71" i="16"/>
  <c r="K80" i="16"/>
  <c r="J80" i="16"/>
  <c r="I80" i="16"/>
  <c r="M80" i="16"/>
  <c r="L80" i="16"/>
  <c r="H79" i="16"/>
  <c r="K88" i="16"/>
  <c r="J88" i="16"/>
  <c r="I88" i="16"/>
  <c r="M88" i="16"/>
  <c r="L88" i="16"/>
  <c r="K97" i="16"/>
  <c r="J97" i="16"/>
  <c r="I97" i="16"/>
  <c r="H105" i="16"/>
  <c r="M97" i="16"/>
  <c r="L97" i="16"/>
  <c r="K114" i="16"/>
  <c r="J114" i="16"/>
  <c r="I114" i="16"/>
  <c r="M114" i="16"/>
  <c r="L114" i="16"/>
  <c r="K123" i="16"/>
  <c r="J123" i="16"/>
  <c r="I123" i="16"/>
  <c r="M123" i="16"/>
  <c r="L123" i="16"/>
  <c r="K131" i="16"/>
  <c r="J131" i="16"/>
  <c r="I131" i="16"/>
  <c r="M131" i="16"/>
  <c r="L131" i="16"/>
  <c r="K140" i="16"/>
  <c r="J140" i="16"/>
  <c r="I140" i="16"/>
  <c r="M140" i="16"/>
  <c r="L140" i="16"/>
  <c r="K157" i="16"/>
  <c r="J157" i="16"/>
  <c r="I157" i="16"/>
  <c r="M157" i="16"/>
  <c r="L157" i="16"/>
  <c r="K13" i="17"/>
  <c r="J13" i="17"/>
  <c r="I13" i="17"/>
  <c r="H21" i="17"/>
  <c r="M13" i="17"/>
  <c r="L13" i="17"/>
  <c r="K17" i="17"/>
  <c r="J17" i="17"/>
  <c r="I17" i="17"/>
  <c r="L17" i="17"/>
  <c r="M17" i="17"/>
  <c r="K29" i="17"/>
  <c r="J29" i="17"/>
  <c r="I29" i="17"/>
  <c r="M29" i="17"/>
  <c r="L29" i="17"/>
  <c r="K38" i="17"/>
  <c r="J38" i="17"/>
  <c r="I38" i="17"/>
  <c r="H37" i="17"/>
  <c r="M38" i="17"/>
  <c r="L38" i="17"/>
  <c r="K46" i="17"/>
  <c r="J46" i="17"/>
  <c r="I46" i="17"/>
  <c r="L46" i="17"/>
  <c r="M46" i="17"/>
  <c r="T56" i="18"/>
  <c r="S56" i="18"/>
  <c r="R56" i="18"/>
  <c r="AA69" i="18"/>
  <c r="Z69" i="18"/>
  <c r="AB103" i="18"/>
  <c r="AA103" i="18"/>
  <c r="Z103" i="18"/>
  <c r="J31" i="16"/>
  <c r="I31" i="16"/>
  <c r="M31" i="16"/>
  <c r="L31" i="16"/>
  <c r="K31" i="16"/>
  <c r="J40" i="16"/>
  <c r="I40" i="16"/>
  <c r="M40" i="16"/>
  <c r="L40" i="16"/>
  <c r="K40" i="16"/>
  <c r="J48" i="16"/>
  <c r="I48" i="16"/>
  <c r="M48" i="16"/>
  <c r="L48" i="16"/>
  <c r="K48" i="16"/>
  <c r="J57" i="16"/>
  <c r="I57" i="16"/>
  <c r="M57" i="16"/>
  <c r="L57" i="16"/>
  <c r="K57" i="16"/>
  <c r="J66" i="16"/>
  <c r="I66" i="16"/>
  <c r="M66" i="16"/>
  <c r="H65" i="16"/>
  <c r="L66" i="16"/>
  <c r="K66" i="16"/>
  <c r="J74" i="16"/>
  <c r="I74" i="16"/>
  <c r="M74" i="16"/>
  <c r="L74" i="16"/>
  <c r="K74" i="16"/>
  <c r="J83" i="16"/>
  <c r="I83" i="16"/>
  <c r="H91" i="16"/>
  <c r="M83" i="16"/>
  <c r="L83" i="16"/>
  <c r="K83" i="16"/>
  <c r="J100" i="16"/>
  <c r="I100" i="16"/>
  <c r="M100" i="16"/>
  <c r="L100" i="16"/>
  <c r="K100" i="16"/>
  <c r="J109" i="16"/>
  <c r="I109" i="16"/>
  <c r="M109" i="16"/>
  <c r="L109" i="16"/>
  <c r="K109" i="16"/>
  <c r="J117" i="16"/>
  <c r="I117" i="16"/>
  <c r="M117" i="16"/>
  <c r="L117" i="16"/>
  <c r="K117" i="16"/>
  <c r="J126" i="16"/>
  <c r="I126" i="16"/>
  <c r="M126" i="16"/>
  <c r="L126" i="16"/>
  <c r="K126" i="16"/>
  <c r="J143" i="16"/>
  <c r="I143" i="16"/>
  <c r="M143" i="16"/>
  <c r="L143" i="16"/>
  <c r="K143" i="16"/>
  <c r="J152" i="16"/>
  <c r="I152" i="16"/>
  <c r="M152" i="16"/>
  <c r="L152" i="16"/>
  <c r="K152" i="16"/>
  <c r="J160" i="16"/>
  <c r="I160" i="16"/>
  <c r="M160" i="16"/>
  <c r="L160" i="16"/>
  <c r="K160" i="16"/>
  <c r="J24" i="17"/>
  <c r="I24" i="17"/>
  <c r="M24" i="17"/>
  <c r="H23" i="17"/>
  <c r="L24" i="17"/>
  <c r="K24" i="17"/>
  <c r="J32" i="17"/>
  <c r="I32" i="17"/>
  <c r="M32" i="17"/>
  <c r="L32" i="17"/>
  <c r="K32" i="17"/>
  <c r="J41" i="17"/>
  <c r="I41" i="17"/>
  <c r="H49" i="17"/>
  <c r="M41" i="17"/>
  <c r="L41" i="17"/>
  <c r="K41" i="17"/>
  <c r="Q8" i="18"/>
  <c r="T73" i="18" s="1"/>
  <c r="S9" i="18"/>
  <c r="R9" i="18"/>
  <c r="T43" i="18"/>
  <c r="S43" i="18"/>
  <c r="R43" i="18"/>
  <c r="AA56" i="18"/>
  <c r="Z56" i="18"/>
  <c r="T113" i="18"/>
  <c r="S113" i="18"/>
  <c r="R113" i="18"/>
  <c r="I26" i="16"/>
  <c r="M26" i="16"/>
  <c r="L26" i="16"/>
  <c r="K26" i="16"/>
  <c r="J26" i="16"/>
  <c r="I34" i="16"/>
  <c r="M34" i="16"/>
  <c r="L34" i="16"/>
  <c r="K34" i="16"/>
  <c r="J34" i="16"/>
  <c r="I43" i="16"/>
  <c r="M43" i="16"/>
  <c r="L43" i="16"/>
  <c r="K43" i="16"/>
  <c r="J43" i="16"/>
  <c r="I52" i="16"/>
  <c r="M52" i="16"/>
  <c r="H51" i="16"/>
  <c r="L52" i="16"/>
  <c r="K52" i="16"/>
  <c r="J52" i="16"/>
  <c r="I60" i="16"/>
  <c r="M60" i="16"/>
  <c r="L60" i="16"/>
  <c r="K60" i="16"/>
  <c r="J60" i="16"/>
  <c r="I69" i="16"/>
  <c r="H77" i="16"/>
  <c r="M69" i="16"/>
  <c r="L69" i="16"/>
  <c r="K69" i="16"/>
  <c r="J69" i="16"/>
  <c r="I86" i="16"/>
  <c r="M86" i="16"/>
  <c r="L86" i="16"/>
  <c r="K86" i="16"/>
  <c r="J86" i="16"/>
  <c r="I95" i="16"/>
  <c r="M95" i="16"/>
  <c r="L95" i="16"/>
  <c r="K95" i="16"/>
  <c r="J95" i="16"/>
  <c r="I103" i="16"/>
  <c r="M103" i="16"/>
  <c r="L103" i="16"/>
  <c r="K103" i="16"/>
  <c r="J103" i="16"/>
  <c r="I112" i="16"/>
  <c r="M112" i="16"/>
  <c r="L112" i="16"/>
  <c r="K112" i="16"/>
  <c r="J112" i="16"/>
  <c r="I129" i="16"/>
  <c r="M129" i="16"/>
  <c r="L129" i="16"/>
  <c r="K129" i="16"/>
  <c r="J129" i="16"/>
  <c r="I138" i="16"/>
  <c r="M138" i="16"/>
  <c r="L138" i="16"/>
  <c r="K138" i="16"/>
  <c r="J138" i="16"/>
  <c r="I146" i="16"/>
  <c r="M146" i="16"/>
  <c r="L146" i="16"/>
  <c r="K146" i="16"/>
  <c r="J146" i="16"/>
  <c r="I155" i="16"/>
  <c r="M155" i="16"/>
  <c r="L155" i="16"/>
  <c r="K155" i="16"/>
  <c r="J155" i="16"/>
  <c r="I12" i="17"/>
  <c r="M12" i="17"/>
  <c r="L12" i="17"/>
  <c r="K12" i="17"/>
  <c r="J12" i="17"/>
  <c r="I16" i="17"/>
  <c r="M16" i="17"/>
  <c r="L16" i="17"/>
  <c r="K16" i="17"/>
  <c r="J16" i="17"/>
  <c r="I20" i="17"/>
  <c r="M20" i="17"/>
  <c r="L20" i="17"/>
  <c r="J20" i="17"/>
  <c r="K20" i="17"/>
  <c r="I27" i="17"/>
  <c r="H35" i="17"/>
  <c r="M27" i="17"/>
  <c r="L27" i="17"/>
  <c r="K27" i="17"/>
  <c r="J27" i="17"/>
  <c r="I44" i="17"/>
  <c r="M44" i="17"/>
  <c r="L44" i="17"/>
  <c r="K44" i="17"/>
  <c r="J44" i="17"/>
  <c r="Y8" i="18"/>
  <c r="AB17" i="18" s="1"/>
  <c r="AA9" i="18"/>
  <c r="Z9" i="18"/>
  <c r="T30" i="18"/>
  <c r="S30" i="18"/>
  <c r="R30" i="18"/>
  <c r="AB43" i="18"/>
  <c r="AA43" i="18"/>
  <c r="Z43" i="18"/>
  <c r="Q64" i="18"/>
  <c r="T65" i="18"/>
  <c r="S65" i="18"/>
  <c r="R65" i="18"/>
  <c r="T99" i="18"/>
  <c r="S99" i="18"/>
  <c r="R99" i="18"/>
  <c r="M29" i="16"/>
  <c r="L29" i="16"/>
  <c r="K29" i="16"/>
  <c r="J29" i="16"/>
  <c r="I29" i="16"/>
  <c r="M38" i="16"/>
  <c r="H37" i="16"/>
  <c r="L38" i="16"/>
  <c r="K38" i="16"/>
  <c r="J38" i="16"/>
  <c r="I38" i="16"/>
  <c r="M46" i="16"/>
  <c r="L46" i="16"/>
  <c r="K46" i="16"/>
  <c r="J46" i="16"/>
  <c r="I46" i="16"/>
  <c r="H63" i="16"/>
  <c r="M55" i="16"/>
  <c r="L55" i="16"/>
  <c r="K55" i="16"/>
  <c r="J55" i="16"/>
  <c r="I55" i="16"/>
  <c r="M72" i="16"/>
  <c r="L72" i="16"/>
  <c r="K72" i="16"/>
  <c r="J72" i="16"/>
  <c r="I72" i="16"/>
  <c r="M81" i="16"/>
  <c r="L81" i="16"/>
  <c r="K81" i="16"/>
  <c r="J81" i="16"/>
  <c r="I81" i="16"/>
  <c r="M89" i="16"/>
  <c r="L89" i="16"/>
  <c r="K89" i="16"/>
  <c r="J89" i="16"/>
  <c r="I89" i="16"/>
  <c r="M98" i="16"/>
  <c r="L98" i="16"/>
  <c r="K98" i="16"/>
  <c r="J98" i="16"/>
  <c r="I98" i="16"/>
  <c r="M115" i="16"/>
  <c r="L115" i="16"/>
  <c r="K115" i="16"/>
  <c r="J115" i="16"/>
  <c r="I115" i="16"/>
  <c r="M124" i="16"/>
  <c r="L124" i="16"/>
  <c r="K124" i="16"/>
  <c r="J124" i="16"/>
  <c r="I124" i="16"/>
  <c r="M132" i="16"/>
  <c r="L132" i="16"/>
  <c r="K132" i="16"/>
  <c r="J132" i="16"/>
  <c r="I132" i="16"/>
  <c r="M141" i="16"/>
  <c r="L141" i="16"/>
  <c r="K141" i="16"/>
  <c r="J141" i="16"/>
  <c r="I141" i="16"/>
  <c r="M150" i="16"/>
  <c r="H149" i="16"/>
  <c r="L150" i="16"/>
  <c r="K150" i="16"/>
  <c r="J150" i="16"/>
  <c r="I150" i="16"/>
  <c r="M158" i="16"/>
  <c r="L158" i="16"/>
  <c r="K158" i="16"/>
  <c r="J158" i="16"/>
  <c r="I158" i="16"/>
  <c r="M30" i="17"/>
  <c r="L30" i="17"/>
  <c r="K30" i="17"/>
  <c r="J30" i="17"/>
  <c r="I30" i="17"/>
  <c r="M39" i="17"/>
  <c r="L39" i="17"/>
  <c r="K39" i="17"/>
  <c r="J39" i="17"/>
  <c r="I39" i="17"/>
  <c r="M47" i="17"/>
  <c r="L47" i="17"/>
  <c r="K47" i="17"/>
  <c r="J47" i="17"/>
  <c r="I47" i="17"/>
  <c r="T17" i="18"/>
  <c r="S17" i="18"/>
  <c r="R17" i="18"/>
  <c r="AB30" i="18"/>
  <c r="AA30" i="18"/>
  <c r="Z30" i="18"/>
  <c r="T52" i="18"/>
  <c r="S52" i="18"/>
  <c r="R52" i="18"/>
  <c r="Y64" i="18"/>
  <c r="AB65" i="18"/>
  <c r="AA65" i="18"/>
  <c r="Z65" i="18"/>
  <c r="T86" i="18"/>
  <c r="S86" i="18"/>
  <c r="R86" i="18"/>
  <c r="AB99" i="18"/>
  <c r="AA99" i="18"/>
  <c r="Z99" i="18"/>
  <c r="J10" i="18"/>
  <c r="I10" i="18"/>
  <c r="K14" i="18"/>
  <c r="J14" i="18"/>
  <c r="I14" i="18"/>
  <c r="J18" i="18"/>
  <c r="I18" i="18"/>
  <c r="H22" i="18"/>
  <c r="K23" i="18"/>
  <c r="J23" i="18"/>
  <c r="I23" i="18"/>
  <c r="J27" i="18"/>
  <c r="I27" i="18"/>
  <c r="J31" i="18"/>
  <c r="I31" i="18"/>
  <c r="K40" i="18"/>
  <c r="J40" i="18"/>
  <c r="I40" i="18"/>
  <c r="H48" i="18"/>
  <c r="J44" i="18"/>
  <c r="I44" i="18"/>
  <c r="K53" i="18"/>
  <c r="J53" i="18"/>
  <c r="I53" i="18"/>
  <c r="J57" i="18"/>
  <c r="I57" i="18"/>
  <c r="J61" i="18"/>
  <c r="I61" i="18"/>
  <c r="K66" i="18"/>
  <c r="J66" i="18"/>
  <c r="I66" i="18"/>
  <c r="J70" i="18"/>
  <c r="I70" i="18"/>
  <c r="K74" i="18"/>
  <c r="J74" i="18"/>
  <c r="I74" i="18"/>
  <c r="H78" i="18"/>
  <c r="J79" i="18"/>
  <c r="I79" i="18"/>
  <c r="J83" i="18"/>
  <c r="I83" i="18"/>
  <c r="K87" i="18"/>
  <c r="J87" i="18"/>
  <c r="I87" i="18"/>
  <c r="J96" i="18"/>
  <c r="I96" i="18"/>
  <c r="H104" i="18"/>
  <c r="K100" i="18"/>
  <c r="J100" i="18"/>
  <c r="I100" i="18"/>
  <c r="J109" i="18"/>
  <c r="I109" i="18"/>
  <c r="J112" i="18"/>
  <c r="I112" i="18"/>
  <c r="K122" i="18"/>
  <c r="J122" i="18"/>
  <c r="I122" i="18"/>
  <c r="T10" i="18"/>
  <c r="S10" i="18"/>
  <c r="R10" i="18"/>
  <c r="AB10" i="18"/>
  <c r="AA10" i="18"/>
  <c r="Z1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T53" i="18"/>
  <c r="S53" i="18"/>
  <c r="R53" i="18"/>
  <c r="AB53" i="18"/>
  <c r="AA53" i="18"/>
  <c r="Z53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T66" i="18"/>
  <c r="S66" i="18"/>
  <c r="R66" i="18"/>
  <c r="AB66" i="18"/>
  <c r="AA66" i="18"/>
  <c r="Z6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T109" i="18"/>
  <c r="S109" i="18"/>
  <c r="R109" i="18"/>
  <c r="AB109" i="18"/>
  <c r="AA109" i="18"/>
  <c r="Z109" i="18"/>
  <c r="J113" i="18"/>
  <c r="I113" i="18"/>
  <c r="K11" i="18"/>
  <c r="J11" i="18"/>
  <c r="I11" i="18"/>
  <c r="J15" i="18"/>
  <c r="I15" i="18"/>
  <c r="J19" i="18"/>
  <c r="I19" i="18"/>
  <c r="K24" i="18"/>
  <c r="J24" i="18"/>
  <c r="I24" i="18"/>
  <c r="J28" i="18"/>
  <c r="I28" i="18"/>
  <c r="J32" i="18"/>
  <c r="I32" i="18"/>
  <c r="K37" i="18"/>
  <c r="J37" i="18"/>
  <c r="I37" i="18"/>
  <c r="H36" i="18"/>
  <c r="J41" i="18"/>
  <c r="I41" i="18"/>
  <c r="K45" i="18"/>
  <c r="J45" i="18"/>
  <c r="I45" i="18"/>
  <c r="J54" i="18"/>
  <c r="I54" i="18"/>
  <c r="H62" i="18"/>
  <c r="K58" i="18"/>
  <c r="J58" i="18"/>
  <c r="I58" i="18"/>
  <c r="J67" i="18"/>
  <c r="I67" i="18"/>
  <c r="J71" i="18"/>
  <c r="I71" i="18"/>
  <c r="K75" i="18"/>
  <c r="J75" i="18"/>
  <c r="I75" i="18"/>
  <c r="J80" i="18"/>
  <c r="I80" i="18"/>
  <c r="J84" i="18"/>
  <c r="I84" i="18"/>
  <c r="K88" i="18"/>
  <c r="J88" i="18"/>
  <c r="I88" i="18"/>
  <c r="J93" i="18"/>
  <c r="I93" i="18"/>
  <c r="H92" i="18"/>
  <c r="K97" i="18"/>
  <c r="J97" i="18"/>
  <c r="I97" i="18"/>
  <c r="J101" i="18"/>
  <c r="I101" i="18"/>
  <c r="J110" i="18"/>
  <c r="H118" i="18"/>
  <c r="K110" i="18"/>
  <c r="I110" i="18"/>
  <c r="AB111" i="18"/>
  <c r="AA111" i="18"/>
  <c r="Z111" i="18"/>
  <c r="S115" i="18"/>
  <c r="R115" i="18"/>
  <c r="T115" i="18"/>
  <c r="T11" i="18"/>
  <c r="S11" i="18"/>
  <c r="R11" i="18"/>
  <c r="AB11" i="18"/>
  <c r="AA11" i="18"/>
  <c r="Z11" i="18"/>
  <c r="T15" i="18"/>
  <c r="S15" i="18"/>
  <c r="R15" i="18"/>
  <c r="AB15" i="18"/>
  <c r="AA15" i="18"/>
  <c r="Z15" i="18"/>
  <c r="T19" i="18"/>
  <c r="S19" i="18"/>
  <c r="R19" i="18"/>
  <c r="AB19" i="18"/>
  <c r="AA19" i="18"/>
  <c r="Z19" i="18"/>
  <c r="T24" i="18"/>
  <c r="S24" i="18"/>
  <c r="R24" i="18"/>
  <c r="AB24" i="18"/>
  <c r="AA24" i="18"/>
  <c r="Z24" i="18"/>
  <c r="T28" i="18"/>
  <c r="S28" i="18"/>
  <c r="R28" i="18"/>
  <c r="AB28" i="18"/>
  <c r="AA28" i="18"/>
  <c r="Z28" i="18"/>
  <c r="T32" i="18"/>
  <c r="S32" i="18"/>
  <c r="R32" i="18"/>
  <c r="AB32" i="18"/>
  <c r="AA32" i="18"/>
  <c r="Z32" i="18"/>
  <c r="T37" i="18"/>
  <c r="S37" i="18"/>
  <c r="R37" i="18"/>
  <c r="Q36" i="18"/>
  <c r="AB37" i="18"/>
  <c r="AA37" i="18"/>
  <c r="Z37" i="18"/>
  <c r="Y36" i="18"/>
  <c r="T41" i="18"/>
  <c r="S41" i="18"/>
  <c r="R41" i="18"/>
  <c r="AB41" i="18"/>
  <c r="AA41" i="18"/>
  <c r="Z41" i="18"/>
  <c r="T45" i="18"/>
  <c r="S45" i="18"/>
  <c r="R45" i="18"/>
  <c r="AB45" i="18"/>
  <c r="AA45" i="18"/>
  <c r="Z45" i="18"/>
  <c r="T54" i="18"/>
  <c r="S54" i="18"/>
  <c r="R54" i="18"/>
  <c r="Q62" i="18"/>
  <c r="AB54" i="18"/>
  <c r="AA54" i="18"/>
  <c r="Z54" i="18"/>
  <c r="Y62" i="18"/>
  <c r="T58" i="18"/>
  <c r="S58" i="18"/>
  <c r="R58" i="18"/>
  <c r="AB58" i="18"/>
  <c r="AA58" i="18"/>
  <c r="Z58" i="18"/>
  <c r="T67" i="18"/>
  <c r="S67" i="18"/>
  <c r="R67" i="18"/>
  <c r="AB67" i="18"/>
  <c r="AA67" i="18"/>
  <c r="Z67" i="18"/>
  <c r="T71" i="18"/>
  <c r="S71" i="18"/>
  <c r="R71" i="18"/>
  <c r="AB71" i="18"/>
  <c r="AA71" i="18"/>
  <c r="Z71" i="18"/>
  <c r="T75" i="18"/>
  <c r="S75" i="18"/>
  <c r="R75" i="18"/>
  <c r="AB75" i="18"/>
  <c r="AA75" i="18"/>
  <c r="Z75" i="18"/>
  <c r="T80" i="18"/>
  <c r="S80" i="18"/>
  <c r="R80" i="18"/>
  <c r="AB80" i="18"/>
  <c r="AA80" i="18"/>
  <c r="Z80" i="18"/>
  <c r="T84" i="18"/>
  <c r="S84" i="18"/>
  <c r="R84" i="18"/>
  <c r="AB84" i="18"/>
  <c r="AA84" i="18"/>
  <c r="Z84" i="18"/>
  <c r="T88" i="18"/>
  <c r="S88" i="18"/>
  <c r="R88" i="18"/>
  <c r="AB88" i="18"/>
  <c r="AA88" i="18"/>
  <c r="Z88" i="18"/>
  <c r="T93" i="18"/>
  <c r="S93" i="18"/>
  <c r="R93" i="18"/>
  <c r="Q92" i="18"/>
  <c r="AB93" i="18"/>
  <c r="AA93" i="18"/>
  <c r="Z93" i="18"/>
  <c r="Y92" i="18"/>
  <c r="T97" i="18"/>
  <c r="S97" i="18"/>
  <c r="R97" i="18"/>
  <c r="AB97" i="18"/>
  <c r="AA97" i="18"/>
  <c r="Z97" i="18"/>
  <c r="T101" i="18"/>
  <c r="S101" i="18"/>
  <c r="R101" i="18"/>
  <c r="AB101" i="18"/>
  <c r="AA101" i="18"/>
  <c r="Z101" i="18"/>
  <c r="AB112" i="18"/>
  <c r="AA112" i="18"/>
  <c r="Z112" i="18"/>
  <c r="K117" i="18"/>
  <c r="J117" i="18"/>
  <c r="I117" i="18"/>
  <c r="I126" i="19"/>
  <c r="H126" i="19"/>
  <c r="J12" i="18"/>
  <c r="I12" i="18"/>
  <c r="H20" i="18"/>
  <c r="J16" i="18"/>
  <c r="I16" i="18"/>
  <c r="J25" i="18"/>
  <c r="I25" i="18"/>
  <c r="K25" i="18"/>
  <c r="J29" i="18"/>
  <c r="I29" i="18"/>
  <c r="J33" i="18"/>
  <c r="I33" i="18"/>
  <c r="J38" i="18"/>
  <c r="I38" i="18"/>
  <c r="K38" i="18"/>
  <c r="J42" i="18"/>
  <c r="I42" i="18"/>
  <c r="J46" i="18"/>
  <c r="I46" i="18"/>
  <c r="K46" i="18"/>
  <c r="J51" i="18"/>
  <c r="I51" i="18"/>
  <c r="H50" i="18"/>
  <c r="J55" i="18"/>
  <c r="I55" i="18"/>
  <c r="J59" i="18"/>
  <c r="I59" i="18"/>
  <c r="K59" i="18"/>
  <c r="J68" i="18"/>
  <c r="I68" i="18"/>
  <c r="H76" i="18"/>
  <c r="J72" i="18"/>
  <c r="I72" i="18"/>
  <c r="K72" i="18"/>
  <c r="J81" i="18"/>
  <c r="I81" i="18"/>
  <c r="J85" i="18"/>
  <c r="I85" i="18"/>
  <c r="J89" i="18"/>
  <c r="I89" i="18"/>
  <c r="K89" i="18"/>
  <c r="J94" i="18"/>
  <c r="I94" i="18"/>
  <c r="J98" i="18"/>
  <c r="I98" i="18"/>
  <c r="K98" i="18"/>
  <c r="J102" i="18"/>
  <c r="I102" i="18"/>
  <c r="J107" i="18"/>
  <c r="I107" i="18"/>
  <c r="H106" i="18"/>
  <c r="S111" i="18"/>
  <c r="R111" i="18"/>
  <c r="T111" i="18"/>
  <c r="AB113" i="18"/>
  <c r="AA113" i="18"/>
  <c r="Z113" i="18"/>
  <c r="AA115" i="18"/>
  <c r="Z115" i="18"/>
  <c r="AB115" i="18"/>
  <c r="R12" i="18"/>
  <c r="Q20" i="18"/>
  <c r="T12" i="18"/>
  <c r="S12" i="18"/>
  <c r="Z12" i="18"/>
  <c r="Y20" i="18"/>
  <c r="AB12" i="18"/>
  <c r="AA12" i="18"/>
  <c r="R16" i="18"/>
  <c r="T16" i="18"/>
  <c r="S16" i="18"/>
  <c r="Z16" i="18"/>
  <c r="AB16" i="18"/>
  <c r="AA16" i="18"/>
  <c r="R25" i="18"/>
  <c r="T25" i="18"/>
  <c r="S25" i="18"/>
  <c r="Z25" i="18"/>
  <c r="AB25" i="18"/>
  <c r="AA25" i="18"/>
  <c r="R29" i="18"/>
  <c r="T29" i="18"/>
  <c r="S29" i="18"/>
  <c r="Z29" i="18"/>
  <c r="AB29" i="18"/>
  <c r="AA29" i="18"/>
  <c r="R33" i="18"/>
  <c r="T33" i="18"/>
  <c r="S33" i="18"/>
  <c r="Z33" i="18"/>
  <c r="AB33" i="18"/>
  <c r="AA33" i="18"/>
  <c r="R38" i="18"/>
  <c r="T38" i="18"/>
  <c r="S38" i="18"/>
  <c r="Z38" i="18"/>
  <c r="AB38" i="18"/>
  <c r="AA38" i="18"/>
  <c r="R42" i="18"/>
  <c r="T42" i="18"/>
  <c r="S42" i="18"/>
  <c r="Z42" i="18"/>
  <c r="AB42" i="18"/>
  <c r="AA42" i="18"/>
  <c r="R46" i="18"/>
  <c r="T46" i="18"/>
  <c r="S46" i="18"/>
  <c r="Z46" i="18"/>
  <c r="AB46" i="18"/>
  <c r="AA46" i="18"/>
  <c r="R51" i="18"/>
  <c r="Q50" i="18"/>
  <c r="T51" i="18"/>
  <c r="S51" i="18"/>
  <c r="Z51" i="18"/>
  <c r="Y50" i="18"/>
  <c r="AB51" i="18"/>
  <c r="AA51" i="18"/>
  <c r="R55" i="18"/>
  <c r="T55" i="18"/>
  <c r="S55" i="18"/>
  <c r="Z55" i="18"/>
  <c r="AB55" i="18"/>
  <c r="AA55" i="18"/>
  <c r="R59" i="18"/>
  <c r="T59" i="18"/>
  <c r="S59" i="18"/>
  <c r="Z59" i="18"/>
  <c r="AB59" i="18"/>
  <c r="AA59" i="18"/>
  <c r="R68" i="18"/>
  <c r="Q76" i="18"/>
  <c r="T68" i="18"/>
  <c r="S68" i="18"/>
  <c r="Z68" i="18"/>
  <c r="Y76" i="18"/>
  <c r="AB68" i="18"/>
  <c r="AA68" i="18"/>
  <c r="R72" i="18"/>
  <c r="T72" i="18"/>
  <c r="S72" i="18"/>
  <c r="Z72" i="18"/>
  <c r="AB72" i="18"/>
  <c r="AA72" i="18"/>
  <c r="R81" i="18"/>
  <c r="T81" i="18"/>
  <c r="S81" i="18"/>
  <c r="Z81" i="18"/>
  <c r="AB81" i="18"/>
  <c r="AA81" i="18"/>
  <c r="R85" i="18"/>
  <c r="T85" i="18"/>
  <c r="S85" i="18"/>
  <c r="Z85" i="18"/>
  <c r="AB85" i="18"/>
  <c r="AA85" i="18"/>
  <c r="R89" i="18"/>
  <c r="T89" i="18"/>
  <c r="S89" i="18"/>
  <c r="Z89" i="18"/>
  <c r="AB89" i="18"/>
  <c r="AA89" i="18"/>
  <c r="R94" i="18"/>
  <c r="T94" i="18"/>
  <c r="S94" i="18"/>
  <c r="Z94" i="18"/>
  <c r="AB94" i="18"/>
  <c r="AA94" i="18"/>
  <c r="R98" i="18"/>
  <c r="T98" i="18"/>
  <c r="S98" i="18"/>
  <c r="Z98" i="18"/>
  <c r="AB98" i="18"/>
  <c r="AA98" i="18"/>
  <c r="R102" i="18"/>
  <c r="T102" i="18"/>
  <c r="S102" i="18"/>
  <c r="Z102" i="18"/>
  <c r="AB102" i="18"/>
  <c r="AA102" i="18"/>
  <c r="R107" i="18"/>
  <c r="Q106" i="18"/>
  <c r="T107" i="18"/>
  <c r="S107" i="18"/>
  <c r="Z107" i="18"/>
  <c r="Y106" i="18"/>
  <c r="AB107" i="18"/>
  <c r="AA107" i="18"/>
  <c r="Q123" i="19"/>
  <c r="P123" i="19"/>
  <c r="H8" i="18"/>
  <c r="K15" i="18" s="1"/>
  <c r="K9" i="18"/>
  <c r="J9" i="18"/>
  <c r="I9" i="18"/>
  <c r="K13" i="18"/>
  <c r="J13" i="18"/>
  <c r="I13" i="18"/>
  <c r="K17" i="18"/>
  <c r="J17" i="18"/>
  <c r="I17" i="18"/>
  <c r="H34" i="18"/>
  <c r="K26" i="18"/>
  <c r="J26" i="18"/>
  <c r="I26" i="18"/>
  <c r="K30" i="18"/>
  <c r="J30" i="18"/>
  <c r="I30" i="18"/>
  <c r="K39" i="18"/>
  <c r="J39" i="18"/>
  <c r="I39" i="18"/>
  <c r="K43" i="18"/>
  <c r="J43" i="18"/>
  <c r="I43" i="18"/>
  <c r="K47" i="18"/>
  <c r="J47" i="18"/>
  <c r="I47" i="18"/>
  <c r="K52" i="18"/>
  <c r="J52" i="18"/>
  <c r="I52" i="18"/>
  <c r="K56" i="18"/>
  <c r="J56" i="18"/>
  <c r="I56" i="18"/>
  <c r="K60" i="18"/>
  <c r="J60" i="18"/>
  <c r="I60" i="18"/>
  <c r="H64" i="18"/>
  <c r="K65" i="18"/>
  <c r="J65" i="18"/>
  <c r="I65" i="18"/>
  <c r="K69" i="18"/>
  <c r="J69" i="18"/>
  <c r="I69" i="18"/>
  <c r="K73" i="18"/>
  <c r="J73" i="18"/>
  <c r="I73" i="18"/>
  <c r="H90" i="18"/>
  <c r="K82" i="18"/>
  <c r="J82" i="18"/>
  <c r="I82" i="18"/>
  <c r="K86" i="18"/>
  <c r="J86" i="18"/>
  <c r="I86" i="18"/>
  <c r="K95" i="18"/>
  <c r="J95" i="18"/>
  <c r="I95" i="18"/>
  <c r="K99" i="18"/>
  <c r="J99" i="18"/>
  <c r="I99" i="18"/>
  <c r="K103" i="18"/>
  <c r="J103" i="18"/>
  <c r="I103" i="18"/>
  <c r="K108" i="18"/>
  <c r="J108" i="18"/>
  <c r="I108" i="18"/>
  <c r="T112" i="18"/>
  <c r="S112" i="18"/>
  <c r="R112" i="18"/>
  <c r="T117" i="18"/>
  <c r="S117" i="18"/>
  <c r="R117" i="18"/>
  <c r="AB117" i="18"/>
  <c r="AA117" i="18"/>
  <c r="Z117" i="18"/>
  <c r="T122" i="18"/>
  <c r="S122" i="18"/>
  <c r="R122" i="18"/>
  <c r="AB122" i="18"/>
  <c r="AA122" i="18"/>
  <c r="Z12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Q134" i="18"/>
  <c r="T135" i="18"/>
  <c r="S135" i="18"/>
  <c r="R135" i="18"/>
  <c r="Y134" i="18"/>
  <c r="AB135" i="18"/>
  <c r="AA135" i="18"/>
  <c r="Z135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T152" i="18"/>
  <c r="S152" i="18"/>
  <c r="R152" i="18"/>
  <c r="Q160" i="18"/>
  <c r="AB152" i="18"/>
  <c r="AA152" i="18"/>
  <c r="Z152" i="18"/>
  <c r="Y160" i="18"/>
  <c r="T156" i="18"/>
  <c r="S156" i="18"/>
  <c r="R156" i="18"/>
  <c r="AB156" i="18"/>
  <c r="AA156" i="18"/>
  <c r="Z156" i="18"/>
  <c r="J114" i="18"/>
  <c r="I114" i="18"/>
  <c r="K114" i="18"/>
  <c r="K123" i="18"/>
  <c r="J123" i="18"/>
  <c r="I123" i="18"/>
  <c r="K127" i="18"/>
  <c r="J127" i="18"/>
  <c r="I127" i="18"/>
  <c r="K131" i="18"/>
  <c r="J131" i="18"/>
  <c r="I131" i="18"/>
  <c r="K136" i="18"/>
  <c r="J136" i="18"/>
  <c r="I136" i="18"/>
  <c r="K140" i="18"/>
  <c r="J140" i="18"/>
  <c r="I140" i="18"/>
  <c r="K144" i="18"/>
  <c r="J144" i="18"/>
  <c r="I144" i="18"/>
  <c r="H148" i="18"/>
  <c r="K149" i="18"/>
  <c r="J149" i="18"/>
  <c r="I149" i="18"/>
  <c r="K153" i="18"/>
  <c r="J153" i="18"/>
  <c r="I153" i="18"/>
  <c r="K157" i="18"/>
  <c r="J157" i="18"/>
  <c r="I157" i="18"/>
  <c r="R110" i="18"/>
  <c r="Q118" i="18"/>
  <c r="T110" i="18"/>
  <c r="S110" i="18"/>
  <c r="Z110" i="18"/>
  <c r="Y118" i="18"/>
  <c r="AB110" i="18"/>
  <c r="AA110" i="18"/>
  <c r="T114" i="18"/>
  <c r="R114" i="18"/>
  <c r="S114" i="18"/>
  <c r="AB114" i="18"/>
  <c r="Z114" i="18"/>
  <c r="AA114" i="18"/>
  <c r="T123" i="18"/>
  <c r="S123" i="18"/>
  <c r="R123" i="18"/>
  <c r="AB123" i="18"/>
  <c r="AA123" i="18"/>
  <c r="Z123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T136" i="18"/>
  <c r="S136" i="18"/>
  <c r="R136" i="18"/>
  <c r="AB136" i="18"/>
  <c r="AA136" i="18"/>
  <c r="Z13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T149" i="18"/>
  <c r="S149" i="18"/>
  <c r="R149" i="18"/>
  <c r="Q148" i="18"/>
  <c r="AB149" i="18"/>
  <c r="AA149" i="18"/>
  <c r="Z149" i="18"/>
  <c r="Y148" i="18"/>
  <c r="T153" i="18"/>
  <c r="S153" i="18"/>
  <c r="R153" i="18"/>
  <c r="AB153" i="18"/>
  <c r="AA153" i="18"/>
  <c r="Z153" i="18"/>
  <c r="T157" i="18"/>
  <c r="S157" i="18"/>
  <c r="R157" i="18"/>
  <c r="AB157" i="18"/>
  <c r="AA157" i="18"/>
  <c r="Z157" i="18"/>
  <c r="I111" i="18"/>
  <c r="K111" i="18"/>
  <c r="J111" i="18"/>
  <c r="K115" i="18"/>
  <c r="J115" i="18"/>
  <c r="I115" i="18"/>
  <c r="K124" i="18"/>
  <c r="J124" i="18"/>
  <c r="I124" i="18"/>
  <c r="H132" i="18"/>
  <c r="K128" i="18"/>
  <c r="J128" i="18"/>
  <c r="I128" i="18"/>
  <c r="K137" i="18"/>
  <c r="J137" i="18"/>
  <c r="I137" i="18"/>
  <c r="K141" i="18"/>
  <c r="J141" i="18"/>
  <c r="I141" i="18"/>
  <c r="K145" i="18"/>
  <c r="J145" i="18"/>
  <c r="I145" i="18"/>
  <c r="K150" i="18"/>
  <c r="J150" i="18"/>
  <c r="I150" i="18"/>
  <c r="K154" i="18"/>
  <c r="J154" i="18"/>
  <c r="I154" i="18"/>
  <c r="K158" i="18"/>
  <c r="J158" i="18"/>
  <c r="I158" i="18"/>
  <c r="T124" i="18"/>
  <c r="S124" i="18"/>
  <c r="R124" i="18"/>
  <c r="Q132" i="18"/>
  <c r="AB124" i="18"/>
  <c r="AA124" i="18"/>
  <c r="Z124" i="18"/>
  <c r="Y132" i="18"/>
  <c r="T128" i="18"/>
  <c r="S128" i="18"/>
  <c r="R128" i="18"/>
  <c r="AB128" i="18"/>
  <c r="AA128" i="18"/>
  <c r="Z128" i="18"/>
  <c r="T137" i="18"/>
  <c r="S137" i="18"/>
  <c r="R137" i="18"/>
  <c r="AB137" i="18"/>
  <c r="AA137" i="18"/>
  <c r="Z137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T150" i="18"/>
  <c r="S150" i="18"/>
  <c r="R150" i="18"/>
  <c r="AB150" i="18"/>
  <c r="AA150" i="18"/>
  <c r="Z15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I116" i="18"/>
  <c r="K116" i="18"/>
  <c r="J116" i="18"/>
  <c r="I121" i="18"/>
  <c r="H120" i="18"/>
  <c r="K121" i="18"/>
  <c r="J121" i="18"/>
  <c r="J125" i="18"/>
  <c r="I125" i="18"/>
  <c r="K125" i="18"/>
  <c r="J129" i="18"/>
  <c r="I129" i="18"/>
  <c r="K129" i="18"/>
  <c r="J138" i="18"/>
  <c r="I138" i="18"/>
  <c r="H146" i="18"/>
  <c r="K138" i="18"/>
  <c r="J142" i="18"/>
  <c r="I142" i="18"/>
  <c r="K142" i="18"/>
  <c r="J151" i="18"/>
  <c r="I151" i="18"/>
  <c r="K151" i="18"/>
  <c r="J155" i="18"/>
  <c r="I155" i="18"/>
  <c r="K155" i="18"/>
  <c r="J159" i="18"/>
  <c r="I159" i="18"/>
  <c r="K159" i="18"/>
  <c r="T116" i="18"/>
  <c r="S116" i="18"/>
  <c r="R116" i="18"/>
  <c r="AB116" i="18"/>
  <c r="AA116" i="18"/>
  <c r="Z116" i="18"/>
  <c r="Q120" i="18"/>
  <c r="T121" i="18"/>
  <c r="S121" i="18"/>
  <c r="R121" i="18"/>
  <c r="Y120" i="18"/>
  <c r="AB121" i="18"/>
  <c r="AA121" i="18"/>
  <c r="Z121" i="18"/>
  <c r="R125" i="18"/>
  <c r="T125" i="18"/>
  <c r="S125" i="18"/>
  <c r="Z125" i="18"/>
  <c r="AB125" i="18"/>
  <c r="AA125" i="18"/>
  <c r="R129" i="18"/>
  <c r="T129" i="18"/>
  <c r="S129" i="18"/>
  <c r="Z129" i="18"/>
  <c r="AB129" i="18"/>
  <c r="AA129" i="18"/>
  <c r="R138" i="18"/>
  <c r="Q146" i="18"/>
  <c r="T138" i="18"/>
  <c r="S138" i="18"/>
  <c r="Z138" i="18"/>
  <c r="Y146" i="18"/>
  <c r="AB138" i="18"/>
  <c r="AA138" i="18"/>
  <c r="R142" i="18"/>
  <c r="T142" i="18"/>
  <c r="S142" i="18"/>
  <c r="Z142" i="18"/>
  <c r="AB142" i="18"/>
  <c r="AA142" i="18"/>
  <c r="R151" i="18"/>
  <c r="T151" i="18"/>
  <c r="S151" i="18"/>
  <c r="Z151" i="18"/>
  <c r="AB151" i="18"/>
  <c r="AA151" i="18"/>
  <c r="R155" i="18"/>
  <c r="T155" i="18"/>
  <c r="S155" i="18"/>
  <c r="Z155" i="18"/>
  <c r="AB155" i="18"/>
  <c r="AA155" i="18"/>
  <c r="R159" i="18"/>
  <c r="T159" i="18"/>
  <c r="S159" i="18"/>
  <c r="Z159" i="18"/>
  <c r="AB159" i="18"/>
  <c r="AA159" i="18"/>
  <c r="K126" i="18"/>
  <c r="J126" i="18"/>
  <c r="I126" i="18"/>
  <c r="K130" i="18"/>
  <c r="J130" i="18"/>
  <c r="I130" i="18"/>
  <c r="H134" i="18"/>
  <c r="K135" i="18"/>
  <c r="J135" i="18"/>
  <c r="I135" i="18"/>
  <c r="K139" i="18"/>
  <c r="J139" i="18"/>
  <c r="I139" i="18"/>
  <c r="K143" i="18"/>
  <c r="J143" i="18"/>
  <c r="I143" i="18"/>
  <c r="H160" i="18"/>
  <c r="K152" i="18"/>
  <c r="J152" i="18"/>
  <c r="I152" i="18"/>
  <c r="K156" i="18"/>
  <c r="J156" i="18"/>
  <c r="I156" i="18"/>
  <c r="H45" i="21"/>
  <c r="J45" i="21"/>
  <c r="I45" i="21"/>
  <c r="H54" i="21"/>
  <c r="J54" i="21"/>
  <c r="I54" i="21"/>
  <c r="H62" i="21"/>
  <c r="J62" i="21"/>
  <c r="I62" i="21"/>
  <c r="H71" i="21"/>
  <c r="J71" i="21"/>
  <c r="I71" i="21"/>
  <c r="H80" i="21"/>
  <c r="J80" i="21"/>
  <c r="I80" i="21"/>
  <c r="H85" i="21"/>
  <c r="J85" i="21"/>
  <c r="I85" i="21"/>
  <c r="H89" i="21"/>
  <c r="J89" i="21"/>
  <c r="I89" i="21"/>
  <c r="H94" i="21"/>
  <c r="J94" i="21"/>
  <c r="I94" i="21"/>
  <c r="H98" i="21"/>
  <c r="G106" i="21"/>
  <c r="J98" i="21"/>
  <c r="I98" i="21"/>
  <c r="H35" i="21"/>
  <c r="J35" i="21"/>
  <c r="I35" i="21"/>
  <c r="H44" i="21"/>
  <c r="J44" i="21"/>
  <c r="I44" i="21"/>
  <c r="H53" i="21"/>
  <c r="J53" i="21"/>
  <c r="I53" i="21"/>
  <c r="H61" i="21"/>
  <c r="J61" i="21"/>
  <c r="I61" i="21"/>
  <c r="H70" i="21"/>
  <c r="J70" i="21"/>
  <c r="I70" i="21"/>
  <c r="G78" i="21"/>
  <c r="H34" i="21"/>
  <c r="J34" i="21"/>
  <c r="I34" i="21"/>
  <c r="H43" i="21"/>
  <c r="J43" i="21"/>
  <c r="I43" i="21"/>
  <c r="H52" i="21"/>
  <c r="J52" i="21"/>
  <c r="I52" i="21"/>
  <c r="H60" i="21"/>
  <c r="J60" i="21"/>
  <c r="I60" i="21"/>
  <c r="H69" i="21"/>
  <c r="J69" i="21"/>
  <c r="I69" i="21"/>
  <c r="H77" i="21"/>
  <c r="J77" i="21"/>
  <c r="I77" i="21"/>
  <c r="H84" i="21"/>
  <c r="J84" i="21"/>
  <c r="I84" i="21"/>
  <c r="G92" i="21"/>
  <c r="H88" i="21"/>
  <c r="J88" i="21"/>
  <c r="I88" i="21"/>
  <c r="H97" i="21"/>
  <c r="J97" i="21"/>
  <c r="I97" i="21"/>
  <c r="H101" i="21"/>
  <c r="J101" i="21"/>
  <c r="I101" i="21"/>
  <c r="H33" i="21"/>
  <c r="J33" i="21"/>
  <c r="I33" i="21"/>
  <c r="H42" i="21"/>
  <c r="J42" i="21"/>
  <c r="I42" i="21"/>
  <c r="G50" i="21"/>
  <c r="H59" i="21"/>
  <c r="J59" i="21"/>
  <c r="I59" i="21"/>
  <c r="H68" i="21"/>
  <c r="J68" i="21"/>
  <c r="I68" i="21"/>
  <c r="H76" i="21"/>
  <c r="J76" i="21"/>
  <c r="I76" i="21"/>
  <c r="H32" i="21"/>
  <c r="J32" i="21"/>
  <c r="I32" i="21"/>
  <c r="H41" i="21"/>
  <c r="J41" i="21"/>
  <c r="I41" i="21"/>
  <c r="H49" i="21"/>
  <c r="J49" i="21"/>
  <c r="I49" i="21"/>
  <c r="H58" i="21"/>
  <c r="J58" i="21"/>
  <c r="I58" i="21"/>
  <c r="H67" i="21"/>
  <c r="J67" i="21"/>
  <c r="I67" i="21"/>
  <c r="H75" i="21"/>
  <c r="J75" i="21"/>
  <c r="I75" i="21"/>
  <c r="H83" i="21"/>
  <c r="J83" i="21"/>
  <c r="I83" i="21"/>
  <c r="H87" i="21"/>
  <c r="J87" i="21"/>
  <c r="I87" i="21"/>
  <c r="H91" i="21"/>
  <c r="J91" i="21"/>
  <c r="I91" i="21"/>
  <c r="H96" i="21"/>
  <c r="J96" i="21"/>
  <c r="I96" i="21"/>
  <c r="H100" i="21"/>
  <c r="J100" i="21"/>
  <c r="I100" i="21"/>
  <c r="H31" i="21"/>
  <c r="J31" i="21"/>
  <c r="I31" i="21"/>
  <c r="H40" i="21"/>
  <c r="J40" i="21"/>
  <c r="I40" i="21"/>
  <c r="H48" i="21"/>
  <c r="J48" i="21"/>
  <c r="I48" i="21"/>
  <c r="H57" i="21"/>
  <c r="J57" i="21"/>
  <c r="I57" i="21"/>
  <c r="H66" i="21"/>
  <c r="J66" i="21"/>
  <c r="I66" i="21"/>
  <c r="H74" i="21"/>
  <c r="J74" i="21"/>
  <c r="I74" i="21"/>
  <c r="H30" i="21"/>
  <c r="I30" i="21"/>
  <c r="J30" i="21"/>
  <c r="H39" i="21"/>
  <c r="I39" i="21"/>
  <c r="J39" i="21"/>
  <c r="H47" i="21"/>
  <c r="I47" i="21"/>
  <c r="J47" i="21"/>
  <c r="H56" i="21"/>
  <c r="I56" i="21"/>
  <c r="G64" i="21"/>
  <c r="J56" i="21"/>
  <c r="H73" i="21"/>
  <c r="I73" i="21"/>
  <c r="J73" i="21"/>
  <c r="H82" i="21"/>
  <c r="I82" i="21"/>
  <c r="J82" i="21"/>
  <c r="H86" i="21"/>
  <c r="I86" i="21"/>
  <c r="J86" i="21"/>
  <c r="H90" i="21"/>
  <c r="I90" i="21"/>
  <c r="J90" i="21"/>
  <c r="H95" i="21"/>
  <c r="I95" i="21"/>
  <c r="J95" i="21"/>
  <c r="H99" i="21"/>
  <c r="I99" i="21"/>
  <c r="J99" i="21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T12" i="21"/>
  <c r="S12" i="21"/>
  <c r="R12" i="21"/>
  <c r="J13" i="21"/>
  <c r="I13" i="21"/>
  <c r="H13" i="21"/>
  <c r="T13" i="21"/>
  <c r="S13" i="21"/>
  <c r="R13" i="21"/>
  <c r="G22" i="21"/>
  <c r="J14" i="21"/>
  <c r="I14" i="21"/>
  <c r="H14" i="21"/>
  <c r="Q22" i="21"/>
  <c r="T14" i="21"/>
  <c r="S14" i="21"/>
  <c r="R14" i="21"/>
  <c r="J15" i="21"/>
  <c r="I15" i="21"/>
  <c r="H15" i="21"/>
  <c r="T15" i="21"/>
  <c r="S15" i="21"/>
  <c r="R15" i="21"/>
  <c r="J16" i="21"/>
  <c r="I16" i="21"/>
  <c r="H16" i="21"/>
  <c r="T16" i="21"/>
  <c r="S16" i="21"/>
  <c r="R16" i="21"/>
  <c r="J17" i="21"/>
  <c r="I17" i="21"/>
  <c r="H17" i="21"/>
  <c r="T17" i="21"/>
  <c r="S17" i="21"/>
  <c r="R17" i="21"/>
  <c r="J18" i="21"/>
  <c r="I18" i="21"/>
  <c r="H18" i="21"/>
  <c r="T18" i="21"/>
  <c r="S18" i="21"/>
  <c r="R18" i="21"/>
  <c r="J19" i="21"/>
  <c r="I19" i="21"/>
  <c r="H19" i="21"/>
  <c r="T19" i="21"/>
  <c r="S19" i="21"/>
  <c r="R19" i="21"/>
  <c r="J20" i="21"/>
  <c r="I20" i="21"/>
  <c r="H20" i="21"/>
  <c r="T20" i="21"/>
  <c r="S20" i="21"/>
  <c r="R20" i="21"/>
  <c r="J21" i="21"/>
  <c r="I21" i="21"/>
  <c r="H21" i="21"/>
  <c r="T21" i="21"/>
  <c r="S21" i="21"/>
  <c r="R21" i="21"/>
  <c r="J24" i="21"/>
  <c r="I24" i="21"/>
  <c r="H24" i="21"/>
  <c r="J25" i="21"/>
  <c r="I25" i="21"/>
  <c r="H25" i="21"/>
  <c r="J26" i="21"/>
  <c r="I26" i="21"/>
  <c r="H26" i="21"/>
  <c r="J27" i="21"/>
  <c r="I27" i="21"/>
  <c r="H27" i="21"/>
  <c r="J28" i="21"/>
  <c r="I28" i="21"/>
  <c r="G36" i="21"/>
  <c r="H28" i="21"/>
  <c r="H29" i="21"/>
  <c r="J29" i="21"/>
  <c r="I29" i="21"/>
  <c r="H38" i="21"/>
  <c r="J38" i="21"/>
  <c r="I38" i="21"/>
  <c r="H46" i="21"/>
  <c r="J46" i="21"/>
  <c r="I46" i="21"/>
  <c r="H55" i="21"/>
  <c r="J55" i="21"/>
  <c r="I55" i="21"/>
  <c r="H63" i="21"/>
  <c r="J63" i="21"/>
  <c r="I63" i="21"/>
  <c r="H72" i="21"/>
  <c r="J72" i="21"/>
  <c r="I72" i="21"/>
  <c r="H81" i="21"/>
  <c r="J81" i="21"/>
  <c r="I81" i="21"/>
  <c r="N9" i="22"/>
  <c r="M9" i="22"/>
  <c r="L9" i="22"/>
  <c r="K9" i="22"/>
  <c r="J9" i="22"/>
  <c r="N17" i="22"/>
  <c r="M17" i="22"/>
  <c r="L17" i="22"/>
  <c r="K17" i="22"/>
  <c r="J17" i="22"/>
  <c r="N138" i="22"/>
  <c r="J138" i="22"/>
  <c r="M138" i="22"/>
  <c r="L138" i="22"/>
  <c r="K138" i="22"/>
  <c r="N146" i="22"/>
  <c r="J146" i="22"/>
  <c r="M146" i="22"/>
  <c r="L146" i="22"/>
  <c r="K146" i="22"/>
  <c r="N155" i="22"/>
  <c r="J155" i="22"/>
  <c r="M155" i="22"/>
  <c r="L155" i="22"/>
  <c r="K155" i="22"/>
  <c r="J158" i="22"/>
  <c r="N158" i="22"/>
  <c r="M158" i="22"/>
  <c r="L158" i="22"/>
  <c r="K158" i="22"/>
  <c r="N16" i="22"/>
  <c r="M16" i="22"/>
  <c r="L16" i="22"/>
  <c r="K16" i="22"/>
  <c r="J16" i="22"/>
  <c r="J132" i="22"/>
  <c r="N132" i="22"/>
  <c r="M132" i="22"/>
  <c r="L132" i="22"/>
  <c r="K132" i="22"/>
  <c r="J139" i="22"/>
  <c r="N139" i="22"/>
  <c r="M139" i="22"/>
  <c r="L139" i="22"/>
  <c r="K139" i="22"/>
  <c r="I147" i="22"/>
  <c r="J156" i="22"/>
  <c r="N156" i="22"/>
  <c r="M156" i="22"/>
  <c r="L156" i="22"/>
  <c r="K156" i="22"/>
  <c r="AB10" i="22"/>
  <c r="AA10" i="22"/>
  <c r="Z10" i="22"/>
  <c r="Y10" i="22"/>
  <c r="X10" i="22"/>
  <c r="N15" i="22"/>
  <c r="M15" i="22"/>
  <c r="L15" i="22"/>
  <c r="K15" i="22"/>
  <c r="J15" i="22"/>
  <c r="N140" i="22"/>
  <c r="J140" i="22"/>
  <c r="M140" i="22"/>
  <c r="L140" i="22"/>
  <c r="K140" i="22"/>
  <c r="N149" i="22"/>
  <c r="J149" i="22"/>
  <c r="M149" i="22"/>
  <c r="L149" i="22"/>
  <c r="K149" i="22"/>
  <c r="AA9" i="22"/>
  <c r="Z9" i="22"/>
  <c r="Y9" i="22"/>
  <c r="X9" i="22"/>
  <c r="AB9" i="22"/>
  <c r="M14" i="22"/>
  <c r="L14" i="22"/>
  <c r="K14" i="22"/>
  <c r="J14" i="22"/>
  <c r="N14" i="22"/>
  <c r="M23" i="22"/>
  <c r="L23" i="22"/>
  <c r="K23" i="22"/>
  <c r="J23" i="22"/>
  <c r="N23" i="22"/>
  <c r="M25" i="22"/>
  <c r="L25" i="22"/>
  <c r="K25" i="22"/>
  <c r="J25" i="22"/>
  <c r="N25" i="22"/>
  <c r="M27" i="22"/>
  <c r="L27" i="22"/>
  <c r="K27" i="22"/>
  <c r="J27" i="22"/>
  <c r="I35" i="22"/>
  <c r="N27" i="22"/>
  <c r="M29" i="22"/>
  <c r="L29" i="22"/>
  <c r="K29" i="22"/>
  <c r="J29" i="22"/>
  <c r="N29" i="22"/>
  <c r="M31" i="22"/>
  <c r="L31" i="22"/>
  <c r="K31" i="22"/>
  <c r="J31" i="22"/>
  <c r="N31" i="22"/>
  <c r="M33" i="22"/>
  <c r="L33" i="22"/>
  <c r="K33" i="22"/>
  <c r="J33" i="22"/>
  <c r="N33" i="22"/>
  <c r="M38" i="22"/>
  <c r="L38" i="22"/>
  <c r="K38" i="22"/>
  <c r="J38" i="22"/>
  <c r="N38" i="22"/>
  <c r="M40" i="22"/>
  <c r="L40" i="22"/>
  <c r="K40" i="22"/>
  <c r="J40" i="22"/>
  <c r="N40" i="22"/>
  <c r="M42" i="22"/>
  <c r="L42" i="22"/>
  <c r="K42" i="22"/>
  <c r="J42" i="22"/>
  <c r="N42" i="22"/>
  <c r="M44" i="22"/>
  <c r="L44" i="22"/>
  <c r="K44" i="22"/>
  <c r="J44" i="22"/>
  <c r="N44" i="22"/>
  <c r="M46" i="22"/>
  <c r="L46" i="22"/>
  <c r="K46" i="22"/>
  <c r="J46" i="22"/>
  <c r="N46" i="22"/>
  <c r="M48" i="22"/>
  <c r="L48" i="22"/>
  <c r="K48" i="22"/>
  <c r="J48" i="22"/>
  <c r="N48" i="22"/>
  <c r="M51" i="22"/>
  <c r="L51" i="22"/>
  <c r="K51" i="22"/>
  <c r="J51" i="22"/>
  <c r="N51" i="22"/>
  <c r="M53" i="22"/>
  <c r="L53" i="22"/>
  <c r="K53" i="22"/>
  <c r="J53" i="22"/>
  <c r="N53" i="22"/>
  <c r="M55" i="22"/>
  <c r="L55" i="22"/>
  <c r="K55" i="22"/>
  <c r="J55" i="22"/>
  <c r="I63" i="22"/>
  <c r="N55" i="22"/>
  <c r="M57" i="22"/>
  <c r="L57" i="22"/>
  <c r="K57" i="22"/>
  <c r="J57" i="22"/>
  <c r="N57" i="22"/>
  <c r="M59" i="22"/>
  <c r="L59" i="22"/>
  <c r="K59" i="22"/>
  <c r="J59" i="22"/>
  <c r="N59" i="22"/>
  <c r="M61" i="22"/>
  <c r="L61" i="22"/>
  <c r="K61" i="22"/>
  <c r="J61" i="22"/>
  <c r="N61" i="22"/>
  <c r="M66" i="22"/>
  <c r="L66" i="22"/>
  <c r="K66" i="22"/>
  <c r="J66" i="22"/>
  <c r="N66" i="22"/>
  <c r="M68" i="22"/>
  <c r="L68" i="22"/>
  <c r="K68" i="22"/>
  <c r="J68" i="22"/>
  <c r="N68" i="22"/>
  <c r="M70" i="22"/>
  <c r="L70" i="22"/>
  <c r="K70" i="22"/>
  <c r="J70" i="22"/>
  <c r="N70" i="22"/>
  <c r="M72" i="22"/>
  <c r="L72" i="22"/>
  <c r="K72" i="22"/>
  <c r="J72" i="22"/>
  <c r="N72" i="22"/>
  <c r="M74" i="22"/>
  <c r="L74" i="22"/>
  <c r="K74" i="22"/>
  <c r="J74" i="22"/>
  <c r="N74" i="22"/>
  <c r="M76" i="22"/>
  <c r="L76" i="22"/>
  <c r="K76" i="22"/>
  <c r="J76" i="22"/>
  <c r="N76" i="22"/>
  <c r="M79" i="22"/>
  <c r="L79" i="22"/>
  <c r="K79" i="22"/>
  <c r="J79" i="22"/>
  <c r="N79" i="22"/>
  <c r="M81" i="22"/>
  <c r="L81" i="22"/>
  <c r="K81" i="22"/>
  <c r="J81" i="22"/>
  <c r="N81" i="22"/>
  <c r="M83" i="22"/>
  <c r="L83" i="22"/>
  <c r="K83" i="22"/>
  <c r="J83" i="22"/>
  <c r="I91" i="22"/>
  <c r="N83" i="22"/>
  <c r="M85" i="22"/>
  <c r="L85" i="22"/>
  <c r="K85" i="22"/>
  <c r="J85" i="22"/>
  <c r="N85" i="22"/>
  <c r="M87" i="22"/>
  <c r="L87" i="22"/>
  <c r="K87" i="22"/>
  <c r="J87" i="22"/>
  <c r="N87" i="22"/>
  <c r="M89" i="22"/>
  <c r="L89" i="22"/>
  <c r="K89" i="22"/>
  <c r="J89" i="22"/>
  <c r="N89" i="22"/>
  <c r="M94" i="22"/>
  <c r="L94" i="22"/>
  <c r="K94" i="22"/>
  <c r="J94" i="22"/>
  <c r="N94" i="22"/>
  <c r="M96" i="22"/>
  <c r="L96" i="22"/>
  <c r="K96" i="22"/>
  <c r="J96" i="22"/>
  <c r="N96" i="22"/>
  <c r="M98" i="22"/>
  <c r="L98" i="22"/>
  <c r="K98" i="22"/>
  <c r="J98" i="22"/>
  <c r="N98" i="22"/>
  <c r="M100" i="22"/>
  <c r="L100" i="22"/>
  <c r="K100" i="22"/>
  <c r="J100" i="22"/>
  <c r="N100" i="22"/>
  <c r="M102" i="22"/>
  <c r="L102" i="22"/>
  <c r="K102" i="22"/>
  <c r="J102" i="22"/>
  <c r="N102" i="22"/>
  <c r="M104" i="22"/>
  <c r="L104" i="22"/>
  <c r="K104" i="22"/>
  <c r="J104" i="22"/>
  <c r="N104" i="22"/>
  <c r="M107" i="22"/>
  <c r="L107" i="22"/>
  <c r="K107" i="22"/>
  <c r="J107" i="22"/>
  <c r="N107" i="22"/>
  <c r="M109" i="22"/>
  <c r="L109" i="22"/>
  <c r="K109" i="22"/>
  <c r="J109" i="22"/>
  <c r="N109" i="22"/>
  <c r="M111" i="22"/>
  <c r="L111" i="22"/>
  <c r="K111" i="22"/>
  <c r="J111" i="22"/>
  <c r="I119" i="22"/>
  <c r="N111" i="22"/>
  <c r="M113" i="22"/>
  <c r="L113" i="22"/>
  <c r="K113" i="22"/>
  <c r="J113" i="22"/>
  <c r="N113" i="22"/>
  <c r="M115" i="22"/>
  <c r="L115" i="22"/>
  <c r="K115" i="22"/>
  <c r="J115" i="22"/>
  <c r="N115" i="22"/>
  <c r="M117" i="22"/>
  <c r="L117" i="22"/>
  <c r="K117" i="22"/>
  <c r="J117" i="22"/>
  <c r="N117" i="22"/>
  <c r="M122" i="22"/>
  <c r="L122" i="22"/>
  <c r="K122" i="22"/>
  <c r="J122" i="22"/>
  <c r="N122" i="22"/>
  <c r="M124" i="22"/>
  <c r="L124" i="22"/>
  <c r="K124" i="22"/>
  <c r="J124" i="22"/>
  <c r="N124" i="22"/>
  <c r="M126" i="22"/>
  <c r="L126" i="22"/>
  <c r="K126" i="22"/>
  <c r="J126" i="22"/>
  <c r="N126" i="22"/>
  <c r="M128" i="22"/>
  <c r="L128" i="22"/>
  <c r="K128" i="22"/>
  <c r="J128" i="22"/>
  <c r="N128" i="22"/>
  <c r="M130" i="22"/>
  <c r="L130" i="22"/>
  <c r="K130" i="22"/>
  <c r="J130" i="22"/>
  <c r="N130" i="22"/>
  <c r="J141" i="22"/>
  <c r="N141" i="22"/>
  <c r="M141" i="22"/>
  <c r="L141" i="22"/>
  <c r="K141" i="22"/>
  <c r="J150" i="22"/>
  <c r="N150" i="22"/>
  <c r="M150" i="22"/>
  <c r="L150" i="22"/>
  <c r="K150" i="22"/>
  <c r="H102" i="21"/>
  <c r="J102" i="21"/>
  <c r="I102" i="21"/>
  <c r="H103" i="21"/>
  <c r="J103" i="21"/>
  <c r="I103" i="21"/>
  <c r="H104" i="21"/>
  <c r="J104" i="21"/>
  <c r="I104" i="21"/>
  <c r="J105" i="21"/>
  <c r="H105" i="21"/>
  <c r="I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H112" i="21"/>
  <c r="G120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L13" i="22"/>
  <c r="K13" i="22"/>
  <c r="J13" i="22"/>
  <c r="I21" i="22"/>
  <c r="N13" i="22"/>
  <c r="M13" i="22"/>
  <c r="N142" i="22"/>
  <c r="J142" i="22"/>
  <c r="M142" i="22"/>
  <c r="L142" i="22"/>
  <c r="K142" i="22"/>
  <c r="N151" i="22"/>
  <c r="J151" i="22"/>
  <c r="M151" i="22"/>
  <c r="L151" i="22"/>
  <c r="K151" i="22"/>
  <c r="K12" i="22"/>
  <c r="J12" i="22"/>
  <c r="N12" i="22"/>
  <c r="M12" i="22"/>
  <c r="L12" i="22"/>
  <c r="Y15" i="22"/>
  <c r="X15" i="22"/>
  <c r="AB15" i="22"/>
  <c r="AA15" i="22"/>
  <c r="Z15" i="22"/>
  <c r="K20" i="22"/>
  <c r="J20" i="22"/>
  <c r="N20" i="22"/>
  <c r="M20" i="22"/>
  <c r="L20" i="22"/>
  <c r="J135" i="22"/>
  <c r="N135" i="22"/>
  <c r="L135" i="22"/>
  <c r="K135" i="22"/>
  <c r="M135" i="22"/>
  <c r="J143" i="22"/>
  <c r="N143" i="22"/>
  <c r="L143" i="22"/>
  <c r="K143" i="22"/>
  <c r="M143" i="22"/>
  <c r="J152" i="22"/>
  <c r="N152" i="22"/>
  <c r="L152" i="22"/>
  <c r="K152" i="22"/>
  <c r="M152" i="22"/>
  <c r="J11" i="22"/>
  <c r="N11" i="22"/>
  <c r="M11" i="22"/>
  <c r="L11" i="22"/>
  <c r="K11" i="22"/>
  <c r="X14" i="22"/>
  <c r="AB14" i="22"/>
  <c r="AA14" i="22"/>
  <c r="Z14" i="22"/>
  <c r="Y14" i="22"/>
  <c r="J19" i="22"/>
  <c r="N19" i="22"/>
  <c r="M19" i="22"/>
  <c r="L19" i="22"/>
  <c r="K19" i="22"/>
  <c r="N131" i="22"/>
  <c r="J131" i="22"/>
  <c r="M131" i="22"/>
  <c r="L131" i="22"/>
  <c r="K131" i="22"/>
  <c r="N136" i="22"/>
  <c r="J136" i="22"/>
  <c r="K136" i="22"/>
  <c r="M136" i="22"/>
  <c r="L136" i="22"/>
  <c r="N144" i="22"/>
  <c r="J144" i="22"/>
  <c r="K144" i="22"/>
  <c r="M144" i="22"/>
  <c r="L144" i="22"/>
  <c r="N153" i="22"/>
  <c r="J153" i="22"/>
  <c r="I161" i="22"/>
  <c r="K153" i="22"/>
  <c r="M153" i="22"/>
  <c r="L153" i="22"/>
  <c r="N10" i="22"/>
  <c r="M10" i="22"/>
  <c r="L10" i="22"/>
  <c r="K10" i="22"/>
  <c r="J10" i="22"/>
  <c r="W21" i="22"/>
  <c r="AB13" i="22"/>
  <c r="AA13" i="22"/>
  <c r="Z13" i="22"/>
  <c r="Y13" i="22"/>
  <c r="X13" i="22"/>
  <c r="N18" i="22"/>
  <c r="M18" i="22"/>
  <c r="L18" i="22"/>
  <c r="K18" i="22"/>
  <c r="J18" i="22"/>
  <c r="N24" i="22"/>
  <c r="M24" i="22"/>
  <c r="L24" i="22"/>
  <c r="K24" i="22"/>
  <c r="J24" i="22"/>
  <c r="N26" i="22"/>
  <c r="M26" i="22"/>
  <c r="L26" i="22"/>
  <c r="K26" i="22"/>
  <c r="J26" i="22"/>
  <c r="N28" i="22"/>
  <c r="M28" i="22"/>
  <c r="L28" i="22"/>
  <c r="K28" i="22"/>
  <c r="J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I49" i="22"/>
  <c r="N41" i="22"/>
  <c r="M41" i="22"/>
  <c r="L41" i="22"/>
  <c r="K41" i="22"/>
  <c r="J41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L67" i="22"/>
  <c r="K67" i="22"/>
  <c r="J67" i="22"/>
  <c r="I77" i="22"/>
  <c r="N69" i="22"/>
  <c r="M69" i="22"/>
  <c r="L69" i="22"/>
  <c r="K69" i="22"/>
  <c r="J69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K80" i="22"/>
  <c r="J80" i="22"/>
  <c r="N82" i="22"/>
  <c r="M82" i="22"/>
  <c r="L82" i="22"/>
  <c r="K82" i="22"/>
  <c r="J82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K88" i="22"/>
  <c r="J88" i="22"/>
  <c r="N90" i="22"/>
  <c r="M90" i="22"/>
  <c r="L90" i="22"/>
  <c r="K90" i="22"/>
  <c r="J90" i="22"/>
  <c r="N93" i="22"/>
  <c r="M93" i="22"/>
  <c r="L93" i="22"/>
  <c r="K93" i="22"/>
  <c r="J93" i="22"/>
  <c r="N95" i="22"/>
  <c r="M95" i="22"/>
  <c r="L95" i="22"/>
  <c r="K95" i="22"/>
  <c r="J95" i="22"/>
  <c r="I105" i="22"/>
  <c r="N97" i="22"/>
  <c r="M97" i="22"/>
  <c r="L97" i="22"/>
  <c r="K97" i="22"/>
  <c r="J97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8" i="22"/>
  <c r="M108" i="22"/>
  <c r="L108" i="22"/>
  <c r="K108" i="22"/>
  <c r="J108" i="22"/>
  <c r="N110" i="22"/>
  <c r="M110" i="22"/>
  <c r="L110" i="22"/>
  <c r="K110" i="22"/>
  <c r="J110" i="22"/>
  <c r="N112" i="22"/>
  <c r="M112" i="22"/>
  <c r="L112" i="22"/>
  <c r="K112" i="22"/>
  <c r="J112" i="22"/>
  <c r="N114" i="22"/>
  <c r="M114" i="22"/>
  <c r="L114" i="22"/>
  <c r="K114" i="22"/>
  <c r="J114" i="22"/>
  <c r="N116" i="22"/>
  <c r="M116" i="22"/>
  <c r="L116" i="22"/>
  <c r="K116" i="22"/>
  <c r="J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K123" i="22"/>
  <c r="J123" i="22"/>
  <c r="N125" i="22"/>
  <c r="I133" i="22"/>
  <c r="M125" i="22"/>
  <c r="L125" i="22"/>
  <c r="K125" i="22"/>
  <c r="J125" i="22"/>
  <c r="N127" i="22"/>
  <c r="M127" i="22"/>
  <c r="L127" i="22"/>
  <c r="K127" i="22"/>
  <c r="J127" i="22"/>
  <c r="N129" i="22"/>
  <c r="M129" i="22"/>
  <c r="L129" i="22"/>
  <c r="K129" i="22"/>
  <c r="J129" i="22"/>
  <c r="J137" i="22"/>
  <c r="N137" i="22"/>
  <c r="M137" i="22"/>
  <c r="L137" i="22"/>
  <c r="K137" i="22"/>
  <c r="J145" i="22"/>
  <c r="N145" i="22"/>
  <c r="M145" i="22"/>
  <c r="L145" i="22"/>
  <c r="K145" i="22"/>
  <c r="J154" i="22"/>
  <c r="N154" i="22"/>
  <c r="M154" i="22"/>
  <c r="L154" i="22"/>
  <c r="K154" i="22"/>
  <c r="J160" i="22"/>
  <c r="N160" i="22"/>
  <c r="M160" i="22"/>
  <c r="L160" i="22"/>
  <c r="K160" i="22"/>
  <c r="N157" i="22"/>
  <c r="J157" i="22"/>
  <c r="M157" i="22"/>
  <c r="L157" i="22"/>
  <c r="K157" i="22"/>
  <c r="N159" i="22"/>
  <c r="J159" i="22"/>
  <c r="M159" i="22"/>
  <c r="L159" i="22"/>
  <c r="K159" i="22"/>
  <c r="M47" i="26"/>
  <c r="L47" i="26"/>
  <c r="K47" i="26"/>
  <c r="J47" i="26"/>
  <c r="I47" i="26"/>
  <c r="M116" i="26"/>
  <c r="L116" i="26"/>
  <c r="K116" i="26"/>
  <c r="J116" i="26"/>
  <c r="I116" i="26"/>
  <c r="M73" i="26"/>
  <c r="L73" i="26"/>
  <c r="K73" i="26"/>
  <c r="J73" i="26"/>
  <c r="I73" i="26"/>
  <c r="M30" i="26"/>
  <c r="L30" i="26"/>
  <c r="K30" i="26"/>
  <c r="J30" i="26"/>
  <c r="I30" i="26"/>
  <c r="M99" i="26"/>
  <c r="L99" i="26"/>
  <c r="K99" i="26"/>
  <c r="J99" i="26"/>
  <c r="I99" i="26"/>
  <c r="M56" i="26"/>
  <c r="L56" i="26"/>
  <c r="K56" i="26"/>
  <c r="J56" i="26"/>
  <c r="I56" i="26"/>
  <c r="M125" i="26"/>
  <c r="L125" i="26"/>
  <c r="K125" i="26"/>
  <c r="J125" i="26"/>
  <c r="I125" i="26"/>
  <c r="M23" i="27"/>
  <c r="L23" i="27"/>
  <c r="K23" i="27"/>
  <c r="J23" i="27"/>
  <c r="I23" i="27"/>
  <c r="M13" i="26"/>
  <c r="L13" i="26"/>
  <c r="K13" i="26"/>
  <c r="J13" i="26"/>
  <c r="I13" i="26"/>
  <c r="M82" i="26"/>
  <c r="L82" i="26"/>
  <c r="K82" i="26"/>
  <c r="J82" i="26"/>
  <c r="I82" i="26"/>
  <c r="H90" i="26"/>
  <c r="M39" i="26"/>
  <c r="L39" i="26"/>
  <c r="K39" i="26"/>
  <c r="J39" i="26"/>
  <c r="I39" i="26"/>
  <c r="M108" i="26"/>
  <c r="L108" i="26"/>
  <c r="K108" i="26"/>
  <c r="J108" i="26"/>
  <c r="I108" i="26"/>
  <c r="M54" i="28"/>
  <c r="L54" i="28"/>
  <c r="K54" i="28"/>
  <c r="J54" i="28"/>
  <c r="I54" i="28"/>
  <c r="H62" i="28"/>
  <c r="M65" i="26"/>
  <c r="L65" i="26"/>
  <c r="K65" i="26"/>
  <c r="J65" i="26"/>
  <c r="I65" i="26"/>
  <c r="M134" i="26"/>
  <c r="L134" i="26"/>
  <c r="K134" i="26"/>
  <c r="J134" i="26"/>
  <c r="I134" i="26"/>
  <c r="M92" i="27"/>
  <c r="L92" i="27"/>
  <c r="K92" i="27"/>
  <c r="J92" i="27"/>
  <c r="I92" i="27"/>
  <c r="M22" i="26"/>
  <c r="L22" i="26"/>
  <c r="K22" i="26"/>
  <c r="J22" i="26"/>
  <c r="I22" i="26"/>
  <c r="M143" i="26"/>
  <c r="L143" i="26"/>
  <c r="K143" i="26"/>
  <c r="J143" i="26"/>
  <c r="I143" i="26"/>
  <c r="M8" i="26"/>
  <c r="L8" i="26"/>
  <c r="K8" i="26"/>
  <c r="J8" i="26"/>
  <c r="I8" i="26"/>
  <c r="M16" i="26"/>
  <c r="L16" i="26"/>
  <c r="K16" i="26"/>
  <c r="J16" i="26"/>
  <c r="I16" i="26"/>
  <c r="M25" i="26"/>
  <c r="L25" i="26"/>
  <c r="K25" i="26"/>
  <c r="J25" i="26"/>
  <c r="I25" i="26"/>
  <c r="M33" i="26"/>
  <c r="L33" i="26"/>
  <c r="K33" i="26"/>
  <c r="J33" i="26"/>
  <c r="I33" i="26"/>
  <c r="M42" i="26"/>
  <c r="L42" i="26"/>
  <c r="K42" i="26"/>
  <c r="J42" i="26"/>
  <c r="I42" i="26"/>
  <c r="M51" i="26"/>
  <c r="L51" i="26"/>
  <c r="K51" i="26"/>
  <c r="J51" i="26"/>
  <c r="I51" i="26"/>
  <c r="M59" i="26"/>
  <c r="L59" i="26"/>
  <c r="K59" i="26"/>
  <c r="J59" i="26"/>
  <c r="I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M111" i="26"/>
  <c r="L111" i="26"/>
  <c r="K111" i="26"/>
  <c r="J111" i="26"/>
  <c r="I111" i="26"/>
  <c r="M120" i="26"/>
  <c r="L120" i="26"/>
  <c r="K120" i="26"/>
  <c r="J120" i="26"/>
  <c r="I120" i="26"/>
  <c r="M128" i="26"/>
  <c r="L128" i="26"/>
  <c r="K128" i="26"/>
  <c r="J128" i="26"/>
  <c r="I128" i="26"/>
  <c r="M137" i="26"/>
  <c r="L137" i="26"/>
  <c r="K137" i="26"/>
  <c r="J137" i="26"/>
  <c r="I137" i="26"/>
  <c r="M152" i="26"/>
  <c r="L152" i="26"/>
  <c r="K152" i="26"/>
  <c r="J152" i="26"/>
  <c r="H160" i="26"/>
  <c r="I152" i="26"/>
  <c r="M117" i="27"/>
  <c r="L117" i="27"/>
  <c r="K117" i="27"/>
  <c r="J117" i="27"/>
  <c r="I117" i="27"/>
  <c r="M11" i="28"/>
  <c r="L11" i="28"/>
  <c r="K11" i="28"/>
  <c r="J11" i="28"/>
  <c r="I11" i="28"/>
  <c r="M80" i="28"/>
  <c r="L80" i="28"/>
  <c r="K80" i="28"/>
  <c r="J80" i="28"/>
  <c r="I80" i="28"/>
  <c r="O75" i="30"/>
  <c r="N75" i="30"/>
  <c r="M11" i="26"/>
  <c r="L11" i="26"/>
  <c r="K11" i="26"/>
  <c r="J11" i="26"/>
  <c r="I11" i="26"/>
  <c r="M19" i="26"/>
  <c r="L19" i="26"/>
  <c r="K19" i="26"/>
  <c r="J19" i="26"/>
  <c r="I19" i="26"/>
  <c r="M28" i="26"/>
  <c r="L28" i="26"/>
  <c r="K28" i="26"/>
  <c r="J28" i="26"/>
  <c r="I28" i="26"/>
  <c r="M37" i="26"/>
  <c r="L37" i="26"/>
  <c r="K37" i="26"/>
  <c r="J37" i="26"/>
  <c r="I37" i="26"/>
  <c r="M45" i="26"/>
  <c r="L45" i="26"/>
  <c r="K45" i="26"/>
  <c r="J45" i="26"/>
  <c r="I45" i="26"/>
  <c r="M54" i="26"/>
  <c r="L54" i="26"/>
  <c r="K54" i="26"/>
  <c r="J54" i="26"/>
  <c r="I54" i="26"/>
  <c r="H62" i="26"/>
  <c r="M71" i="26"/>
  <c r="L71" i="26"/>
  <c r="K71" i="26"/>
  <c r="J71" i="26"/>
  <c r="I71" i="26"/>
  <c r="M80" i="26"/>
  <c r="L80" i="26"/>
  <c r="K80" i="26"/>
  <c r="J80" i="26"/>
  <c r="I80" i="26"/>
  <c r="M88" i="26"/>
  <c r="L88" i="26"/>
  <c r="K88" i="26"/>
  <c r="J88" i="26"/>
  <c r="I88" i="26"/>
  <c r="M97" i="26"/>
  <c r="L97" i="26"/>
  <c r="K97" i="26"/>
  <c r="J97" i="26"/>
  <c r="I97" i="26"/>
  <c r="M106" i="26"/>
  <c r="L106" i="26"/>
  <c r="K106" i="26"/>
  <c r="J106" i="26"/>
  <c r="I106" i="26"/>
  <c r="M114" i="26"/>
  <c r="L114" i="26"/>
  <c r="K114" i="26"/>
  <c r="J114" i="26"/>
  <c r="I114" i="26"/>
  <c r="M123" i="26"/>
  <c r="L123" i="26"/>
  <c r="K123" i="26"/>
  <c r="J123" i="26"/>
  <c r="I123" i="26"/>
  <c r="M131" i="26"/>
  <c r="L131" i="26"/>
  <c r="K131" i="26"/>
  <c r="J131" i="26"/>
  <c r="I131" i="26"/>
  <c r="M140" i="26"/>
  <c r="L140" i="26"/>
  <c r="K140" i="26"/>
  <c r="J140" i="26"/>
  <c r="I140" i="26"/>
  <c r="M74" i="27"/>
  <c r="L74" i="27"/>
  <c r="K74" i="27"/>
  <c r="J74" i="27"/>
  <c r="I74" i="27"/>
  <c r="M143" i="27"/>
  <c r="L143" i="27"/>
  <c r="K143" i="27"/>
  <c r="J143" i="27"/>
  <c r="I143" i="27"/>
  <c r="M37" i="28"/>
  <c r="L37" i="28"/>
  <c r="K37" i="28"/>
  <c r="J37" i="28"/>
  <c r="I37" i="28"/>
  <c r="L14" i="26"/>
  <c r="K14" i="26"/>
  <c r="J14" i="26"/>
  <c r="I14" i="26"/>
  <c r="M14" i="26"/>
  <c r="L23" i="26"/>
  <c r="K23" i="26"/>
  <c r="J23" i="26"/>
  <c r="I23" i="26"/>
  <c r="M23" i="26"/>
  <c r="L31" i="26"/>
  <c r="K31" i="26"/>
  <c r="J31" i="26"/>
  <c r="I31" i="26"/>
  <c r="M31" i="26"/>
  <c r="L40" i="26"/>
  <c r="K40" i="26"/>
  <c r="J40" i="26"/>
  <c r="I40" i="26"/>
  <c r="H48" i="26"/>
  <c r="M40" i="26"/>
  <c r="L57" i="26"/>
  <c r="K57" i="26"/>
  <c r="J57" i="26"/>
  <c r="I57" i="26"/>
  <c r="M57" i="26"/>
  <c r="L66" i="26"/>
  <c r="K66" i="26"/>
  <c r="J66" i="26"/>
  <c r="I66" i="26"/>
  <c r="M66" i="26"/>
  <c r="L74" i="26"/>
  <c r="K74" i="26"/>
  <c r="J74" i="26"/>
  <c r="I74" i="26"/>
  <c r="M74" i="26"/>
  <c r="L83" i="26"/>
  <c r="K83" i="26"/>
  <c r="J83" i="26"/>
  <c r="I83" i="26"/>
  <c r="M83" i="26"/>
  <c r="L92" i="26"/>
  <c r="K92" i="26"/>
  <c r="J92" i="26"/>
  <c r="I92" i="26"/>
  <c r="M92" i="26"/>
  <c r="L100" i="26"/>
  <c r="K100" i="26"/>
  <c r="J100" i="26"/>
  <c r="I100" i="26"/>
  <c r="M100" i="26"/>
  <c r="L109" i="26"/>
  <c r="K109" i="26"/>
  <c r="J109" i="26"/>
  <c r="I109" i="26"/>
  <c r="M109" i="26"/>
  <c r="L117" i="26"/>
  <c r="K117" i="26"/>
  <c r="J117" i="26"/>
  <c r="I117" i="26"/>
  <c r="M117" i="26"/>
  <c r="L126" i="26"/>
  <c r="K126" i="26"/>
  <c r="J126" i="26"/>
  <c r="I126" i="26"/>
  <c r="M126" i="26"/>
  <c r="L135" i="26"/>
  <c r="K135" i="26"/>
  <c r="J135" i="26"/>
  <c r="I135" i="26"/>
  <c r="M135" i="26"/>
  <c r="L138" i="26"/>
  <c r="M138" i="26"/>
  <c r="K138" i="26"/>
  <c r="H146" i="26"/>
  <c r="J138" i="26"/>
  <c r="I138" i="26"/>
  <c r="M31" i="27"/>
  <c r="L31" i="27"/>
  <c r="K31" i="27"/>
  <c r="J31" i="27"/>
  <c r="I31" i="27"/>
  <c r="M100" i="27"/>
  <c r="L100" i="27"/>
  <c r="K100" i="27"/>
  <c r="J100" i="27"/>
  <c r="I100" i="27"/>
  <c r="K9" i="26"/>
  <c r="J9" i="26"/>
  <c r="I9" i="26"/>
  <c r="M9" i="26"/>
  <c r="L9" i="26"/>
  <c r="K17" i="26"/>
  <c r="J17" i="26"/>
  <c r="I17" i="26"/>
  <c r="M17" i="26"/>
  <c r="L17" i="26"/>
  <c r="K26" i="26"/>
  <c r="J26" i="26"/>
  <c r="I26" i="26"/>
  <c r="H34" i="26"/>
  <c r="M26" i="26"/>
  <c r="L26" i="26"/>
  <c r="K43" i="26"/>
  <c r="J43" i="26"/>
  <c r="I43" i="26"/>
  <c r="M43" i="26"/>
  <c r="L43" i="26"/>
  <c r="K52" i="26"/>
  <c r="J52" i="26"/>
  <c r="I52" i="26"/>
  <c r="M52" i="26"/>
  <c r="L52" i="26"/>
  <c r="K60" i="26"/>
  <c r="J60" i="26"/>
  <c r="I60" i="26"/>
  <c r="M60" i="26"/>
  <c r="L60" i="26"/>
  <c r="K69" i="26"/>
  <c r="J69" i="26"/>
  <c r="I69" i="26"/>
  <c r="M69" i="26"/>
  <c r="L69" i="26"/>
  <c r="K78" i="26"/>
  <c r="J78" i="26"/>
  <c r="I78" i="26"/>
  <c r="M78" i="26"/>
  <c r="L78" i="26"/>
  <c r="K86" i="26"/>
  <c r="J86" i="26"/>
  <c r="I86" i="26"/>
  <c r="M86" i="26"/>
  <c r="L86" i="26"/>
  <c r="K95" i="26"/>
  <c r="J95" i="26"/>
  <c r="I95" i="26"/>
  <c r="M95" i="26"/>
  <c r="L95" i="26"/>
  <c r="K103" i="26"/>
  <c r="J103" i="26"/>
  <c r="I103" i="26"/>
  <c r="M103" i="26"/>
  <c r="L103" i="26"/>
  <c r="K112" i="26"/>
  <c r="J112" i="26"/>
  <c r="I112" i="26"/>
  <c r="M112" i="26"/>
  <c r="L112" i="26"/>
  <c r="K121" i="26"/>
  <c r="J121" i="26"/>
  <c r="I121" i="26"/>
  <c r="M121" i="26"/>
  <c r="L121" i="26"/>
  <c r="K129" i="26"/>
  <c r="J129" i="26"/>
  <c r="I129" i="26"/>
  <c r="M129" i="26"/>
  <c r="L129" i="26"/>
  <c r="M149" i="26"/>
  <c r="L149" i="26"/>
  <c r="K149" i="26"/>
  <c r="J149" i="26"/>
  <c r="I149" i="26"/>
  <c r="M57" i="27"/>
  <c r="L57" i="27"/>
  <c r="K57" i="27"/>
  <c r="J57" i="27"/>
  <c r="I57" i="27"/>
  <c r="M126" i="27"/>
  <c r="L126" i="27"/>
  <c r="K126" i="27"/>
  <c r="J126" i="27"/>
  <c r="I126" i="27"/>
  <c r="M19" i="28"/>
  <c r="L19" i="28"/>
  <c r="K19" i="28"/>
  <c r="J19" i="28"/>
  <c r="I19" i="28"/>
  <c r="K107" i="28"/>
  <c r="I107" i="28"/>
  <c r="M107" i="28"/>
  <c r="L107" i="28"/>
  <c r="J107" i="28"/>
  <c r="M152" i="28"/>
  <c r="L152" i="28"/>
  <c r="K152" i="28"/>
  <c r="J152" i="28"/>
  <c r="I152" i="28"/>
  <c r="H160" i="28"/>
  <c r="J12" i="26"/>
  <c r="I12" i="26"/>
  <c r="H20" i="26"/>
  <c r="M12" i="26"/>
  <c r="L12" i="26"/>
  <c r="K12" i="26"/>
  <c r="J29" i="26"/>
  <c r="I29" i="26"/>
  <c r="M29" i="26"/>
  <c r="L29" i="26"/>
  <c r="K29" i="26"/>
  <c r="J38" i="26"/>
  <c r="I38" i="26"/>
  <c r="M38" i="26"/>
  <c r="L38" i="26"/>
  <c r="K38" i="26"/>
  <c r="J46" i="26"/>
  <c r="I46" i="26"/>
  <c r="M46" i="26"/>
  <c r="L46" i="26"/>
  <c r="K46" i="26"/>
  <c r="J55" i="26"/>
  <c r="I55" i="26"/>
  <c r="M55" i="26"/>
  <c r="L55" i="26"/>
  <c r="K55" i="26"/>
  <c r="J64" i="26"/>
  <c r="I64" i="26"/>
  <c r="M64" i="26"/>
  <c r="L64" i="26"/>
  <c r="K64" i="26"/>
  <c r="J72" i="26"/>
  <c r="I72" i="26"/>
  <c r="M72" i="26"/>
  <c r="L72" i="26"/>
  <c r="K72" i="26"/>
  <c r="J81" i="26"/>
  <c r="I81" i="26"/>
  <c r="M81" i="26"/>
  <c r="L81" i="26"/>
  <c r="K81" i="26"/>
  <c r="J89" i="26"/>
  <c r="I89" i="26"/>
  <c r="M89" i="26"/>
  <c r="L89" i="26"/>
  <c r="K89" i="26"/>
  <c r="J98" i="26"/>
  <c r="I98" i="26"/>
  <c r="M98" i="26"/>
  <c r="L98" i="26"/>
  <c r="K98" i="26"/>
  <c r="J107" i="26"/>
  <c r="I107" i="26"/>
  <c r="M107" i="26"/>
  <c r="L107" i="26"/>
  <c r="K107" i="26"/>
  <c r="J115" i="26"/>
  <c r="I115" i="26"/>
  <c r="M115" i="26"/>
  <c r="L115" i="26"/>
  <c r="K115" i="26"/>
  <c r="J124" i="26"/>
  <c r="I124" i="26"/>
  <c r="H132" i="26"/>
  <c r="M124" i="26"/>
  <c r="L124" i="26"/>
  <c r="K124" i="26"/>
  <c r="M157" i="26"/>
  <c r="L157" i="26"/>
  <c r="K157" i="26"/>
  <c r="J157" i="26"/>
  <c r="I157" i="26"/>
  <c r="M14" i="27"/>
  <c r="L14" i="27"/>
  <c r="K14" i="27"/>
  <c r="J14" i="27"/>
  <c r="I14" i="27"/>
  <c r="M83" i="27"/>
  <c r="L83" i="27"/>
  <c r="K83" i="27"/>
  <c r="J83" i="27"/>
  <c r="I83" i="27"/>
  <c r="M152" i="27"/>
  <c r="L152" i="27"/>
  <c r="K152" i="27"/>
  <c r="J152" i="27"/>
  <c r="I152" i="27"/>
  <c r="H160" i="27"/>
  <c r="M45" i="28"/>
  <c r="L45" i="28"/>
  <c r="K45" i="28"/>
  <c r="J45" i="28"/>
  <c r="I45" i="28"/>
  <c r="I15" i="26"/>
  <c r="M15" i="26"/>
  <c r="L15" i="26"/>
  <c r="K15" i="26"/>
  <c r="J15" i="26"/>
  <c r="I24" i="26"/>
  <c r="M24" i="26"/>
  <c r="L24" i="26"/>
  <c r="K24" i="26"/>
  <c r="J24" i="26"/>
  <c r="I32" i="26"/>
  <c r="M32" i="26"/>
  <c r="L32" i="26"/>
  <c r="K32" i="26"/>
  <c r="J32" i="26"/>
  <c r="I41" i="26"/>
  <c r="M41" i="26"/>
  <c r="L41" i="26"/>
  <c r="K41" i="26"/>
  <c r="J41" i="26"/>
  <c r="I50" i="26"/>
  <c r="M50" i="26"/>
  <c r="L50" i="26"/>
  <c r="K50" i="26"/>
  <c r="J50" i="26"/>
  <c r="I58" i="26"/>
  <c r="M58" i="26"/>
  <c r="L58" i="26"/>
  <c r="K58" i="26"/>
  <c r="J58" i="26"/>
  <c r="I67" i="26"/>
  <c r="M67" i="26"/>
  <c r="L67" i="26"/>
  <c r="K67" i="26"/>
  <c r="J67" i="26"/>
  <c r="I75" i="26"/>
  <c r="M75" i="26"/>
  <c r="L75" i="26"/>
  <c r="K75" i="26"/>
  <c r="J75" i="26"/>
  <c r="I84" i="26"/>
  <c r="M84" i="26"/>
  <c r="L84" i="26"/>
  <c r="K84" i="26"/>
  <c r="J84" i="26"/>
  <c r="I93" i="26"/>
  <c r="M93" i="26"/>
  <c r="L93" i="26"/>
  <c r="K93" i="26"/>
  <c r="J93" i="26"/>
  <c r="I101" i="26"/>
  <c r="M101" i="26"/>
  <c r="L101" i="26"/>
  <c r="K101" i="26"/>
  <c r="J101" i="26"/>
  <c r="I110" i="26"/>
  <c r="H118" i="26"/>
  <c r="M110" i="26"/>
  <c r="L110" i="26"/>
  <c r="K110" i="26"/>
  <c r="J110" i="26"/>
  <c r="I127" i="26"/>
  <c r="M127" i="26"/>
  <c r="L127" i="26"/>
  <c r="K127" i="26"/>
  <c r="J127" i="26"/>
  <c r="I136" i="26"/>
  <c r="M136" i="26"/>
  <c r="L136" i="26"/>
  <c r="K136" i="26"/>
  <c r="J136" i="26"/>
  <c r="M155" i="26"/>
  <c r="L155" i="26"/>
  <c r="K155" i="26"/>
  <c r="J155" i="26"/>
  <c r="I155" i="26"/>
  <c r="M40" i="27"/>
  <c r="L40" i="27"/>
  <c r="K40" i="27"/>
  <c r="J40" i="27"/>
  <c r="I40" i="27"/>
  <c r="H48" i="27"/>
  <c r="M109" i="27"/>
  <c r="L109" i="27"/>
  <c r="K109" i="27"/>
  <c r="J109" i="27"/>
  <c r="I109" i="27"/>
  <c r="M71" i="28"/>
  <c r="L71" i="28"/>
  <c r="K71" i="28"/>
  <c r="J71" i="28"/>
  <c r="I71" i="28"/>
  <c r="M10" i="26"/>
  <c r="L10" i="26"/>
  <c r="K10" i="26"/>
  <c r="J10" i="26"/>
  <c r="I10" i="26"/>
  <c r="M18" i="26"/>
  <c r="L18" i="26"/>
  <c r="K18" i="26"/>
  <c r="J18" i="26"/>
  <c r="I18" i="26"/>
  <c r="M27" i="26"/>
  <c r="L27" i="26"/>
  <c r="K27" i="26"/>
  <c r="J27" i="26"/>
  <c r="I27" i="26"/>
  <c r="M36" i="26"/>
  <c r="L36" i="26"/>
  <c r="K36" i="26"/>
  <c r="J36" i="26"/>
  <c r="I36" i="26"/>
  <c r="M44" i="26"/>
  <c r="L44" i="26"/>
  <c r="K44" i="26"/>
  <c r="J44" i="26"/>
  <c r="I44" i="26"/>
  <c r="M53" i="26"/>
  <c r="L53" i="26"/>
  <c r="K53" i="26"/>
  <c r="J53" i="26"/>
  <c r="I53" i="26"/>
  <c r="M61" i="26"/>
  <c r="L61" i="26"/>
  <c r="K61" i="26"/>
  <c r="J61" i="26"/>
  <c r="I61" i="26"/>
  <c r="M70" i="26"/>
  <c r="L70" i="26"/>
  <c r="K70" i="26"/>
  <c r="J70" i="26"/>
  <c r="I70" i="26"/>
  <c r="M79" i="26"/>
  <c r="L79" i="26"/>
  <c r="K79" i="26"/>
  <c r="J79" i="26"/>
  <c r="I79" i="26"/>
  <c r="M87" i="26"/>
  <c r="L87" i="26"/>
  <c r="K87" i="26"/>
  <c r="J87" i="26"/>
  <c r="I87" i="26"/>
  <c r="H104" i="26"/>
  <c r="M96" i="26"/>
  <c r="L96" i="26"/>
  <c r="K96" i="26"/>
  <c r="J96" i="26"/>
  <c r="I96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M66" i="27"/>
  <c r="L66" i="27"/>
  <c r="K66" i="27"/>
  <c r="J66" i="27"/>
  <c r="I66" i="27"/>
  <c r="M135" i="27"/>
  <c r="L135" i="27"/>
  <c r="K135" i="27"/>
  <c r="J135" i="27"/>
  <c r="I135" i="27"/>
  <c r="M117" i="28"/>
  <c r="L117" i="28"/>
  <c r="K117" i="28"/>
  <c r="J117" i="28"/>
  <c r="I117" i="28"/>
  <c r="M28" i="28"/>
  <c r="L28" i="28"/>
  <c r="K28" i="28"/>
  <c r="J28" i="28"/>
  <c r="I28" i="28"/>
  <c r="L141" i="26"/>
  <c r="K141" i="26"/>
  <c r="J141" i="26"/>
  <c r="I141" i="26"/>
  <c r="M141" i="26"/>
  <c r="L150" i="26"/>
  <c r="K150" i="26"/>
  <c r="J150" i="26"/>
  <c r="I150" i="26"/>
  <c r="M150" i="26"/>
  <c r="L158" i="26"/>
  <c r="K158" i="26"/>
  <c r="J158" i="26"/>
  <c r="I158" i="26"/>
  <c r="M158" i="26"/>
  <c r="M9" i="27"/>
  <c r="L9" i="27"/>
  <c r="K9" i="27"/>
  <c r="J9" i="27"/>
  <c r="I9" i="27"/>
  <c r="M17" i="27"/>
  <c r="L17" i="27"/>
  <c r="K17" i="27"/>
  <c r="J17" i="27"/>
  <c r="I17" i="27"/>
  <c r="M26" i="27"/>
  <c r="L26" i="27"/>
  <c r="K26" i="27"/>
  <c r="J26" i="27"/>
  <c r="I26" i="27"/>
  <c r="H34" i="27"/>
  <c r="M43" i="27"/>
  <c r="L43" i="27"/>
  <c r="K43" i="27"/>
  <c r="J43" i="27"/>
  <c r="I43" i="27"/>
  <c r="M52" i="27"/>
  <c r="L52" i="27"/>
  <c r="K52" i="27"/>
  <c r="J52" i="27"/>
  <c r="I52" i="27"/>
  <c r="M60" i="27"/>
  <c r="L60" i="27"/>
  <c r="K60" i="27"/>
  <c r="J60" i="27"/>
  <c r="I60" i="27"/>
  <c r="M69" i="27"/>
  <c r="L69" i="27"/>
  <c r="K69" i="27"/>
  <c r="J69" i="27"/>
  <c r="I69" i="27"/>
  <c r="M78" i="27"/>
  <c r="L78" i="27"/>
  <c r="K78" i="27"/>
  <c r="J78" i="27"/>
  <c r="I78" i="27"/>
  <c r="M86" i="27"/>
  <c r="L86" i="27"/>
  <c r="K86" i="27"/>
  <c r="J86" i="27"/>
  <c r="I86" i="27"/>
  <c r="M95" i="27"/>
  <c r="L95" i="27"/>
  <c r="K95" i="27"/>
  <c r="J95" i="27"/>
  <c r="I95" i="27"/>
  <c r="M103" i="27"/>
  <c r="L103" i="27"/>
  <c r="K103" i="27"/>
  <c r="J103" i="27"/>
  <c r="I103" i="27"/>
  <c r="M112" i="27"/>
  <c r="L112" i="27"/>
  <c r="K112" i="27"/>
  <c r="J112" i="27"/>
  <c r="I112" i="27"/>
  <c r="M121" i="27"/>
  <c r="L121" i="27"/>
  <c r="K121" i="27"/>
  <c r="J121" i="27"/>
  <c r="I121" i="27"/>
  <c r="M129" i="27"/>
  <c r="L129" i="27"/>
  <c r="K129" i="27"/>
  <c r="J129" i="27"/>
  <c r="I129" i="27"/>
  <c r="M138" i="27"/>
  <c r="L138" i="27"/>
  <c r="K138" i="27"/>
  <c r="J138" i="27"/>
  <c r="I138" i="27"/>
  <c r="H146" i="27"/>
  <c r="M155" i="27"/>
  <c r="L155" i="27"/>
  <c r="K155" i="27"/>
  <c r="J155" i="27"/>
  <c r="I155" i="27"/>
  <c r="K144" i="26"/>
  <c r="J144" i="26"/>
  <c r="I144" i="26"/>
  <c r="M144" i="26"/>
  <c r="L144" i="26"/>
  <c r="K153" i="26"/>
  <c r="J153" i="26"/>
  <c r="I153" i="26"/>
  <c r="M153" i="26"/>
  <c r="L153" i="26"/>
  <c r="M12" i="27"/>
  <c r="L12" i="27"/>
  <c r="K12" i="27"/>
  <c r="J12" i="27"/>
  <c r="I12" i="27"/>
  <c r="H20" i="27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J46" i="27"/>
  <c r="I46" i="27"/>
  <c r="M55" i="27"/>
  <c r="L55" i="27"/>
  <c r="K55" i="27"/>
  <c r="J55" i="27"/>
  <c r="I55" i="27"/>
  <c r="M64" i="27"/>
  <c r="L64" i="27"/>
  <c r="K64" i="27"/>
  <c r="J64" i="27"/>
  <c r="I64" i="27"/>
  <c r="M72" i="27"/>
  <c r="L72" i="27"/>
  <c r="K72" i="27"/>
  <c r="J72" i="27"/>
  <c r="I72" i="27"/>
  <c r="M81" i="27"/>
  <c r="L81" i="27"/>
  <c r="K81" i="27"/>
  <c r="J81" i="27"/>
  <c r="I81" i="27"/>
  <c r="M89" i="27"/>
  <c r="L89" i="27"/>
  <c r="K89" i="27"/>
  <c r="J89" i="27"/>
  <c r="I89" i="27"/>
  <c r="M98" i="27"/>
  <c r="L98" i="27"/>
  <c r="K98" i="27"/>
  <c r="J98" i="27"/>
  <c r="I98" i="27"/>
  <c r="M107" i="27"/>
  <c r="L107" i="27"/>
  <c r="K107" i="27"/>
  <c r="J107" i="27"/>
  <c r="I107" i="27"/>
  <c r="M115" i="27"/>
  <c r="L115" i="27"/>
  <c r="K115" i="27"/>
  <c r="J115" i="27"/>
  <c r="I115" i="27"/>
  <c r="M124" i="27"/>
  <c r="L124" i="27"/>
  <c r="K124" i="27"/>
  <c r="J124" i="27"/>
  <c r="I124" i="27"/>
  <c r="H132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O39" i="30"/>
  <c r="N39" i="30"/>
  <c r="I139" i="26"/>
  <c r="L139" i="26"/>
  <c r="K139" i="26"/>
  <c r="J139" i="26"/>
  <c r="M139" i="26"/>
  <c r="J148" i="26"/>
  <c r="I148" i="26"/>
  <c r="M148" i="26"/>
  <c r="L148" i="26"/>
  <c r="K148" i="26"/>
  <c r="J156" i="26"/>
  <c r="I156" i="26"/>
  <c r="M156" i="26"/>
  <c r="L156" i="26"/>
  <c r="K156" i="26"/>
  <c r="L15" i="27"/>
  <c r="K15" i="27"/>
  <c r="J15" i="27"/>
  <c r="I15" i="27"/>
  <c r="M15" i="27"/>
  <c r="L24" i="27"/>
  <c r="K24" i="27"/>
  <c r="J24" i="27"/>
  <c r="I24" i="27"/>
  <c r="M24" i="27"/>
  <c r="L32" i="27"/>
  <c r="K32" i="27"/>
  <c r="J32" i="27"/>
  <c r="I32" i="27"/>
  <c r="M32" i="27"/>
  <c r="L41" i="27"/>
  <c r="K41" i="27"/>
  <c r="J41" i="27"/>
  <c r="I41" i="27"/>
  <c r="M41" i="27"/>
  <c r="L50" i="27"/>
  <c r="K50" i="27"/>
  <c r="J50" i="27"/>
  <c r="I50" i="27"/>
  <c r="M50" i="27"/>
  <c r="L58" i="27"/>
  <c r="K58" i="27"/>
  <c r="J58" i="27"/>
  <c r="I58" i="27"/>
  <c r="M58" i="27"/>
  <c r="L67" i="27"/>
  <c r="K67" i="27"/>
  <c r="J67" i="27"/>
  <c r="I67" i="27"/>
  <c r="M67" i="27"/>
  <c r="L75" i="27"/>
  <c r="K75" i="27"/>
  <c r="J75" i="27"/>
  <c r="I75" i="27"/>
  <c r="M75" i="27"/>
  <c r="L84" i="27"/>
  <c r="K84" i="27"/>
  <c r="J84" i="27"/>
  <c r="I84" i="27"/>
  <c r="M84" i="27"/>
  <c r="L93" i="27"/>
  <c r="K93" i="27"/>
  <c r="J93" i="27"/>
  <c r="I93" i="27"/>
  <c r="M93" i="27"/>
  <c r="L101" i="27"/>
  <c r="K101" i="27"/>
  <c r="J101" i="27"/>
  <c r="I101" i="27"/>
  <c r="M101" i="27"/>
  <c r="L110" i="27"/>
  <c r="K110" i="27"/>
  <c r="J110" i="27"/>
  <c r="I110" i="27"/>
  <c r="H118" i="27"/>
  <c r="M110" i="27"/>
  <c r="L127" i="27"/>
  <c r="K127" i="27"/>
  <c r="J127" i="27"/>
  <c r="I127" i="27"/>
  <c r="M127" i="27"/>
  <c r="L136" i="27"/>
  <c r="K136" i="27"/>
  <c r="J136" i="27"/>
  <c r="I136" i="27"/>
  <c r="M136" i="27"/>
  <c r="L144" i="27"/>
  <c r="K144" i="27"/>
  <c r="J144" i="27"/>
  <c r="I144" i="27"/>
  <c r="M144" i="27"/>
  <c r="L153" i="27"/>
  <c r="K153" i="27"/>
  <c r="J153" i="27"/>
  <c r="I153" i="27"/>
  <c r="M153" i="27"/>
  <c r="O58" i="30"/>
  <c r="N58" i="30"/>
  <c r="I142" i="26"/>
  <c r="M142" i="26"/>
  <c r="L142" i="26"/>
  <c r="K142" i="26"/>
  <c r="J142" i="26"/>
  <c r="I151" i="26"/>
  <c r="M151" i="26"/>
  <c r="L151" i="26"/>
  <c r="K151" i="26"/>
  <c r="J151" i="26"/>
  <c r="I159" i="26"/>
  <c r="M159" i="26"/>
  <c r="K159" i="26"/>
  <c r="J159" i="26"/>
  <c r="L159" i="26"/>
  <c r="K10" i="27"/>
  <c r="J10" i="27"/>
  <c r="I10" i="27"/>
  <c r="M10" i="27"/>
  <c r="L10" i="27"/>
  <c r="K18" i="27"/>
  <c r="J18" i="27"/>
  <c r="I18" i="27"/>
  <c r="M18" i="27"/>
  <c r="L18" i="27"/>
  <c r="K27" i="27"/>
  <c r="J27" i="27"/>
  <c r="I27" i="27"/>
  <c r="M27" i="27"/>
  <c r="L27" i="27"/>
  <c r="K36" i="27"/>
  <c r="J36" i="27"/>
  <c r="I36" i="27"/>
  <c r="M36" i="27"/>
  <c r="L36" i="27"/>
  <c r="K44" i="27"/>
  <c r="J44" i="27"/>
  <c r="I44" i="27"/>
  <c r="M44" i="27"/>
  <c r="L44" i="27"/>
  <c r="K53" i="27"/>
  <c r="J53" i="27"/>
  <c r="I53" i="27"/>
  <c r="M53" i="27"/>
  <c r="L53" i="27"/>
  <c r="K61" i="27"/>
  <c r="J61" i="27"/>
  <c r="I61" i="27"/>
  <c r="M61" i="27"/>
  <c r="L61" i="27"/>
  <c r="K70" i="27"/>
  <c r="J70" i="27"/>
  <c r="I70" i="27"/>
  <c r="M70" i="27"/>
  <c r="L70" i="27"/>
  <c r="K79" i="27"/>
  <c r="J79" i="27"/>
  <c r="I79" i="27"/>
  <c r="M79" i="27"/>
  <c r="L79" i="27"/>
  <c r="K87" i="27"/>
  <c r="J87" i="27"/>
  <c r="I87" i="27"/>
  <c r="M87" i="27"/>
  <c r="L87" i="27"/>
  <c r="K96" i="27"/>
  <c r="J96" i="27"/>
  <c r="I96" i="27"/>
  <c r="H104" i="27"/>
  <c r="M96" i="27"/>
  <c r="L96" i="27"/>
  <c r="K113" i="27"/>
  <c r="J113" i="27"/>
  <c r="I113" i="27"/>
  <c r="M113" i="27"/>
  <c r="L113" i="27"/>
  <c r="K122" i="27"/>
  <c r="J122" i="27"/>
  <c r="I122" i="27"/>
  <c r="M122" i="27"/>
  <c r="L122" i="27"/>
  <c r="K130" i="27"/>
  <c r="J130" i="27"/>
  <c r="I130" i="27"/>
  <c r="M130" i="27"/>
  <c r="L130" i="27"/>
  <c r="K139" i="27"/>
  <c r="J139" i="27"/>
  <c r="I139" i="27"/>
  <c r="M139" i="27"/>
  <c r="L139" i="27"/>
  <c r="K148" i="27"/>
  <c r="J148" i="27"/>
  <c r="I148" i="27"/>
  <c r="M148" i="27"/>
  <c r="L148" i="27"/>
  <c r="K156" i="27"/>
  <c r="J156" i="27"/>
  <c r="I156" i="27"/>
  <c r="M156" i="27"/>
  <c r="L156" i="27"/>
  <c r="O12" i="30"/>
  <c r="N12" i="30"/>
  <c r="M145" i="26"/>
  <c r="L145" i="26"/>
  <c r="K145" i="26"/>
  <c r="J145" i="26"/>
  <c r="I145" i="26"/>
  <c r="M154" i="26"/>
  <c r="L154" i="26"/>
  <c r="K154" i="26"/>
  <c r="J154" i="26"/>
  <c r="I154" i="26"/>
  <c r="J13" i="27"/>
  <c r="I13" i="27"/>
  <c r="M13" i="27"/>
  <c r="L13" i="27"/>
  <c r="K13" i="27"/>
  <c r="J22" i="27"/>
  <c r="I22" i="27"/>
  <c r="M22" i="27"/>
  <c r="L22" i="27"/>
  <c r="K22" i="27"/>
  <c r="J30" i="27"/>
  <c r="I30" i="27"/>
  <c r="M30" i="27"/>
  <c r="L30" i="27"/>
  <c r="K30" i="27"/>
  <c r="J39" i="27"/>
  <c r="I39" i="27"/>
  <c r="M39" i="27"/>
  <c r="L39" i="27"/>
  <c r="K39" i="27"/>
  <c r="J47" i="27"/>
  <c r="I47" i="27"/>
  <c r="M47" i="27"/>
  <c r="L47" i="27"/>
  <c r="K47" i="27"/>
  <c r="J56" i="27"/>
  <c r="I56" i="27"/>
  <c r="M56" i="27"/>
  <c r="L56" i="27"/>
  <c r="K56" i="27"/>
  <c r="J65" i="27"/>
  <c r="I65" i="27"/>
  <c r="M65" i="27"/>
  <c r="L65" i="27"/>
  <c r="K65" i="27"/>
  <c r="J73" i="27"/>
  <c r="I73" i="27"/>
  <c r="M73" i="27"/>
  <c r="L73" i="27"/>
  <c r="K73" i="27"/>
  <c r="J82" i="27"/>
  <c r="I82" i="27"/>
  <c r="H90" i="27"/>
  <c r="M82" i="27"/>
  <c r="L82" i="27"/>
  <c r="K82" i="27"/>
  <c r="J99" i="27"/>
  <c r="I99" i="27"/>
  <c r="M99" i="27"/>
  <c r="L99" i="27"/>
  <c r="K99" i="27"/>
  <c r="J108" i="27"/>
  <c r="I108" i="27"/>
  <c r="M108" i="27"/>
  <c r="L108" i="27"/>
  <c r="K108" i="27"/>
  <c r="J116" i="27"/>
  <c r="I116" i="27"/>
  <c r="M116" i="27"/>
  <c r="L116" i="27"/>
  <c r="K116" i="27"/>
  <c r="J125" i="27"/>
  <c r="I125" i="27"/>
  <c r="M125" i="27"/>
  <c r="L125" i="27"/>
  <c r="K125" i="27"/>
  <c r="J134" i="27"/>
  <c r="I134" i="27"/>
  <c r="M134" i="27"/>
  <c r="L134" i="27"/>
  <c r="K134" i="27"/>
  <c r="J142" i="27"/>
  <c r="I142" i="27"/>
  <c r="M142" i="27"/>
  <c r="L142" i="27"/>
  <c r="K142" i="27"/>
  <c r="J151" i="27"/>
  <c r="I151" i="27"/>
  <c r="M151" i="27"/>
  <c r="L151" i="27"/>
  <c r="K151" i="27"/>
  <c r="J159" i="27"/>
  <c r="I159" i="27"/>
  <c r="M159" i="27"/>
  <c r="L159" i="27"/>
  <c r="K159" i="27"/>
  <c r="J10" i="28"/>
  <c r="I10" i="28"/>
  <c r="M10" i="28"/>
  <c r="L10" i="28"/>
  <c r="K10" i="28"/>
  <c r="J18" i="28"/>
  <c r="I18" i="28"/>
  <c r="M18" i="28"/>
  <c r="L18" i="28"/>
  <c r="K18" i="28"/>
  <c r="O31" i="30"/>
  <c r="N31" i="30"/>
  <c r="O149" i="30"/>
  <c r="N149" i="30"/>
  <c r="I8" i="27"/>
  <c r="M8" i="27"/>
  <c r="L8" i="27"/>
  <c r="K8" i="27"/>
  <c r="J8" i="27"/>
  <c r="I16" i="27"/>
  <c r="M16" i="27"/>
  <c r="L16" i="27"/>
  <c r="K16" i="27"/>
  <c r="J16" i="27"/>
  <c r="I25" i="27"/>
  <c r="M25" i="27"/>
  <c r="L25" i="27"/>
  <c r="K25" i="27"/>
  <c r="J25" i="27"/>
  <c r="I33" i="27"/>
  <c r="M33" i="27"/>
  <c r="L33" i="27"/>
  <c r="K33" i="27"/>
  <c r="J33" i="27"/>
  <c r="I42" i="27"/>
  <c r="M42" i="27"/>
  <c r="L42" i="27"/>
  <c r="K42" i="27"/>
  <c r="J42" i="27"/>
  <c r="I51" i="27"/>
  <c r="M51" i="27"/>
  <c r="L51" i="27"/>
  <c r="K51" i="27"/>
  <c r="J51" i="27"/>
  <c r="I59" i="27"/>
  <c r="M59" i="27"/>
  <c r="L59" i="27"/>
  <c r="K59" i="27"/>
  <c r="J59" i="27"/>
  <c r="I68" i="27"/>
  <c r="H76" i="27"/>
  <c r="M68" i="27"/>
  <c r="L68" i="27"/>
  <c r="K68" i="27"/>
  <c r="J68" i="27"/>
  <c r="I85" i="27"/>
  <c r="M85" i="27"/>
  <c r="L85" i="27"/>
  <c r="K85" i="27"/>
  <c r="J85" i="27"/>
  <c r="I94" i="27"/>
  <c r="M94" i="27"/>
  <c r="L94" i="27"/>
  <c r="K94" i="27"/>
  <c r="J94" i="27"/>
  <c r="I102" i="27"/>
  <c r="M102" i="27"/>
  <c r="L102" i="27"/>
  <c r="K102" i="27"/>
  <c r="J102" i="27"/>
  <c r="I111" i="27"/>
  <c r="M111" i="27"/>
  <c r="L111" i="27"/>
  <c r="K111" i="27"/>
  <c r="J111" i="27"/>
  <c r="I120" i="27"/>
  <c r="M120" i="27"/>
  <c r="L120" i="27"/>
  <c r="K120" i="27"/>
  <c r="J120" i="27"/>
  <c r="I128" i="27"/>
  <c r="M128" i="27"/>
  <c r="L128" i="27"/>
  <c r="K128" i="27"/>
  <c r="J128" i="27"/>
  <c r="I137" i="27"/>
  <c r="M137" i="27"/>
  <c r="L137" i="27"/>
  <c r="K137" i="27"/>
  <c r="J137" i="27"/>
  <c r="I145" i="27"/>
  <c r="M145" i="27"/>
  <c r="L145" i="27"/>
  <c r="K145" i="27"/>
  <c r="J145" i="27"/>
  <c r="I154" i="27"/>
  <c r="M154" i="27"/>
  <c r="L154" i="27"/>
  <c r="K154" i="27"/>
  <c r="J154" i="27"/>
  <c r="I13" i="28"/>
  <c r="M13" i="28"/>
  <c r="L13" i="28"/>
  <c r="K13" i="28"/>
  <c r="J13" i="28"/>
  <c r="I22" i="28"/>
  <c r="M22" i="28"/>
  <c r="L22" i="28"/>
  <c r="K22" i="28"/>
  <c r="J22" i="28"/>
  <c r="I30" i="28"/>
  <c r="M30" i="28"/>
  <c r="L30" i="28"/>
  <c r="K30" i="28"/>
  <c r="J30" i="28"/>
  <c r="I39" i="28"/>
  <c r="M39" i="28"/>
  <c r="L39" i="28"/>
  <c r="K39" i="28"/>
  <c r="J39" i="28"/>
  <c r="I47" i="28"/>
  <c r="M47" i="28"/>
  <c r="L47" i="28"/>
  <c r="K47" i="28"/>
  <c r="J47" i="28"/>
  <c r="I56" i="28"/>
  <c r="M56" i="28"/>
  <c r="L56" i="28"/>
  <c r="K56" i="28"/>
  <c r="J56" i="28"/>
  <c r="M11" i="27"/>
  <c r="L11" i="27"/>
  <c r="K11" i="27"/>
  <c r="J11" i="27"/>
  <c r="I11" i="27"/>
  <c r="M19" i="27"/>
  <c r="L19" i="27"/>
  <c r="K19" i="27"/>
  <c r="J19" i="27"/>
  <c r="I19" i="27"/>
  <c r="M28" i="27"/>
  <c r="L28" i="27"/>
  <c r="K28" i="27"/>
  <c r="J28" i="27"/>
  <c r="I28" i="27"/>
  <c r="M37" i="27"/>
  <c r="L37" i="27"/>
  <c r="K37" i="27"/>
  <c r="J37" i="27"/>
  <c r="I37" i="27"/>
  <c r="M45" i="27"/>
  <c r="L45" i="27"/>
  <c r="K45" i="27"/>
  <c r="J45" i="27"/>
  <c r="I45" i="27"/>
  <c r="H62" i="27"/>
  <c r="M54" i="27"/>
  <c r="L54" i="27"/>
  <c r="K54" i="27"/>
  <c r="J54" i="27"/>
  <c r="I54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M97" i="27"/>
  <c r="L97" i="27"/>
  <c r="K97" i="27"/>
  <c r="J97" i="27"/>
  <c r="I97" i="27"/>
  <c r="M106" i="27"/>
  <c r="L106" i="27"/>
  <c r="K106" i="27"/>
  <c r="J106" i="27"/>
  <c r="I106" i="27"/>
  <c r="M114" i="27"/>
  <c r="L114" i="27"/>
  <c r="K114" i="27"/>
  <c r="J114" i="27"/>
  <c r="I114" i="27"/>
  <c r="M123" i="27"/>
  <c r="L123" i="27"/>
  <c r="K123" i="27"/>
  <c r="J123" i="27"/>
  <c r="I123" i="27"/>
  <c r="M131" i="27"/>
  <c r="L131" i="27"/>
  <c r="K131" i="27"/>
  <c r="J131" i="27"/>
  <c r="I131" i="27"/>
  <c r="M140" i="27"/>
  <c r="L140" i="27"/>
  <c r="K140" i="27"/>
  <c r="J140" i="27"/>
  <c r="I140" i="27"/>
  <c r="M149" i="27"/>
  <c r="L149" i="27"/>
  <c r="K149" i="27"/>
  <c r="J149" i="27"/>
  <c r="I149" i="27"/>
  <c r="M157" i="27"/>
  <c r="L157" i="27"/>
  <c r="K157" i="27"/>
  <c r="J157" i="27"/>
  <c r="I157" i="27"/>
  <c r="M8" i="28"/>
  <c r="L8" i="28"/>
  <c r="K8" i="28"/>
  <c r="J8" i="28"/>
  <c r="I8" i="28"/>
  <c r="M16" i="28"/>
  <c r="L16" i="28"/>
  <c r="K16" i="28"/>
  <c r="J16" i="28"/>
  <c r="I16" i="28"/>
  <c r="M25" i="28"/>
  <c r="L25" i="28"/>
  <c r="K25" i="28"/>
  <c r="J25" i="28"/>
  <c r="I25" i="28"/>
  <c r="M33" i="28"/>
  <c r="L33" i="28"/>
  <c r="K33" i="28"/>
  <c r="J33" i="28"/>
  <c r="I33" i="28"/>
  <c r="M42" i="28"/>
  <c r="L42" i="28"/>
  <c r="K42" i="28"/>
  <c r="J42" i="28"/>
  <c r="I42" i="28"/>
  <c r="M51" i="28"/>
  <c r="L51" i="28"/>
  <c r="K51" i="28"/>
  <c r="J51" i="28"/>
  <c r="I51" i="28"/>
  <c r="M59" i="28"/>
  <c r="L59" i="28"/>
  <c r="K59" i="28"/>
  <c r="J59" i="28"/>
  <c r="I59" i="28"/>
  <c r="O80" i="30"/>
  <c r="N80" i="30"/>
  <c r="O9" i="30"/>
  <c r="N9" i="30"/>
  <c r="O17" i="30"/>
  <c r="N17" i="30"/>
  <c r="O36" i="30"/>
  <c r="N36" i="30"/>
  <c r="O14" i="30"/>
  <c r="N14" i="30"/>
  <c r="O33" i="30"/>
  <c r="N33" i="30"/>
  <c r="O41" i="30"/>
  <c r="N41" i="30"/>
  <c r="O60" i="30"/>
  <c r="N60" i="30"/>
  <c r="O11" i="30"/>
  <c r="N11" i="30"/>
  <c r="O19" i="30"/>
  <c r="N19" i="30"/>
  <c r="O38" i="30"/>
  <c r="N38" i="30"/>
  <c r="O16" i="30"/>
  <c r="N16" i="30"/>
  <c r="O35" i="30"/>
  <c r="N35" i="30"/>
  <c r="O54" i="30"/>
  <c r="N54" i="30"/>
  <c r="O62" i="30"/>
  <c r="N62" i="30"/>
  <c r="O97" i="30"/>
  <c r="N97" i="30"/>
  <c r="O105" i="30"/>
  <c r="N105" i="30"/>
  <c r="O13" i="30"/>
  <c r="N13" i="30"/>
  <c r="O32" i="30"/>
  <c r="N32" i="30"/>
  <c r="O40" i="30"/>
  <c r="N40" i="30"/>
  <c r="N10" i="30"/>
  <c r="O10" i="30"/>
  <c r="N18" i="30"/>
  <c r="O18" i="30"/>
  <c r="N37" i="30"/>
  <c r="O37" i="30"/>
  <c r="N56" i="30"/>
  <c r="O56" i="30"/>
  <c r="O127" i="30"/>
  <c r="N127" i="30"/>
  <c r="O261" i="30"/>
  <c r="N261" i="30"/>
  <c r="O54" i="31"/>
  <c r="N54" i="31"/>
  <c r="O15" i="30"/>
  <c r="N15" i="30"/>
  <c r="O34" i="30"/>
  <c r="N34" i="30"/>
  <c r="O53" i="30"/>
  <c r="N53" i="30"/>
  <c r="O98" i="30"/>
  <c r="N98" i="30"/>
  <c r="N186" i="30"/>
  <c r="O186" i="30"/>
  <c r="O281" i="30"/>
  <c r="N281" i="30"/>
  <c r="O102" i="30"/>
  <c r="N102" i="30"/>
  <c r="O273" i="30"/>
  <c r="N273" i="30"/>
  <c r="O16" i="33"/>
  <c r="N16" i="33"/>
  <c r="O99" i="30"/>
  <c r="N99" i="30"/>
  <c r="O107" i="30"/>
  <c r="N107" i="30"/>
  <c r="O14" i="31"/>
  <c r="N14" i="31"/>
  <c r="O104" i="30"/>
  <c r="N104" i="30"/>
  <c r="O18" i="31"/>
  <c r="N18" i="31"/>
  <c r="O76" i="33"/>
  <c r="N76" i="33"/>
  <c r="O101" i="30"/>
  <c r="N101" i="30"/>
  <c r="O11" i="31"/>
  <c r="N11" i="31"/>
  <c r="N16" i="31"/>
  <c r="O16" i="31"/>
  <c r="O34" i="31"/>
  <c r="N34" i="31"/>
  <c r="O83" i="33"/>
  <c r="N83" i="33"/>
  <c r="O106" i="30"/>
  <c r="N106" i="30"/>
  <c r="O81" i="31"/>
  <c r="N81" i="31"/>
  <c r="N103" i="30"/>
  <c r="O103" i="30"/>
  <c r="O62" i="31"/>
  <c r="N62" i="31"/>
  <c r="O41" i="33"/>
  <c r="N41" i="33"/>
  <c r="O100" i="30"/>
  <c r="N100" i="30"/>
  <c r="O13" i="31"/>
  <c r="N13" i="31"/>
  <c r="O39" i="31"/>
  <c r="N39" i="31"/>
  <c r="O61" i="31"/>
  <c r="N61" i="31"/>
  <c r="P13" i="35"/>
  <c r="O13" i="35"/>
  <c r="I37" i="35"/>
  <c r="H37" i="35"/>
  <c r="O10" i="31"/>
  <c r="N10" i="31"/>
  <c r="O31" i="31"/>
  <c r="N31" i="31"/>
  <c r="O53" i="31"/>
  <c r="N53" i="31"/>
  <c r="O13" i="33"/>
  <c r="N13" i="33"/>
  <c r="O15" i="31"/>
  <c r="N15" i="31"/>
  <c r="O58" i="31"/>
  <c r="N58" i="31"/>
  <c r="O80" i="31"/>
  <c r="N80" i="31"/>
  <c r="O61" i="33"/>
  <c r="N61" i="33"/>
  <c r="P15" i="35"/>
  <c r="O15" i="35"/>
  <c r="N12" i="31"/>
  <c r="O12" i="31"/>
  <c r="O85" i="31"/>
  <c r="N85" i="31"/>
  <c r="P17" i="35"/>
  <c r="O17" i="35"/>
  <c r="O9" i="31"/>
  <c r="N9" i="31"/>
  <c r="O35" i="31"/>
  <c r="N35" i="31"/>
  <c r="H37" i="31"/>
  <c r="H59" i="31"/>
  <c r="O77" i="31"/>
  <c r="N77" i="31"/>
  <c r="F81" i="31"/>
  <c r="L87" i="31"/>
  <c r="O17" i="33"/>
  <c r="N17" i="33"/>
  <c r="O57" i="33"/>
  <c r="N57" i="33"/>
  <c r="L79" i="31"/>
  <c r="H86" i="31"/>
  <c r="O18" i="33"/>
  <c r="N18" i="33"/>
  <c r="O9" i="33"/>
  <c r="N9" i="33"/>
  <c r="P9" i="35"/>
  <c r="O9" i="35"/>
  <c r="H124" i="37"/>
  <c r="G124" i="37"/>
  <c r="O17" i="31"/>
  <c r="N17" i="31"/>
  <c r="L19" i="31"/>
  <c r="J21" i="31"/>
  <c r="O78" i="33"/>
  <c r="N78" i="33"/>
  <c r="P8" i="35"/>
  <c r="O8" i="35"/>
  <c r="H20" i="31"/>
  <c r="H31" i="31"/>
  <c r="O75" i="33"/>
  <c r="N75" i="33"/>
  <c r="O80" i="33"/>
  <c r="N80" i="33"/>
  <c r="Y18" i="35"/>
  <c r="X18" i="35"/>
  <c r="H17" i="31"/>
  <c r="F19" i="31"/>
  <c r="O19" i="31"/>
  <c r="N19" i="31"/>
  <c r="L21" i="31"/>
  <c r="O82" i="33"/>
  <c r="N82" i="33"/>
  <c r="O37" i="33"/>
  <c r="N37" i="33"/>
  <c r="O55" i="33"/>
  <c r="N55" i="33"/>
  <c r="O59" i="33"/>
  <c r="N59" i="33"/>
  <c r="O63" i="33"/>
  <c r="N63" i="33"/>
  <c r="O77" i="33"/>
  <c r="N77" i="33"/>
  <c r="BB18" i="35"/>
  <c r="BA18" i="35"/>
  <c r="AZ18" i="35"/>
  <c r="AY18" i="35"/>
  <c r="AX18" i="35"/>
  <c r="J17" i="31"/>
  <c r="H19" i="31"/>
  <c r="F21" i="31"/>
  <c r="O79" i="33"/>
  <c r="N79" i="33"/>
  <c r="H6" i="37"/>
  <c r="G6" i="37"/>
  <c r="L31" i="31"/>
  <c r="O53" i="33"/>
  <c r="N53" i="33"/>
  <c r="O81" i="33"/>
  <c r="N81" i="33"/>
  <c r="O85" i="33"/>
  <c r="N85" i="33"/>
  <c r="T7" i="37"/>
  <c r="S7" i="37"/>
  <c r="R7" i="37"/>
  <c r="O7" i="37"/>
  <c r="Q7" i="37"/>
  <c r="P7" i="37"/>
  <c r="L7" i="38"/>
  <c r="N7" i="38"/>
  <c r="M7" i="38"/>
  <c r="J6" i="40"/>
  <c r="H6" i="40"/>
  <c r="I6" i="40"/>
  <c r="J11" i="37"/>
  <c r="M9" i="37"/>
  <c r="L9" i="37"/>
  <c r="K9" i="37"/>
  <c r="R8" i="38"/>
  <c r="Q8" i="38"/>
  <c r="P8" i="38"/>
  <c r="T8" i="38"/>
  <c r="S8" i="38"/>
  <c r="N8" i="38"/>
  <c r="L8" i="38"/>
  <c r="T10" i="39"/>
  <c r="AA20" i="39" s="1"/>
  <c r="S10" i="39"/>
  <c r="Q10" i="39"/>
  <c r="R10" i="39"/>
  <c r="P10" i="39"/>
  <c r="T7" i="40"/>
  <c r="S7" i="40"/>
  <c r="R7" i="40"/>
  <c r="Q7" i="40"/>
  <c r="P7" i="40"/>
  <c r="AA19" i="40"/>
  <c r="N15" i="42"/>
  <c r="M15" i="42"/>
  <c r="L15" i="42"/>
  <c r="I32" i="35"/>
  <c r="H32" i="35"/>
  <c r="R6" i="37"/>
  <c r="O6" i="37"/>
  <c r="Q6" i="37"/>
  <c r="P6" i="37"/>
  <c r="I126" i="37"/>
  <c r="H126" i="37"/>
  <c r="G126" i="37"/>
  <c r="N9" i="40"/>
  <c r="L9" i="40"/>
  <c r="J6" i="41"/>
  <c r="H6" i="41"/>
  <c r="I6" i="41"/>
  <c r="G16" i="41"/>
  <c r="O84" i="33"/>
  <c r="N84" i="33"/>
  <c r="I135" i="39"/>
  <c r="G135" i="39"/>
  <c r="H135" i="39"/>
  <c r="J11" i="40"/>
  <c r="I11" i="40"/>
  <c r="H11" i="40"/>
  <c r="I8" i="37"/>
  <c r="H8" i="37"/>
  <c r="G8" i="37"/>
  <c r="O125" i="37"/>
  <c r="N125" i="37"/>
  <c r="M125" i="37"/>
  <c r="L125" i="37"/>
  <c r="K125" i="37"/>
  <c r="F9" i="38"/>
  <c r="J6" i="38"/>
  <c r="I6" i="38"/>
  <c r="H6" i="38"/>
  <c r="G7" i="37"/>
  <c r="H7" i="37"/>
  <c r="I7" i="37"/>
  <c r="T6" i="38"/>
  <c r="S6" i="38"/>
  <c r="R6" i="38"/>
  <c r="Q6" i="38"/>
  <c r="P6" i="38"/>
  <c r="J10" i="38"/>
  <c r="I10" i="38"/>
  <c r="H10" i="38"/>
  <c r="F7" i="38"/>
  <c r="F7" i="39"/>
  <c r="C11" i="37"/>
  <c r="O127" i="37"/>
  <c r="N127" i="37"/>
  <c r="M127" i="37"/>
  <c r="J129" i="37"/>
  <c r="L127" i="37"/>
  <c r="K127" i="37"/>
  <c r="M11" i="38"/>
  <c r="L11" i="38"/>
  <c r="N11" i="38"/>
  <c r="F12" i="38"/>
  <c r="S12" i="38"/>
  <c r="R12" i="38"/>
  <c r="T12" i="38"/>
  <c r="Q12" i="38"/>
  <c r="P12" i="38"/>
  <c r="N138" i="38"/>
  <c r="M138" i="38"/>
  <c r="L138" i="38"/>
  <c r="K138" i="38"/>
  <c r="O138" i="38"/>
  <c r="N8" i="39"/>
  <c r="L8" i="39"/>
  <c r="S8" i="37"/>
  <c r="R8" i="37"/>
  <c r="Q8" i="37"/>
  <c r="P8" i="37"/>
  <c r="T8" i="37"/>
  <c r="O8" i="37"/>
  <c r="D11" i="37"/>
  <c r="M10" i="37"/>
  <c r="L10" i="37"/>
  <c r="K10" i="37"/>
  <c r="J7" i="38"/>
  <c r="I7" i="38"/>
  <c r="H7" i="38"/>
  <c r="T7" i="38"/>
  <c r="AA19" i="38" s="1"/>
  <c r="S7" i="38"/>
  <c r="R7" i="38"/>
  <c r="Q7" i="38"/>
  <c r="P7" i="38"/>
  <c r="F8" i="38"/>
  <c r="L7" i="39"/>
  <c r="N7" i="39"/>
  <c r="M7" i="39"/>
  <c r="I6" i="39"/>
  <c r="J6" i="39"/>
  <c r="H6" i="39"/>
  <c r="I137" i="39"/>
  <c r="H137" i="39"/>
  <c r="G137" i="39"/>
  <c r="F8" i="40"/>
  <c r="E11" i="37"/>
  <c r="O124" i="37"/>
  <c r="N124" i="37"/>
  <c r="M124" i="37"/>
  <c r="L124" i="37"/>
  <c r="D129" i="37"/>
  <c r="T11" i="38"/>
  <c r="S11" i="38"/>
  <c r="R11" i="38"/>
  <c r="Q11" i="38"/>
  <c r="P11" i="38"/>
  <c r="J12" i="38"/>
  <c r="I12" i="38"/>
  <c r="H12" i="38"/>
  <c r="I134" i="38"/>
  <c r="H134" i="38"/>
  <c r="G134" i="38"/>
  <c r="H135" i="38"/>
  <c r="I135" i="38"/>
  <c r="G135" i="38"/>
  <c r="F11" i="39"/>
  <c r="P9" i="40"/>
  <c r="T9" i="40"/>
  <c r="R9" i="40"/>
  <c r="S9" i="40"/>
  <c r="Q9" i="40"/>
  <c r="T6" i="40"/>
  <c r="S6" i="40"/>
  <c r="R6" i="40"/>
  <c r="P6" i="40"/>
  <c r="Q6" i="40"/>
  <c r="J10" i="40"/>
  <c r="H10" i="40"/>
  <c r="I10" i="40"/>
  <c r="N12" i="40"/>
  <c r="M12" i="40"/>
  <c r="L12" i="40"/>
  <c r="R7" i="41"/>
  <c r="P7" i="41"/>
  <c r="T7" i="41"/>
  <c r="S7" i="41"/>
  <c r="Q7" i="41"/>
  <c r="P12" i="41"/>
  <c r="T12" i="41"/>
  <c r="S12" i="41"/>
  <c r="R12" i="41"/>
  <c r="Q12" i="41"/>
  <c r="O142" i="41"/>
  <c r="N142" i="41"/>
  <c r="M142" i="41"/>
  <c r="L142" i="41"/>
  <c r="M7" i="37"/>
  <c r="L7" i="37"/>
  <c r="K7" i="37"/>
  <c r="I9" i="37"/>
  <c r="H9" i="37"/>
  <c r="G9" i="37"/>
  <c r="F11" i="37"/>
  <c r="Q9" i="37"/>
  <c r="P9" i="37"/>
  <c r="O9" i="37"/>
  <c r="T9" i="37"/>
  <c r="S9" i="37"/>
  <c r="N11" i="37"/>
  <c r="R9" i="37"/>
  <c r="M12" i="39"/>
  <c r="N12" i="39"/>
  <c r="L12" i="39"/>
  <c r="L6" i="37"/>
  <c r="K6" i="37"/>
  <c r="I11" i="38"/>
  <c r="H11" i="38"/>
  <c r="J11" i="38"/>
  <c r="O136" i="38"/>
  <c r="N136" i="38"/>
  <c r="K136" i="38"/>
  <c r="M136" i="38"/>
  <c r="L136" i="38"/>
  <c r="T6" i="39"/>
  <c r="S6" i="39"/>
  <c r="Q6" i="39"/>
  <c r="R6" i="39"/>
  <c r="P6" i="39"/>
  <c r="I10" i="39"/>
  <c r="J10" i="39"/>
  <c r="H10" i="39"/>
  <c r="I134" i="39"/>
  <c r="H134" i="39"/>
  <c r="G134" i="39"/>
  <c r="F7" i="40"/>
  <c r="T10" i="40"/>
  <c r="AA20" i="40" s="1"/>
  <c r="S10" i="40"/>
  <c r="R10" i="40"/>
  <c r="P10" i="40"/>
  <c r="Q10" i="40"/>
  <c r="K8" i="37"/>
  <c r="M8" i="37"/>
  <c r="L8" i="37"/>
  <c r="G10" i="37"/>
  <c r="I10" i="37"/>
  <c r="H10" i="37"/>
  <c r="O10" i="37"/>
  <c r="T10" i="37"/>
  <c r="S10" i="37"/>
  <c r="R10" i="37"/>
  <c r="Q10" i="37"/>
  <c r="P10" i="37"/>
  <c r="K128" i="37"/>
  <c r="O128" i="37"/>
  <c r="N128" i="37"/>
  <c r="M128" i="37"/>
  <c r="L128" i="37"/>
  <c r="Q10" i="38"/>
  <c r="AA20" i="38"/>
  <c r="P10" i="38"/>
  <c r="T10" i="38"/>
  <c r="S10" i="38"/>
  <c r="R10" i="38"/>
  <c r="F6" i="38"/>
  <c r="F10" i="38"/>
  <c r="M135" i="38"/>
  <c r="L135" i="38"/>
  <c r="K135" i="38"/>
  <c r="O135" i="38"/>
  <c r="N135" i="38"/>
  <c r="F10" i="39"/>
  <c r="H138" i="39"/>
  <c r="G138" i="39"/>
  <c r="I138" i="39"/>
  <c r="F10" i="40"/>
  <c r="J7" i="40"/>
  <c r="I7" i="40"/>
  <c r="H7" i="40"/>
  <c r="H9" i="40"/>
  <c r="M9" i="40"/>
  <c r="J9" i="40"/>
  <c r="I9" i="40"/>
  <c r="F11" i="40"/>
  <c r="I134" i="40"/>
  <c r="H134" i="40"/>
  <c r="G134" i="40"/>
  <c r="F13" i="41"/>
  <c r="I137" i="38"/>
  <c r="H137" i="38"/>
  <c r="G137" i="38"/>
  <c r="J11" i="39"/>
  <c r="I11" i="39"/>
  <c r="H11" i="39"/>
  <c r="T11" i="39"/>
  <c r="S11" i="39"/>
  <c r="R11" i="39"/>
  <c r="Q11" i="39"/>
  <c r="P11" i="39"/>
  <c r="F12" i="39"/>
  <c r="O136" i="39"/>
  <c r="N136" i="39"/>
  <c r="M136" i="39"/>
  <c r="L136" i="39"/>
  <c r="K136" i="39"/>
  <c r="I143" i="41"/>
  <c r="H143" i="41"/>
  <c r="G143" i="41"/>
  <c r="C146" i="41"/>
  <c r="J10" i="42"/>
  <c r="H10" i="42"/>
  <c r="I10" i="42"/>
  <c r="I144" i="43"/>
  <c r="H144" i="43"/>
  <c r="G144" i="43"/>
  <c r="T11" i="40"/>
  <c r="S11" i="40"/>
  <c r="R11" i="40"/>
  <c r="Q11" i="40"/>
  <c r="P11" i="40"/>
  <c r="F12" i="40"/>
  <c r="O144" i="41"/>
  <c r="N144" i="41"/>
  <c r="M144" i="41"/>
  <c r="L144" i="41"/>
  <c r="O144" i="42"/>
  <c r="N144" i="42"/>
  <c r="M144" i="42"/>
  <c r="L144" i="42"/>
  <c r="J12" i="39"/>
  <c r="I12" i="39"/>
  <c r="H12" i="39"/>
  <c r="R12" i="39"/>
  <c r="Q12" i="39"/>
  <c r="P12" i="39"/>
  <c r="S12" i="39"/>
  <c r="T12" i="39"/>
  <c r="M138" i="39"/>
  <c r="L138" i="39"/>
  <c r="K138" i="39"/>
  <c r="O138" i="39"/>
  <c r="N138" i="39"/>
  <c r="I136" i="40"/>
  <c r="H136" i="40"/>
  <c r="G136" i="40"/>
  <c r="O136" i="41"/>
  <c r="N136" i="41"/>
  <c r="M136" i="41"/>
  <c r="J146" i="41"/>
  <c r="L136" i="41"/>
  <c r="G138" i="41"/>
  <c r="I138" i="41"/>
  <c r="H138" i="41"/>
  <c r="R11" i="42"/>
  <c r="P11" i="42"/>
  <c r="T11" i="42"/>
  <c r="S11" i="42"/>
  <c r="Q11" i="42"/>
  <c r="H136" i="38"/>
  <c r="G136" i="38"/>
  <c r="I136" i="38"/>
  <c r="L135" i="39"/>
  <c r="K135" i="39"/>
  <c r="O135" i="39"/>
  <c r="N135" i="39"/>
  <c r="M135" i="39"/>
  <c r="J8" i="40"/>
  <c r="I8" i="40"/>
  <c r="H8" i="40"/>
  <c r="M8" i="40"/>
  <c r="R8" i="40"/>
  <c r="Q8" i="40"/>
  <c r="P8" i="40"/>
  <c r="T8" i="40"/>
  <c r="S8" i="40"/>
  <c r="J12" i="40"/>
  <c r="I12" i="40"/>
  <c r="H12" i="40"/>
  <c r="R12" i="40"/>
  <c r="Q12" i="40"/>
  <c r="P12" i="40"/>
  <c r="T12" i="40"/>
  <c r="S12" i="40"/>
  <c r="M134" i="40"/>
  <c r="K134" i="40"/>
  <c r="O134" i="40"/>
  <c r="N134" i="40"/>
  <c r="L134" i="40"/>
  <c r="I138" i="40"/>
  <c r="G138" i="40"/>
  <c r="H138" i="40"/>
  <c r="J7" i="41"/>
  <c r="H7" i="41"/>
  <c r="I7" i="41"/>
  <c r="J13" i="41"/>
  <c r="I13" i="41"/>
  <c r="H13" i="41"/>
  <c r="N141" i="41"/>
  <c r="M141" i="41"/>
  <c r="L141" i="41"/>
  <c r="O141" i="41"/>
  <c r="F8" i="42"/>
  <c r="D18" i="44"/>
  <c r="K137" i="38"/>
  <c r="N137" i="38"/>
  <c r="O137" i="38"/>
  <c r="M137" i="38"/>
  <c r="L137" i="38"/>
  <c r="L11" i="39"/>
  <c r="N11" i="39"/>
  <c r="M11" i="39"/>
  <c r="G136" i="39"/>
  <c r="I136" i="39"/>
  <c r="H136" i="39"/>
  <c r="N135" i="40"/>
  <c r="L135" i="40"/>
  <c r="K135" i="40"/>
  <c r="O135" i="40"/>
  <c r="M135" i="40"/>
  <c r="O139" i="41"/>
  <c r="N139" i="41"/>
  <c r="M139" i="41"/>
  <c r="L139" i="41"/>
  <c r="I140" i="41"/>
  <c r="H140" i="41"/>
  <c r="G140" i="41"/>
  <c r="F13" i="42"/>
  <c r="F11" i="38"/>
  <c r="M12" i="38"/>
  <c r="L12" i="38"/>
  <c r="N12" i="38"/>
  <c r="I138" i="38"/>
  <c r="G138" i="38"/>
  <c r="H138" i="38"/>
  <c r="O137" i="39"/>
  <c r="M137" i="39"/>
  <c r="N137" i="39"/>
  <c r="L137" i="39"/>
  <c r="K137" i="39"/>
  <c r="L11" i="40"/>
  <c r="N11" i="40"/>
  <c r="M11" i="40"/>
  <c r="M136" i="40"/>
  <c r="K136" i="40"/>
  <c r="L136" i="40"/>
  <c r="O136" i="40"/>
  <c r="N136" i="40"/>
  <c r="N137" i="40"/>
  <c r="L137" i="40"/>
  <c r="K137" i="40"/>
  <c r="O137" i="40"/>
  <c r="M137" i="40"/>
  <c r="K138" i="40"/>
  <c r="O138" i="40"/>
  <c r="L138" i="40"/>
  <c r="N138" i="40"/>
  <c r="M138" i="40"/>
  <c r="I145" i="41"/>
  <c r="H145" i="41"/>
  <c r="G145" i="41"/>
  <c r="D20" i="45"/>
  <c r="E16" i="41"/>
  <c r="F16" i="41" s="1"/>
  <c r="F6" i="41"/>
  <c r="J9" i="41"/>
  <c r="I9" i="41"/>
  <c r="H9" i="41"/>
  <c r="F10" i="41"/>
  <c r="I137" i="41"/>
  <c r="H137" i="41"/>
  <c r="K137" i="41" s="1"/>
  <c r="G137" i="41"/>
  <c r="O138" i="42"/>
  <c r="N138" i="42"/>
  <c r="M138" i="42"/>
  <c r="L138" i="42"/>
  <c r="D146" i="41"/>
  <c r="O138" i="41"/>
  <c r="M138" i="41"/>
  <c r="L138" i="41"/>
  <c r="N138" i="41"/>
  <c r="L6" i="42"/>
  <c r="N6" i="42"/>
  <c r="K16" i="42"/>
  <c r="M6" i="42"/>
  <c r="R7" i="42"/>
  <c r="T7" i="42"/>
  <c r="S7" i="42"/>
  <c r="Q7" i="42"/>
  <c r="P7" i="42"/>
  <c r="H8" i="42"/>
  <c r="J8" i="42"/>
  <c r="I8" i="42"/>
  <c r="T9" i="42"/>
  <c r="R9" i="42"/>
  <c r="S9" i="42"/>
  <c r="Q9" i="42"/>
  <c r="P9" i="42"/>
  <c r="N12" i="42"/>
  <c r="L12" i="42"/>
  <c r="M12" i="42"/>
  <c r="J13" i="42"/>
  <c r="I13" i="42"/>
  <c r="H13" i="42"/>
  <c r="I137" i="42"/>
  <c r="H137" i="42"/>
  <c r="G137" i="42"/>
  <c r="T7" i="43"/>
  <c r="S7" i="43"/>
  <c r="R7" i="43"/>
  <c r="Q7" i="43"/>
  <c r="P7" i="43"/>
  <c r="N9" i="43"/>
  <c r="M9" i="43"/>
  <c r="L9" i="43"/>
  <c r="J11" i="43"/>
  <c r="I11" i="43"/>
  <c r="H11" i="43"/>
  <c r="H135" i="40"/>
  <c r="I135" i="40"/>
  <c r="G135" i="40"/>
  <c r="F7" i="42"/>
  <c r="L10" i="42"/>
  <c r="N10" i="42"/>
  <c r="M10" i="42"/>
  <c r="F11" i="42"/>
  <c r="T14" i="42"/>
  <c r="R14" i="42"/>
  <c r="Q14" i="42"/>
  <c r="P14" i="42"/>
  <c r="S14" i="42"/>
  <c r="D8" i="45"/>
  <c r="I136" i="41"/>
  <c r="G136" i="41"/>
  <c r="F146" i="41"/>
  <c r="H136" i="41"/>
  <c r="K136" i="41" s="1"/>
  <c r="M140" i="41"/>
  <c r="L140" i="41"/>
  <c r="O140" i="41"/>
  <c r="N140" i="41"/>
  <c r="C16" i="42"/>
  <c r="J7" i="42"/>
  <c r="I7" i="42"/>
  <c r="H7" i="42"/>
  <c r="F9" i="42"/>
  <c r="J11" i="42"/>
  <c r="H11" i="42"/>
  <c r="I11" i="42"/>
  <c r="P12" i="42"/>
  <c r="T12" i="42"/>
  <c r="S12" i="42"/>
  <c r="R12" i="42"/>
  <c r="Q12" i="42"/>
  <c r="F14" i="42"/>
  <c r="C146" i="42"/>
  <c r="I145" i="42"/>
  <c r="H145" i="42"/>
  <c r="G145" i="42"/>
  <c r="F8" i="43"/>
  <c r="T11" i="43"/>
  <c r="S11" i="43"/>
  <c r="R11" i="43"/>
  <c r="Q11" i="43"/>
  <c r="P11" i="43"/>
  <c r="N13" i="43"/>
  <c r="M13" i="43"/>
  <c r="L13" i="43"/>
  <c r="J15" i="43"/>
  <c r="I15" i="43"/>
  <c r="H15" i="43"/>
  <c r="O137" i="43"/>
  <c r="N137" i="43"/>
  <c r="M137" i="43"/>
  <c r="L137" i="43"/>
  <c r="D10" i="46"/>
  <c r="H137" i="40"/>
  <c r="I137" i="40"/>
  <c r="G137" i="40"/>
  <c r="E16" i="42"/>
  <c r="F16" i="42" s="1"/>
  <c r="F6" i="42"/>
  <c r="T6" i="42"/>
  <c r="P6" i="42"/>
  <c r="R6" i="42"/>
  <c r="Q6" i="42"/>
  <c r="O16" i="42"/>
  <c r="S6" i="42"/>
  <c r="N8" i="42"/>
  <c r="L8" i="42"/>
  <c r="M8" i="42"/>
  <c r="J9" i="42"/>
  <c r="I9" i="42"/>
  <c r="H9" i="42"/>
  <c r="N13" i="42"/>
  <c r="L13" i="42"/>
  <c r="M13" i="42"/>
  <c r="D146" i="42"/>
  <c r="O140" i="43"/>
  <c r="N140" i="43"/>
  <c r="M140" i="43"/>
  <c r="L140" i="43"/>
  <c r="D10" i="44"/>
  <c r="D12" i="45"/>
  <c r="T10" i="42"/>
  <c r="R10" i="42"/>
  <c r="P10" i="42"/>
  <c r="S10" i="42"/>
  <c r="Q10" i="42"/>
  <c r="N11" i="42"/>
  <c r="M11" i="42"/>
  <c r="L11" i="42"/>
  <c r="F12" i="42"/>
  <c r="J14" i="42"/>
  <c r="H14" i="42"/>
  <c r="I14" i="42"/>
  <c r="O136" i="42"/>
  <c r="N136" i="42"/>
  <c r="M136" i="42"/>
  <c r="J146" i="42"/>
  <c r="L136" i="42"/>
  <c r="F12" i="43"/>
  <c r="T15" i="43"/>
  <c r="S15" i="43"/>
  <c r="R15" i="43"/>
  <c r="Q15" i="43"/>
  <c r="P15" i="43"/>
  <c r="O145" i="43"/>
  <c r="N145" i="43"/>
  <c r="M145" i="43"/>
  <c r="L145" i="43"/>
  <c r="D14" i="46"/>
  <c r="D16" i="41"/>
  <c r="H6" i="42"/>
  <c r="G16" i="42"/>
  <c r="J6" i="42"/>
  <c r="I6" i="42"/>
  <c r="N7" i="42"/>
  <c r="M7" i="42"/>
  <c r="L7" i="42"/>
  <c r="P8" i="42"/>
  <c r="T8" i="42"/>
  <c r="S8" i="42"/>
  <c r="R8" i="42"/>
  <c r="Q8" i="42"/>
  <c r="F10" i="42"/>
  <c r="H12" i="42"/>
  <c r="I12" i="42"/>
  <c r="J12" i="42"/>
  <c r="T13" i="42"/>
  <c r="R13" i="42"/>
  <c r="P13" i="42"/>
  <c r="S13" i="42"/>
  <c r="Q13" i="42"/>
  <c r="F15" i="42"/>
  <c r="O141" i="42"/>
  <c r="N141" i="42"/>
  <c r="M141" i="42"/>
  <c r="L141" i="42"/>
  <c r="I136" i="43"/>
  <c r="F146" i="43"/>
  <c r="H136" i="43"/>
  <c r="K136" i="43" s="1"/>
  <c r="G136" i="43"/>
  <c r="D14" i="44"/>
  <c r="D16" i="45"/>
  <c r="N9" i="42"/>
  <c r="L9" i="42"/>
  <c r="M9" i="42"/>
  <c r="L14" i="42"/>
  <c r="N14" i="42"/>
  <c r="M14" i="42"/>
  <c r="I140" i="42"/>
  <c r="H140" i="42"/>
  <c r="K140" i="42" s="1"/>
  <c r="G140" i="42"/>
  <c r="J7" i="43"/>
  <c r="I7" i="43"/>
  <c r="H7" i="43"/>
  <c r="I141" i="43"/>
  <c r="H141" i="43"/>
  <c r="K141" i="43" s="1"/>
  <c r="G141" i="43"/>
  <c r="D18" i="46"/>
  <c r="I142" i="42"/>
  <c r="H142" i="42"/>
  <c r="K142" i="42" s="1"/>
  <c r="G142" i="42"/>
  <c r="C16" i="43"/>
  <c r="K16" i="43"/>
  <c r="N6" i="43"/>
  <c r="M6" i="43"/>
  <c r="L6" i="43"/>
  <c r="J8" i="43"/>
  <c r="I8" i="43"/>
  <c r="H8" i="43"/>
  <c r="T8" i="43"/>
  <c r="S8" i="43"/>
  <c r="R8" i="43"/>
  <c r="Q8" i="43"/>
  <c r="P8" i="43"/>
  <c r="F9" i="43"/>
  <c r="N10" i="43"/>
  <c r="M10" i="43"/>
  <c r="L10" i="43"/>
  <c r="J12" i="43"/>
  <c r="I12" i="43"/>
  <c r="H12" i="43"/>
  <c r="T12" i="43"/>
  <c r="S12" i="43"/>
  <c r="R12" i="43"/>
  <c r="Q12" i="43"/>
  <c r="P12" i="43"/>
  <c r="F13" i="43"/>
  <c r="N14" i="43"/>
  <c r="M14" i="43"/>
  <c r="L14" i="43"/>
  <c r="I138" i="43"/>
  <c r="H138" i="43"/>
  <c r="K138" i="43" s="1"/>
  <c r="G138" i="43"/>
  <c r="O142" i="43"/>
  <c r="N142" i="43"/>
  <c r="M142" i="43"/>
  <c r="L142" i="43"/>
  <c r="E146" i="42"/>
  <c r="I139" i="42"/>
  <c r="H139" i="42"/>
  <c r="K139" i="42" s="1"/>
  <c r="G139" i="42"/>
  <c r="N143" i="42"/>
  <c r="M143" i="42"/>
  <c r="L143" i="42"/>
  <c r="O143" i="42"/>
  <c r="D16" i="43"/>
  <c r="N139" i="43"/>
  <c r="M139" i="43"/>
  <c r="L139" i="43"/>
  <c r="O139" i="43"/>
  <c r="I143" i="43"/>
  <c r="H143" i="43"/>
  <c r="K143" i="43" s="1"/>
  <c r="G143" i="43"/>
  <c r="D11" i="44"/>
  <c r="D15" i="44"/>
  <c r="D19" i="44"/>
  <c r="D9" i="45"/>
  <c r="D13" i="45"/>
  <c r="D17" i="45"/>
  <c r="D11" i="46"/>
  <c r="D15" i="46"/>
  <c r="D19" i="46"/>
  <c r="J15" i="42"/>
  <c r="H15" i="42"/>
  <c r="I15" i="42"/>
  <c r="R15" i="42"/>
  <c r="P15" i="42"/>
  <c r="T15" i="42"/>
  <c r="S15" i="42"/>
  <c r="Q15" i="42"/>
  <c r="I136" i="42"/>
  <c r="F146" i="42"/>
  <c r="H136" i="42"/>
  <c r="K136" i="42" s="1"/>
  <c r="G136" i="42"/>
  <c r="M140" i="42"/>
  <c r="L140" i="42"/>
  <c r="O140" i="42"/>
  <c r="N140" i="42"/>
  <c r="I144" i="42"/>
  <c r="H144" i="42"/>
  <c r="K144" i="42" s="1"/>
  <c r="G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M136" i="43"/>
  <c r="J146" i="43"/>
  <c r="L136" i="43"/>
  <c r="O136" i="43"/>
  <c r="N136" i="43"/>
  <c r="I140" i="43"/>
  <c r="H140" i="43"/>
  <c r="K140" i="43" s="1"/>
  <c r="G140" i="43"/>
  <c r="M144" i="43"/>
  <c r="L144" i="43"/>
  <c r="O144" i="43"/>
  <c r="N144" i="43"/>
  <c r="L137" i="42"/>
  <c r="O137" i="42"/>
  <c r="N137" i="42"/>
  <c r="M137" i="42"/>
  <c r="H141" i="42"/>
  <c r="K141" i="42" s="1"/>
  <c r="G141" i="42"/>
  <c r="I141" i="42"/>
  <c r="L145" i="42"/>
  <c r="O145" i="42"/>
  <c r="N145" i="42"/>
  <c r="M145" i="42"/>
  <c r="H137" i="43"/>
  <c r="K137" i="43" s="1"/>
  <c r="G137" i="43"/>
  <c r="I137" i="43"/>
  <c r="L141" i="43"/>
  <c r="O141" i="43"/>
  <c r="N141" i="43"/>
  <c r="M141" i="43"/>
  <c r="H145" i="43"/>
  <c r="K145" i="43" s="1"/>
  <c r="G145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G138" i="42"/>
  <c r="I138" i="42"/>
  <c r="H138" i="42"/>
  <c r="K138" i="42" s="1"/>
  <c r="O142" i="42"/>
  <c r="N142" i="42"/>
  <c r="M142" i="42"/>
  <c r="L142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Q10" i="43"/>
  <c r="R10" i="43"/>
  <c r="F11" i="43"/>
  <c r="L12" i="43"/>
  <c r="M12" i="43"/>
  <c r="N12" i="43"/>
  <c r="H14" i="43"/>
  <c r="I14" i="43"/>
  <c r="J14" i="43"/>
  <c r="P14" i="43"/>
  <c r="T14" i="43"/>
  <c r="S14" i="43"/>
  <c r="R14" i="43"/>
  <c r="Q14" i="43"/>
  <c r="F15" i="43"/>
  <c r="D146" i="43"/>
  <c r="O138" i="43"/>
  <c r="N138" i="43"/>
  <c r="M138" i="43"/>
  <c r="L138" i="43"/>
  <c r="G142" i="43"/>
  <c r="I142" i="43"/>
  <c r="H142" i="43"/>
  <c r="K142" i="43" s="1"/>
  <c r="D16" i="42"/>
  <c r="O139" i="42"/>
  <c r="N139" i="42"/>
  <c r="M139" i="42"/>
  <c r="L139" i="42"/>
  <c r="I143" i="42"/>
  <c r="H143" i="42"/>
  <c r="K143" i="42" s="1"/>
  <c r="G143" i="42"/>
  <c r="E146" i="43"/>
  <c r="I139" i="43"/>
  <c r="H139" i="43"/>
  <c r="K139" i="43" s="1"/>
  <c r="G139" i="43"/>
  <c r="O143" i="43"/>
  <c r="N143" i="43"/>
  <c r="M143" i="43"/>
  <c r="L143" i="43"/>
  <c r="D9" i="44"/>
  <c r="D13" i="44"/>
  <c r="D17" i="44"/>
  <c r="D11" i="45"/>
  <c r="D15" i="45"/>
  <c r="D19" i="45"/>
  <c r="D9" i="46"/>
  <c r="D13" i="46"/>
  <c r="D17" i="46"/>
  <c r="J31" i="2"/>
  <c r="M6" i="3"/>
  <c r="M79" i="3"/>
  <c r="M6" i="2"/>
  <c r="K31" i="2"/>
  <c r="N6" i="3"/>
  <c r="N79" i="3"/>
  <c r="L6" i="6"/>
  <c r="K6" i="6"/>
  <c r="I6" i="6"/>
  <c r="M6" i="6"/>
  <c r="J6" i="6"/>
  <c r="J152" i="3"/>
  <c r="L31" i="2"/>
  <c r="F17" i="2"/>
  <c r="M31" i="2"/>
  <c r="K56" i="2"/>
  <c r="M152" i="3"/>
  <c r="N31" i="2"/>
  <c r="H17" i="2"/>
  <c r="F18" i="2"/>
  <c r="J79" i="3"/>
  <c r="W6" i="5"/>
  <c r="V6" i="5"/>
  <c r="U6" i="5"/>
  <c r="T6" i="6"/>
  <c r="S6" i="6"/>
  <c r="U6" i="6"/>
  <c r="W6" i="6"/>
  <c r="V6" i="6"/>
  <c r="W28" i="12"/>
  <c r="W24" i="12"/>
  <c r="W56" i="12"/>
  <c r="W52" i="12"/>
  <c r="W48" i="12"/>
  <c r="W57" i="12"/>
  <c r="W53" i="12"/>
  <c r="W49" i="12"/>
  <c r="W54" i="12"/>
  <c r="W50" i="12"/>
  <c r="W55" i="12"/>
  <c r="W51" i="12"/>
  <c r="W10" i="12"/>
  <c r="W6" i="12"/>
  <c r="W45" i="12"/>
  <c r="W41" i="12"/>
  <c r="W37" i="12"/>
  <c r="W33" i="12"/>
  <c r="W29" i="12"/>
  <c r="W25" i="12"/>
  <c r="W21" i="12"/>
  <c r="W17" i="12"/>
  <c r="W11" i="12"/>
  <c r="W12" i="12"/>
  <c r="W7" i="12"/>
  <c r="W47" i="12"/>
  <c r="W46" i="12"/>
  <c r="W42" i="12"/>
  <c r="W38" i="12"/>
  <c r="W34" i="12"/>
  <c r="W30" i="12"/>
  <c r="W26" i="12"/>
  <c r="W22" i="12"/>
  <c r="W18" i="12"/>
  <c r="W13" i="12"/>
  <c r="W14" i="12"/>
  <c r="W8" i="12"/>
  <c r="W43" i="12"/>
  <c r="W39" i="12"/>
  <c r="W35" i="12"/>
  <c r="W31" i="12"/>
  <c r="W27" i="12"/>
  <c r="W23" i="12"/>
  <c r="W19" i="12"/>
  <c r="W15" i="12"/>
  <c r="L152" i="3"/>
  <c r="K152" i="3"/>
  <c r="W20" i="12"/>
  <c r="W36" i="12"/>
  <c r="W32" i="12"/>
  <c r="W44" i="12"/>
  <c r="E62" i="13"/>
  <c r="E20" i="13"/>
  <c r="E76" i="13"/>
  <c r="E90" i="13"/>
  <c r="E104" i="13"/>
  <c r="E118" i="13"/>
  <c r="E132" i="13"/>
  <c r="E146" i="13"/>
  <c r="E34" i="13"/>
  <c r="E48" i="13"/>
  <c r="E160" i="13"/>
  <c r="C133" i="17"/>
  <c r="C107" i="17"/>
  <c r="C147" i="17"/>
  <c r="C121" i="17"/>
  <c r="C161" i="17"/>
  <c r="C135" i="17"/>
  <c r="C149" i="17"/>
  <c r="C63" i="17"/>
  <c r="C77" i="17"/>
  <c r="C51" i="17"/>
  <c r="C91" i="17"/>
  <c r="C65" i="17"/>
  <c r="C105" i="17"/>
  <c r="C79" i="17"/>
  <c r="C93" i="17"/>
  <c r="C119" i="17"/>
  <c r="K5" i="12"/>
  <c r="E53" i="12"/>
  <c r="E57" i="12" s="1"/>
  <c r="G54" i="12"/>
  <c r="C56" i="12"/>
  <c r="A12" i="12"/>
  <c r="V9" i="14"/>
  <c r="U9" i="14"/>
  <c r="T9" i="14"/>
  <c r="M7" i="16"/>
  <c r="L7" i="16"/>
  <c r="K7" i="16"/>
  <c r="J7" i="16"/>
  <c r="I7" i="16"/>
  <c r="I6" i="5"/>
  <c r="L5" i="12"/>
  <c r="F53" i="12"/>
  <c r="F57" i="12" s="1"/>
  <c r="D56" i="12"/>
  <c r="A11" i="12"/>
  <c r="G53" i="12"/>
  <c r="G57" i="12" s="1"/>
  <c r="E56" i="12"/>
  <c r="N5" i="12"/>
  <c r="F56" i="12"/>
  <c r="K9" i="14"/>
  <c r="J9" i="14"/>
  <c r="I9" i="14"/>
  <c r="E55" i="12"/>
  <c r="G56" i="12"/>
  <c r="F55" i="12"/>
  <c r="A15" i="12"/>
  <c r="Y6" i="13"/>
  <c r="G20" i="13"/>
  <c r="R20" i="13"/>
  <c r="F48" i="13"/>
  <c r="G62" i="13"/>
  <c r="C118" i="13"/>
  <c r="D132" i="13"/>
  <c r="F160" i="13"/>
  <c r="Y7" i="15"/>
  <c r="R21" i="15"/>
  <c r="U21" i="16"/>
  <c r="D147" i="17"/>
  <c r="D121" i="17"/>
  <c r="D161" i="17"/>
  <c r="D135" i="17"/>
  <c r="D149" i="17"/>
  <c r="D77" i="17"/>
  <c r="D51" i="17"/>
  <c r="D91" i="17"/>
  <c r="D65" i="17"/>
  <c r="D107" i="17"/>
  <c r="D105" i="17"/>
  <c r="D79" i="17"/>
  <c r="D133" i="17"/>
  <c r="D93" i="17"/>
  <c r="D119" i="17"/>
  <c r="Z6" i="13"/>
  <c r="S20" i="13"/>
  <c r="F34" i="13"/>
  <c r="G48" i="13"/>
  <c r="C104" i="13"/>
  <c r="D118" i="13"/>
  <c r="F146" i="13"/>
  <c r="G160" i="13"/>
  <c r="O23" i="14"/>
  <c r="Z7" i="15"/>
  <c r="S21" i="15"/>
  <c r="AA6" i="13"/>
  <c r="T20" i="13"/>
  <c r="G34" i="13"/>
  <c r="C90" i="13"/>
  <c r="D104" i="13"/>
  <c r="F132" i="13"/>
  <c r="G146" i="13"/>
  <c r="P23" i="14"/>
  <c r="T21" i="15"/>
  <c r="D63" i="17"/>
  <c r="U20" i="13"/>
  <c r="C76" i="13"/>
  <c r="D90" i="13"/>
  <c r="F118" i="13"/>
  <c r="G132" i="13"/>
  <c r="Q23" i="14"/>
  <c r="I7" i="15"/>
  <c r="U21" i="15"/>
  <c r="W7" i="16"/>
  <c r="R9" i="16"/>
  <c r="J6" i="13"/>
  <c r="C20" i="13"/>
  <c r="C62" i="13"/>
  <c r="D76" i="13"/>
  <c r="F104" i="13"/>
  <c r="G118" i="13"/>
  <c r="X7" i="16"/>
  <c r="D20" i="13"/>
  <c r="C48" i="13"/>
  <c r="D62" i="13"/>
  <c r="F90" i="13"/>
  <c r="G104" i="13"/>
  <c r="C160" i="13"/>
  <c r="T9" i="16"/>
  <c r="R21" i="16"/>
  <c r="AA7" i="17"/>
  <c r="Z7" i="17"/>
  <c r="Y7" i="17"/>
  <c r="X7" i="17"/>
  <c r="L6" i="13"/>
  <c r="W6" i="13"/>
  <c r="C34" i="13"/>
  <c r="D48" i="13"/>
  <c r="F76" i="13"/>
  <c r="G90" i="13"/>
  <c r="C146" i="13"/>
  <c r="E147" i="17"/>
  <c r="E161" i="17"/>
  <c r="E135" i="17"/>
  <c r="E149" i="17"/>
  <c r="M7" i="17"/>
  <c r="S9" i="17"/>
  <c r="Q21" i="17"/>
  <c r="G51" i="17"/>
  <c r="F63" i="17"/>
  <c r="G77" i="17"/>
  <c r="F133" i="17"/>
  <c r="F147" i="17"/>
  <c r="F161" i="17"/>
  <c r="F135" i="17"/>
  <c r="F149" i="17"/>
  <c r="T9" i="17"/>
  <c r="R21" i="17"/>
  <c r="G63" i="17"/>
  <c r="E119" i="17"/>
  <c r="G147" i="17"/>
  <c r="G121" i="17"/>
  <c r="G161" i="17"/>
  <c r="G135" i="17"/>
  <c r="G149" i="17"/>
  <c r="G119" i="17"/>
  <c r="U9" i="17"/>
  <c r="S21" i="17"/>
  <c r="F119" i="17"/>
  <c r="T21" i="17"/>
  <c r="E93" i="17"/>
  <c r="E133" i="17"/>
  <c r="U21" i="17"/>
  <c r="E79" i="17"/>
  <c r="F93" i="17"/>
  <c r="E105" i="17"/>
  <c r="E107" i="17"/>
  <c r="G133" i="17"/>
  <c r="J7" i="17"/>
  <c r="E65" i="17"/>
  <c r="F79" i="17"/>
  <c r="E91" i="17"/>
  <c r="G93" i="17"/>
  <c r="F105" i="17"/>
  <c r="F107" i="17"/>
  <c r="F7" i="19"/>
  <c r="H7" i="19" s="1"/>
  <c r="N7" i="19"/>
  <c r="P7" i="19" s="1"/>
  <c r="V7" i="19"/>
  <c r="X7" i="19"/>
  <c r="I8" i="21"/>
  <c r="S8" i="21"/>
  <c r="AB7" i="22"/>
  <c r="J7" i="22"/>
  <c r="R21" i="22"/>
  <c r="S21" i="22"/>
  <c r="T21" i="22"/>
  <c r="Y7" i="22"/>
  <c r="K6" i="26"/>
  <c r="L6" i="26"/>
  <c r="M6" i="26"/>
  <c r="D146" i="28"/>
  <c r="D160" i="28"/>
  <c r="D104" i="28"/>
  <c r="D20" i="28"/>
  <c r="D34" i="28"/>
  <c r="D48" i="28"/>
  <c r="D62" i="28"/>
  <c r="D76" i="28"/>
  <c r="D118" i="28"/>
  <c r="D90" i="28"/>
  <c r="D132" i="28"/>
  <c r="E132" i="28"/>
  <c r="E146" i="28"/>
  <c r="E160" i="28"/>
  <c r="F20" i="28"/>
  <c r="G34" i="28"/>
  <c r="C90" i="28"/>
  <c r="F104" i="28"/>
  <c r="C118" i="28"/>
  <c r="F146" i="28"/>
  <c r="F160" i="28"/>
  <c r="F90" i="28"/>
  <c r="F118" i="28"/>
  <c r="G20" i="28"/>
  <c r="C76" i="28"/>
  <c r="F52" i="30"/>
  <c r="O52" i="30"/>
  <c r="G160" i="28"/>
  <c r="G104" i="28"/>
  <c r="G132" i="28"/>
  <c r="C62" i="28"/>
  <c r="E90" i="28"/>
  <c r="E118" i="28"/>
  <c r="L165" i="30"/>
  <c r="I6" i="27"/>
  <c r="C48" i="28"/>
  <c r="E76" i="28"/>
  <c r="G90" i="28"/>
  <c r="G118" i="28"/>
  <c r="C34" i="28"/>
  <c r="E62" i="28"/>
  <c r="F76" i="28"/>
  <c r="O74" i="30"/>
  <c r="N74" i="30"/>
  <c r="C20" i="28"/>
  <c r="G76" i="28"/>
  <c r="C104" i="28"/>
  <c r="G146" i="28"/>
  <c r="C132" i="28"/>
  <c r="C146" i="28"/>
  <c r="C160" i="28"/>
  <c r="F174" i="30"/>
  <c r="H172" i="30"/>
  <c r="J170" i="30"/>
  <c r="L168" i="30"/>
  <c r="F166" i="30"/>
  <c r="H164" i="30"/>
  <c r="H175" i="30"/>
  <c r="J173" i="30"/>
  <c r="L171" i="30"/>
  <c r="F169" i="30"/>
  <c r="H167" i="30"/>
  <c r="J165" i="30"/>
  <c r="L163" i="30"/>
  <c r="L174" i="30"/>
  <c r="F172" i="30"/>
  <c r="H170" i="30"/>
  <c r="J168" i="30"/>
  <c r="L166" i="30"/>
  <c r="F164" i="30"/>
  <c r="F175" i="30"/>
  <c r="H173" i="30"/>
  <c r="J171" i="30"/>
  <c r="L169" i="30"/>
  <c r="F167" i="30"/>
  <c r="H165" i="30"/>
  <c r="J163" i="30"/>
  <c r="J174" i="30"/>
  <c r="L172" i="30"/>
  <c r="F170" i="30"/>
  <c r="H168" i="30"/>
  <c r="J166" i="30"/>
  <c r="L164" i="30"/>
  <c r="L175" i="30"/>
  <c r="F173" i="30"/>
  <c r="H171" i="30"/>
  <c r="J169" i="30"/>
  <c r="L167" i="30"/>
  <c r="F165" i="30"/>
  <c r="H163" i="30"/>
  <c r="H174" i="30"/>
  <c r="J172" i="30"/>
  <c r="L170" i="30"/>
  <c r="F168" i="30"/>
  <c r="H166" i="30"/>
  <c r="J164" i="30"/>
  <c r="H169" i="30"/>
  <c r="L173" i="30"/>
  <c r="F163" i="30"/>
  <c r="J167" i="30"/>
  <c r="F171" i="30"/>
  <c r="F8" i="30"/>
  <c r="F81" i="30"/>
  <c r="F84" i="30"/>
  <c r="F76" i="30"/>
  <c r="F65" i="30"/>
  <c r="F82" i="30"/>
  <c r="F85" i="30"/>
  <c r="F77" i="30"/>
  <c r="F83" i="30"/>
  <c r="J52" i="30"/>
  <c r="H53" i="30"/>
  <c r="F55" i="30"/>
  <c r="L57" i="30"/>
  <c r="F63" i="30"/>
  <c r="J64" i="30"/>
  <c r="F75" i="30"/>
  <c r="L77" i="30"/>
  <c r="F80" i="30"/>
  <c r="L129" i="30"/>
  <c r="J145" i="30"/>
  <c r="H87" i="30"/>
  <c r="H79" i="30"/>
  <c r="H82" i="30"/>
  <c r="H80" i="30"/>
  <c r="H83" i="30"/>
  <c r="H81" i="30"/>
  <c r="L52" i="30"/>
  <c r="L54" i="30"/>
  <c r="H58" i="30"/>
  <c r="L62" i="30"/>
  <c r="L64" i="30"/>
  <c r="H65" i="30"/>
  <c r="H85" i="30"/>
  <c r="H125" i="30"/>
  <c r="F141" i="30"/>
  <c r="H197" i="30"/>
  <c r="J195" i="30"/>
  <c r="L193" i="30"/>
  <c r="F191" i="30"/>
  <c r="H189" i="30"/>
  <c r="J187" i="30"/>
  <c r="L185" i="30"/>
  <c r="L196" i="30"/>
  <c r="F197" i="30"/>
  <c r="H195" i="30"/>
  <c r="J193" i="30"/>
  <c r="L191" i="30"/>
  <c r="F189" i="30"/>
  <c r="H187" i="30"/>
  <c r="J185" i="30"/>
  <c r="J196" i="30"/>
  <c r="L194" i="30"/>
  <c r="F192" i="30"/>
  <c r="H190" i="30"/>
  <c r="H188" i="30"/>
  <c r="L186" i="30"/>
  <c r="L195" i="30"/>
  <c r="L192" i="30"/>
  <c r="F188" i="30"/>
  <c r="J186" i="30"/>
  <c r="J194" i="30"/>
  <c r="J191" i="30"/>
  <c r="L190" i="30"/>
  <c r="L189" i="30"/>
  <c r="F187" i="30"/>
  <c r="L197" i="30"/>
  <c r="H193" i="30"/>
  <c r="J192" i="30"/>
  <c r="J190" i="30"/>
  <c r="H186" i="30"/>
  <c r="H196" i="30"/>
  <c r="F195" i="30"/>
  <c r="H194" i="30"/>
  <c r="H192" i="30"/>
  <c r="H191" i="30"/>
  <c r="J189" i="30"/>
  <c r="L188" i="30"/>
  <c r="F186" i="30"/>
  <c r="H185" i="30"/>
  <c r="J197" i="30"/>
  <c r="F194" i="30"/>
  <c r="F193" i="30"/>
  <c r="F190" i="30"/>
  <c r="J188" i="30"/>
  <c r="J255" i="30"/>
  <c r="J85" i="30"/>
  <c r="J80" i="30"/>
  <c r="J86" i="30"/>
  <c r="J78" i="30"/>
  <c r="J81" i="30"/>
  <c r="J87" i="30"/>
  <c r="J79" i="30"/>
  <c r="N52" i="30"/>
  <c r="J53" i="30"/>
  <c r="H55" i="30"/>
  <c r="F57" i="30"/>
  <c r="L59" i="30"/>
  <c r="J61" i="30"/>
  <c r="H63" i="30"/>
  <c r="H75" i="30"/>
  <c r="F87" i="30"/>
  <c r="L151" i="30"/>
  <c r="N30" i="30"/>
  <c r="L83" i="30"/>
  <c r="L86" i="30"/>
  <c r="L78" i="30"/>
  <c r="L84" i="30"/>
  <c r="L76" i="30"/>
  <c r="L87" i="30"/>
  <c r="L79" i="30"/>
  <c r="L85" i="30"/>
  <c r="L56" i="30"/>
  <c r="H60" i="30"/>
  <c r="J74" i="30"/>
  <c r="F79" i="30"/>
  <c r="N96" i="30"/>
  <c r="L96" i="30"/>
  <c r="F130" i="30"/>
  <c r="H128" i="30"/>
  <c r="J126" i="30"/>
  <c r="L124" i="30"/>
  <c r="F122" i="30"/>
  <c r="H120" i="30"/>
  <c r="H131" i="30"/>
  <c r="J129" i="30"/>
  <c r="L127" i="30"/>
  <c r="F125" i="30"/>
  <c r="H123" i="30"/>
  <c r="J121" i="30"/>
  <c r="L119" i="30"/>
  <c r="L130" i="30"/>
  <c r="F128" i="30"/>
  <c r="H126" i="30"/>
  <c r="J124" i="30"/>
  <c r="L122" i="30"/>
  <c r="F120" i="30"/>
  <c r="F131" i="30"/>
  <c r="H129" i="30"/>
  <c r="J127" i="30"/>
  <c r="L125" i="30"/>
  <c r="F123" i="30"/>
  <c r="H121" i="30"/>
  <c r="J119" i="30"/>
  <c r="J130" i="30"/>
  <c r="L128" i="30"/>
  <c r="F126" i="30"/>
  <c r="H124" i="30"/>
  <c r="J122" i="30"/>
  <c r="L120" i="30"/>
  <c r="L131" i="30"/>
  <c r="F129" i="30"/>
  <c r="H127" i="30"/>
  <c r="J125" i="30"/>
  <c r="L123" i="30"/>
  <c r="F121" i="30"/>
  <c r="H119" i="30"/>
  <c r="H130" i="30"/>
  <c r="J128" i="30"/>
  <c r="L126" i="30"/>
  <c r="F124" i="30"/>
  <c r="H122" i="30"/>
  <c r="J120" i="30"/>
  <c r="L121" i="30"/>
  <c r="J131" i="30"/>
  <c r="H147" i="30"/>
  <c r="L53" i="30"/>
  <c r="H57" i="30"/>
  <c r="F59" i="30"/>
  <c r="L61" i="30"/>
  <c r="J63" i="30"/>
  <c r="F64" i="30"/>
  <c r="J75" i="30"/>
  <c r="F78" i="30"/>
  <c r="L82" i="30"/>
  <c r="H84" i="30"/>
  <c r="F127" i="30"/>
  <c r="F185" i="30"/>
  <c r="F262" i="30"/>
  <c r="H260" i="30"/>
  <c r="J258" i="30"/>
  <c r="L256" i="30"/>
  <c r="F254" i="30"/>
  <c r="H252" i="30"/>
  <c r="H263" i="30"/>
  <c r="J261" i="30"/>
  <c r="L259" i="30"/>
  <c r="F257" i="30"/>
  <c r="H255" i="30"/>
  <c r="J253" i="30"/>
  <c r="L251" i="30"/>
  <c r="L262" i="30"/>
  <c r="F260" i="30"/>
  <c r="H258" i="30"/>
  <c r="J256" i="30"/>
  <c r="L254" i="30"/>
  <c r="F252" i="30"/>
  <c r="F263" i="30"/>
  <c r="H261" i="30"/>
  <c r="J259" i="30"/>
  <c r="L257" i="30"/>
  <c r="F255" i="30"/>
  <c r="H253" i="30"/>
  <c r="J251" i="30"/>
  <c r="J262" i="30"/>
  <c r="L260" i="30"/>
  <c r="F258" i="30"/>
  <c r="H256" i="30"/>
  <c r="J254" i="30"/>
  <c r="L252" i="30"/>
  <c r="J263" i="30"/>
  <c r="L253" i="30"/>
  <c r="L261" i="30"/>
  <c r="F253" i="30"/>
  <c r="F261" i="30"/>
  <c r="H251" i="30"/>
  <c r="H259" i="30"/>
  <c r="F256" i="30"/>
  <c r="J257" i="30"/>
  <c r="H254" i="30"/>
  <c r="F251" i="30"/>
  <c r="H262" i="30"/>
  <c r="F259" i="30"/>
  <c r="L255" i="30"/>
  <c r="J252" i="30"/>
  <c r="L263" i="30"/>
  <c r="J260" i="30"/>
  <c r="H257" i="30"/>
  <c r="J8" i="31"/>
  <c r="H8" i="31"/>
  <c r="L58" i="30"/>
  <c r="H62" i="30"/>
  <c r="L65" i="30"/>
  <c r="L75" i="30"/>
  <c r="H76" i="30"/>
  <c r="H77" i="30"/>
  <c r="F86" i="30"/>
  <c r="F152" i="30"/>
  <c r="H150" i="30"/>
  <c r="J148" i="30"/>
  <c r="L146" i="30"/>
  <c r="F144" i="30"/>
  <c r="H142" i="30"/>
  <c r="H153" i="30"/>
  <c r="J151" i="30"/>
  <c r="L149" i="30"/>
  <c r="F147" i="30"/>
  <c r="H145" i="30"/>
  <c r="J143" i="30"/>
  <c r="L141" i="30"/>
  <c r="L152" i="30"/>
  <c r="F150" i="30"/>
  <c r="H148" i="30"/>
  <c r="J146" i="30"/>
  <c r="L144" i="30"/>
  <c r="F142" i="30"/>
  <c r="F153" i="30"/>
  <c r="H151" i="30"/>
  <c r="J149" i="30"/>
  <c r="L147" i="30"/>
  <c r="F145" i="30"/>
  <c r="H143" i="30"/>
  <c r="J141" i="30"/>
  <c r="J152" i="30"/>
  <c r="L150" i="30"/>
  <c r="F148" i="30"/>
  <c r="H146" i="30"/>
  <c r="J144" i="30"/>
  <c r="L142" i="30"/>
  <c r="L153" i="30"/>
  <c r="F151" i="30"/>
  <c r="H149" i="30"/>
  <c r="J147" i="30"/>
  <c r="L145" i="30"/>
  <c r="F143" i="30"/>
  <c r="H141" i="30"/>
  <c r="H152" i="30"/>
  <c r="J150" i="30"/>
  <c r="L148" i="30"/>
  <c r="F146" i="30"/>
  <c r="H144" i="30"/>
  <c r="J142" i="30"/>
  <c r="L143" i="30"/>
  <c r="J153" i="30"/>
  <c r="L55" i="30"/>
  <c r="H59" i="30"/>
  <c r="L63" i="30"/>
  <c r="H64" i="30"/>
  <c r="H78" i="30"/>
  <c r="H86" i="30"/>
  <c r="J123" i="30"/>
  <c r="F149" i="30"/>
  <c r="F207" i="30"/>
  <c r="L209" i="30"/>
  <c r="J219" i="30"/>
  <c r="F234" i="30"/>
  <c r="H237" i="30"/>
  <c r="F275" i="30"/>
  <c r="L283" i="30"/>
  <c r="J208" i="30"/>
  <c r="J211" i="30"/>
  <c r="L214" i="30"/>
  <c r="H229" i="30"/>
  <c r="F239" i="30"/>
  <c r="L275" i="30"/>
  <c r="H207" i="30"/>
  <c r="H213" i="30"/>
  <c r="J216" i="30"/>
  <c r="L219" i="30"/>
  <c r="F231" i="30"/>
  <c r="L239" i="30"/>
  <c r="F284" i="30"/>
  <c r="H282" i="30"/>
  <c r="J280" i="30"/>
  <c r="L278" i="30"/>
  <c r="F276" i="30"/>
  <c r="H274" i="30"/>
  <c r="H285" i="30"/>
  <c r="J283" i="30"/>
  <c r="L281" i="30"/>
  <c r="F279" i="30"/>
  <c r="H277" i="30"/>
  <c r="J275" i="30"/>
  <c r="L273" i="30"/>
  <c r="L284" i="30"/>
  <c r="F282" i="30"/>
  <c r="H280" i="30"/>
  <c r="J278" i="30"/>
  <c r="L276" i="30"/>
  <c r="F274" i="30"/>
  <c r="F285" i="30"/>
  <c r="H283" i="30"/>
  <c r="J281" i="30"/>
  <c r="L279" i="30"/>
  <c r="F277" i="30"/>
  <c r="H275" i="30"/>
  <c r="J273" i="30"/>
  <c r="J284" i="30"/>
  <c r="L282" i="30"/>
  <c r="F280" i="30"/>
  <c r="H278" i="30"/>
  <c r="J276" i="30"/>
  <c r="L274" i="30"/>
  <c r="F272" i="30"/>
  <c r="J277" i="30"/>
  <c r="L280" i="30"/>
  <c r="L211" i="30"/>
  <c r="F215" i="30"/>
  <c r="L231" i="30"/>
  <c r="H279" i="30"/>
  <c r="J282" i="30"/>
  <c r="L285" i="30"/>
  <c r="J39" i="31"/>
  <c r="J81" i="31"/>
  <c r="F218" i="30"/>
  <c r="H216" i="30"/>
  <c r="J214" i="30"/>
  <c r="L212" i="30"/>
  <c r="F210" i="30"/>
  <c r="H219" i="30"/>
  <c r="J217" i="30"/>
  <c r="L215" i="30"/>
  <c r="F213" i="30"/>
  <c r="H211" i="30"/>
  <c r="J209" i="30"/>
  <c r="L207" i="30"/>
  <c r="L218" i="30"/>
  <c r="F216" i="30"/>
  <c r="H214" i="30"/>
  <c r="J212" i="30"/>
  <c r="L210" i="30"/>
  <c r="F208" i="30"/>
  <c r="F219" i="30"/>
  <c r="H217" i="30"/>
  <c r="J215" i="30"/>
  <c r="L213" i="30"/>
  <c r="F211" i="30"/>
  <c r="H209" i="30"/>
  <c r="J207" i="30"/>
  <c r="J218" i="30"/>
  <c r="L216" i="30"/>
  <c r="F214" i="30"/>
  <c r="H212" i="30"/>
  <c r="J210" i="30"/>
  <c r="L208" i="30"/>
  <c r="H210" i="30"/>
  <c r="J213" i="30"/>
  <c r="F240" i="30"/>
  <c r="H238" i="30"/>
  <c r="J236" i="30"/>
  <c r="L234" i="30"/>
  <c r="F232" i="30"/>
  <c r="H230" i="30"/>
  <c r="H241" i="30"/>
  <c r="J239" i="30"/>
  <c r="L237" i="30"/>
  <c r="F235" i="30"/>
  <c r="H233" i="30"/>
  <c r="J231" i="30"/>
  <c r="L229" i="30"/>
  <c r="L240" i="30"/>
  <c r="F238" i="30"/>
  <c r="H236" i="30"/>
  <c r="J234" i="30"/>
  <c r="L232" i="30"/>
  <c r="F230" i="30"/>
  <c r="F241" i="30"/>
  <c r="H239" i="30"/>
  <c r="J237" i="30"/>
  <c r="L235" i="30"/>
  <c r="F233" i="30"/>
  <c r="H231" i="30"/>
  <c r="J229" i="30"/>
  <c r="J240" i="30"/>
  <c r="L238" i="30"/>
  <c r="F236" i="30"/>
  <c r="H234" i="30"/>
  <c r="J232" i="30"/>
  <c r="L230" i="30"/>
  <c r="J233" i="30"/>
  <c r="L236" i="30"/>
  <c r="D52" i="31"/>
  <c r="F52" i="31"/>
  <c r="N30" i="33"/>
  <c r="F212" i="30"/>
  <c r="H215" i="30"/>
  <c r="H235" i="30"/>
  <c r="J238" i="30"/>
  <c r="L241" i="30"/>
  <c r="F273" i="30"/>
  <c r="H276" i="30"/>
  <c r="J279" i="30"/>
  <c r="D8" i="31"/>
  <c r="J87" i="31"/>
  <c r="J79" i="31"/>
  <c r="J60" i="31"/>
  <c r="J41" i="31"/>
  <c r="J33" i="31"/>
  <c r="J82" i="31"/>
  <c r="J63" i="31"/>
  <c r="J55" i="31"/>
  <c r="J36" i="31"/>
  <c r="J80" i="31"/>
  <c r="J61" i="31"/>
  <c r="J53" i="31"/>
  <c r="J42" i="31"/>
  <c r="J34" i="31"/>
  <c r="L30" i="31"/>
  <c r="J83" i="31"/>
  <c r="J75" i="31"/>
  <c r="J64" i="31"/>
  <c r="J56" i="31"/>
  <c r="J37" i="31"/>
  <c r="J30" i="31"/>
  <c r="J86" i="31"/>
  <c r="J78" i="31"/>
  <c r="J59" i="31"/>
  <c r="J40" i="31"/>
  <c r="J32" i="31"/>
  <c r="J76" i="31"/>
  <c r="J84" i="31"/>
  <c r="J62" i="31"/>
  <c r="J57" i="31"/>
  <c r="J35" i="31"/>
  <c r="J77" i="31"/>
  <c r="J65" i="31"/>
  <c r="J43" i="31"/>
  <c r="J85" i="31"/>
  <c r="J38" i="31"/>
  <c r="J58" i="31"/>
  <c r="J31" i="31"/>
  <c r="F74" i="31"/>
  <c r="H74" i="31"/>
  <c r="F209" i="30"/>
  <c r="F217" i="30"/>
  <c r="J230" i="30"/>
  <c r="L233" i="30"/>
  <c r="F237" i="30"/>
  <c r="H240" i="30"/>
  <c r="F278" i="30"/>
  <c r="H281" i="30"/>
  <c r="F8" i="31"/>
  <c r="J54" i="31"/>
  <c r="N8" i="31"/>
  <c r="O30" i="33"/>
  <c r="O74" i="31"/>
  <c r="N74" i="31"/>
  <c r="H30" i="31"/>
  <c r="H34" i="31"/>
  <c r="F36" i="31"/>
  <c r="L38" i="31"/>
  <c r="H42" i="31"/>
  <c r="H53" i="31"/>
  <c r="F55" i="31"/>
  <c r="L57" i="31"/>
  <c r="H61" i="31"/>
  <c r="F63" i="31"/>
  <c r="L65" i="31"/>
  <c r="L76" i="31"/>
  <c r="H80" i="31"/>
  <c r="F82" i="31"/>
  <c r="L84" i="31"/>
  <c r="O8" i="33"/>
  <c r="F33" i="31"/>
  <c r="L35" i="31"/>
  <c r="H39" i="31"/>
  <c r="F41" i="31"/>
  <c r="L43" i="31"/>
  <c r="L54" i="31"/>
  <c r="H58" i="31"/>
  <c r="F60" i="31"/>
  <c r="L62" i="31"/>
  <c r="H77" i="31"/>
  <c r="F79" i="31"/>
  <c r="L81" i="31"/>
  <c r="H85" i="31"/>
  <c r="F87" i="31"/>
  <c r="L32" i="31"/>
  <c r="H36" i="31"/>
  <c r="F38" i="31"/>
  <c r="L40" i="31"/>
  <c r="H55" i="31"/>
  <c r="F57" i="31"/>
  <c r="L59" i="31"/>
  <c r="H63" i="31"/>
  <c r="F65" i="31"/>
  <c r="F76" i="31"/>
  <c r="L78" i="31"/>
  <c r="H82" i="31"/>
  <c r="F84" i="31"/>
  <c r="L86" i="31"/>
  <c r="N52" i="33"/>
  <c r="AO29" i="35"/>
  <c r="AN29" i="35"/>
  <c r="O30" i="31"/>
  <c r="F32" i="31"/>
  <c r="L34" i="31"/>
  <c r="H38" i="31"/>
  <c r="F40" i="31"/>
  <c r="L42" i="31"/>
  <c r="L53" i="31"/>
  <c r="H57" i="31"/>
  <c r="F59" i="31"/>
  <c r="L61" i="31"/>
  <c r="H65" i="31"/>
  <c r="H76" i="31"/>
  <c r="F78" i="31"/>
  <c r="L80" i="31"/>
  <c r="H84" i="31"/>
  <c r="F86" i="31"/>
  <c r="P7" i="35"/>
  <c r="O7" i="35"/>
  <c r="H35" i="31"/>
  <c r="F37" i="31"/>
  <c r="L39" i="31"/>
  <c r="H43" i="31"/>
  <c r="H54" i="31"/>
  <c r="F56" i="31"/>
  <c r="L58" i="31"/>
  <c r="H62" i="31"/>
  <c r="F64" i="31"/>
  <c r="F75" i="31"/>
  <c r="L77" i="31"/>
  <c r="H81" i="31"/>
  <c r="F83" i="31"/>
  <c r="L85" i="31"/>
  <c r="Y7" i="35"/>
  <c r="AQ7" i="35"/>
  <c r="C129" i="37"/>
  <c r="AR7" i="35"/>
  <c r="AZ7" i="35"/>
  <c r="X29" i="35"/>
  <c r="BA7" i="35"/>
  <c r="S5" i="37"/>
  <c r="R5" i="37"/>
  <c r="O5" i="37"/>
  <c r="N133" i="39"/>
  <c r="M133" i="39"/>
  <c r="L133" i="39"/>
  <c r="K133" i="39"/>
  <c r="O133" i="39"/>
  <c r="P5" i="37"/>
  <c r="K5" i="37"/>
  <c r="G5" i="37"/>
  <c r="Q5" i="37"/>
  <c r="AN7" i="35"/>
  <c r="H5" i="37"/>
  <c r="T5" i="37"/>
  <c r="I5" i="37"/>
  <c r="L123" i="37"/>
  <c r="J5" i="38"/>
  <c r="R5" i="38"/>
  <c r="E146" i="41"/>
  <c r="H135" i="41"/>
  <c r="G135" i="41"/>
  <c r="J5" i="42"/>
  <c r="I5" i="42"/>
  <c r="H5" i="42"/>
  <c r="M5" i="42"/>
  <c r="M123" i="37"/>
  <c r="S5" i="38"/>
  <c r="N5" i="40"/>
  <c r="M5" i="40"/>
  <c r="L5" i="40"/>
  <c r="N5" i="41"/>
  <c r="L5" i="41"/>
  <c r="M5" i="41"/>
  <c r="L5" i="38"/>
  <c r="G123" i="37"/>
  <c r="O123" i="37"/>
  <c r="E129" i="37"/>
  <c r="M5" i="38"/>
  <c r="P5" i="40"/>
  <c r="H123" i="37"/>
  <c r="N5" i="38"/>
  <c r="O133" i="38"/>
  <c r="N133" i="38"/>
  <c r="Q5" i="40"/>
  <c r="H5" i="38"/>
  <c r="P5" i="38"/>
  <c r="L133" i="38"/>
  <c r="S5" i="39"/>
  <c r="F8" i="39"/>
  <c r="I133" i="39"/>
  <c r="J5" i="40"/>
  <c r="R5" i="40"/>
  <c r="T5" i="41"/>
  <c r="R5" i="41"/>
  <c r="F14" i="41"/>
  <c r="F9" i="39"/>
  <c r="T5" i="40"/>
  <c r="P5" i="41"/>
  <c r="F7" i="41"/>
  <c r="R5" i="43"/>
  <c r="S5" i="43"/>
  <c r="F5" i="39"/>
  <c r="F9" i="40"/>
  <c r="F5" i="41"/>
  <c r="F12" i="41"/>
  <c r="F8" i="41"/>
  <c r="F15" i="41"/>
  <c r="F11" i="41"/>
  <c r="Q5" i="41"/>
  <c r="F6" i="39"/>
  <c r="F5" i="40"/>
  <c r="N133" i="40"/>
  <c r="J5" i="41"/>
  <c r="S5" i="41"/>
  <c r="F6" i="40"/>
  <c r="H133" i="40"/>
  <c r="H5" i="41"/>
  <c r="C16" i="41"/>
  <c r="F9" i="41"/>
  <c r="C146" i="43"/>
  <c r="O135" i="43"/>
  <c r="N135" i="43"/>
  <c r="L135" i="41"/>
  <c r="L5" i="42"/>
  <c r="N135" i="41"/>
  <c r="R5" i="42"/>
  <c r="Q5" i="43"/>
  <c r="P5" i="43"/>
  <c r="N5" i="43"/>
  <c r="M5" i="43"/>
  <c r="H5" i="43"/>
  <c r="N135" i="42"/>
  <c r="K145" i="42" l="1"/>
  <c r="K145" i="41"/>
  <c r="K143" i="41"/>
  <c r="K107" i="18"/>
  <c r="K85" i="18"/>
  <c r="K55" i="18"/>
  <c r="K33" i="18"/>
  <c r="K84" i="18"/>
  <c r="K32" i="18"/>
  <c r="K112" i="18"/>
  <c r="K83" i="18"/>
  <c r="K61" i="18"/>
  <c r="K31" i="18"/>
  <c r="K10" i="18"/>
  <c r="AB47" i="18"/>
  <c r="M145" i="16"/>
  <c r="M85" i="16"/>
  <c r="M40" i="17"/>
  <c r="M39" i="16"/>
  <c r="M94" i="17"/>
  <c r="M11" i="17"/>
  <c r="AB73" i="18"/>
  <c r="M24" i="16"/>
  <c r="M15" i="17"/>
  <c r="M70" i="16"/>
  <c r="M32" i="16"/>
  <c r="M19" i="17"/>
  <c r="M75" i="16"/>
  <c r="K144" i="43"/>
  <c r="K68" i="18"/>
  <c r="K16" i="18"/>
  <c r="K71" i="18"/>
  <c r="K41" i="18"/>
  <c r="K19" i="18"/>
  <c r="K44" i="18"/>
  <c r="M33" i="16"/>
  <c r="T82" i="18"/>
  <c r="M73" i="16"/>
  <c r="M13" i="16"/>
  <c r="M84" i="16"/>
  <c r="T108" i="18"/>
  <c r="M102" i="17"/>
  <c r="AB52" i="18"/>
  <c r="M19" i="16"/>
  <c r="T60" i="18"/>
  <c r="M88" i="17"/>
  <c r="M136" i="16"/>
  <c r="K140" i="41"/>
  <c r="K138" i="41"/>
  <c r="K94" i="18"/>
  <c r="K42" i="18"/>
  <c r="K93" i="18"/>
  <c r="K113" i="18"/>
  <c r="K96" i="18"/>
  <c r="K70" i="18"/>
  <c r="K18" i="18"/>
  <c r="T9" i="18"/>
  <c r="AB69" i="18"/>
  <c r="AB82" i="18"/>
  <c r="M128" i="16"/>
  <c r="M94" i="16"/>
  <c r="M68" i="16"/>
  <c r="M18" i="17"/>
  <c r="M159" i="16"/>
  <c r="M125" i="16"/>
  <c r="M99" i="16"/>
  <c r="M130" i="17"/>
  <c r="M25" i="17"/>
  <c r="M87" i="16"/>
  <c r="M130" i="16"/>
  <c r="M27" i="16"/>
  <c r="M18" i="16"/>
  <c r="M58" i="16"/>
  <c r="M44" i="16"/>
  <c r="M110" i="16"/>
  <c r="M97" i="17"/>
  <c r="K137" i="42"/>
  <c r="K81" i="18"/>
  <c r="K51" i="18"/>
  <c r="K29" i="18"/>
  <c r="K101" i="18"/>
  <c r="K80" i="18"/>
  <c r="K54" i="18"/>
  <c r="K28" i="18"/>
  <c r="K109" i="18"/>
  <c r="K79" i="18"/>
  <c r="K57" i="18"/>
  <c r="K27" i="18"/>
  <c r="AB9" i="18"/>
  <c r="AB13" i="18"/>
  <c r="M154" i="16"/>
  <c r="AB26" i="18"/>
  <c r="M48" i="17"/>
  <c r="M47" i="16"/>
  <c r="M33" i="17"/>
  <c r="M45" i="17"/>
  <c r="M42" i="17"/>
  <c r="M104" i="16"/>
  <c r="M11" i="16"/>
  <c r="M67" i="16"/>
  <c r="T39" i="18"/>
  <c r="M85" i="17"/>
  <c r="M28" i="17"/>
  <c r="K102" i="18"/>
  <c r="K12" i="18"/>
  <c r="K67" i="18"/>
  <c r="AB56" i="18"/>
  <c r="M42" i="16"/>
  <c r="AB60" i="18"/>
  <c r="M142" i="16"/>
  <c r="M82" i="16"/>
  <c r="M17" i="16"/>
  <c r="M71" i="17"/>
  <c r="M118" i="16"/>
  <c r="AB86" i="18"/>
  <c r="M61" i="16"/>
  <c r="M10" i="16"/>
  <c r="AB39" i="18"/>
  <c r="M12" i="16"/>
  <c r="T26" i="18"/>
  <c r="M144" i="16"/>
  <c r="T95" i="18"/>
  <c r="M113" i="16"/>
  <c r="M41" i="16"/>
  <c r="M80" i="17"/>
  <c r="M76" i="17"/>
  <c r="M139" i="16"/>
  <c r="M15" i="16"/>
  <c r="M54" i="17"/>
  <c r="L145" i="41"/>
  <c r="O145" i="41"/>
  <c r="N145" i="41"/>
  <c r="M145" i="41"/>
  <c r="H141" i="41"/>
  <c r="K141" i="41" s="1"/>
  <c r="I141" i="41"/>
  <c r="G141" i="41"/>
  <c r="L137" i="41"/>
  <c r="O137" i="41"/>
  <c r="N137" i="41"/>
  <c r="M137" i="41"/>
  <c r="I144" i="41"/>
  <c r="G144" i="41"/>
  <c r="H144" i="41"/>
  <c r="K144" i="41" s="1"/>
  <c r="N143" i="41"/>
  <c r="L143" i="41"/>
  <c r="O143" i="41"/>
  <c r="M143" i="41"/>
  <c r="H139" i="41"/>
  <c r="K139" i="41" s="1"/>
  <c r="G139" i="41"/>
  <c r="I139" i="41"/>
  <c r="I142" i="41"/>
  <c r="H142" i="41"/>
  <c r="K142" i="41" s="1"/>
  <c r="G142" i="41"/>
  <c r="T13" i="41"/>
  <c r="S13" i="41"/>
  <c r="R13" i="41"/>
  <c r="Q13" i="41"/>
  <c r="P13" i="41"/>
  <c r="H8" i="41"/>
  <c r="I8" i="41"/>
  <c r="J8" i="41"/>
  <c r="T6" i="41"/>
  <c r="R6" i="41"/>
  <c r="P6" i="41"/>
  <c r="Q6" i="41"/>
  <c r="O16" i="41"/>
  <c r="S6" i="41"/>
  <c r="H12" i="41"/>
  <c r="J12" i="41"/>
  <c r="I12" i="41"/>
  <c r="J10" i="41"/>
  <c r="I10" i="41"/>
  <c r="H10" i="41"/>
  <c r="J14" i="41"/>
  <c r="I14" i="41"/>
  <c r="H14" i="41"/>
  <c r="J11" i="41"/>
  <c r="H11" i="41"/>
  <c r="I11" i="41"/>
  <c r="J15" i="41"/>
  <c r="H15" i="41"/>
  <c r="I15" i="41"/>
  <c r="P9" i="39"/>
  <c r="S9" i="39"/>
  <c r="T9" i="39"/>
  <c r="R9" i="39"/>
  <c r="Q9" i="39"/>
  <c r="H9" i="39"/>
  <c r="M9" i="39"/>
  <c r="I9" i="39"/>
  <c r="J9" i="39"/>
  <c r="T9" i="41"/>
  <c r="S9" i="41"/>
  <c r="R9" i="41"/>
  <c r="Q9" i="41"/>
  <c r="P9" i="41"/>
  <c r="N10" i="39"/>
  <c r="M10" i="39"/>
  <c r="L10" i="39"/>
  <c r="R8" i="39"/>
  <c r="Q8" i="39"/>
  <c r="P8" i="39"/>
  <c r="T8" i="39"/>
  <c r="S8" i="39"/>
  <c r="J8" i="39"/>
  <c r="I8" i="39"/>
  <c r="H8" i="39"/>
  <c r="M8" i="39"/>
  <c r="N6" i="39"/>
  <c r="M6" i="39"/>
  <c r="L6" i="39"/>
  <c r="P8" i="41"/>
  <c r="T8" i="41"/>
  <c r="S8" i="41"/>
  <c r="R8" i="41"/>
  <c r="Q8" i="41"/>
  <c r="T10" i="41"/>
  <c r="R10" i="41"/>
  <c r="Q10" i="41"/>
  <c r="P10" i="41"/>
  <c r="S10" i="41"/>
  <c r="T14" i="41"/>
  <c r="R14" i="41"/>
  <c r="Q14" i="41"/>
  <c r="P14" i="41"/>
  <c r="S14" i="41"/>
  <c r="R11" i="41"/>
  <c r="P11" i="41"/>
  <c r="T11" i="41"/>
  <c r="S11" i="41"/>
  <c r="Q11" i="41"/>
  <c r="R15" i="41"/>
  <c r="P15" i="41"/>
  <c r="T15" i="41"/>
  <c r="S15" i="41"/>
  <c r="Q15" i="41"/>
  <c r="N9" i="39"/>
  <c r="L9" i="39"/>
  <c r="T7" i="39"/>
  <c r="AA19" i="39" s="1"/>
  <c r="S7" i="39"/>
  <c r="R7" i="39"/>
  <c r="Q7" i="39"/>
  <c r="P7" i="39"/>
  <c r="J7" i="39"/>
  <c r="I7" i="39"/>
  <c r="H7" i="39"/>
  <c r="P9" i="38"/>
  <c r="T9" i="38"/>
  <c r="S9" i="38"/>
  <c r="R9" i="38"/>
  <c r="Q9" i="38"/>
  <c r="H9" i="38"/>
  <c r="M9" i="38"/>
  <c r="J9" i="38"/>
  <c r="I9" i="38"/>
  <c r="M134" i="38"/>
  <c r="L134" i="38"/>
  <c r="K134" i="38"/>
  <c r="O134" i="38"/>
  <c r="N134" i="38"/>
  <c r="F129" i="37"/>
  <c r="H127" i="37"/>
  <c r="G127" i="37"/>
  <c r="I127" i="37"/>
  <c r="J8" i="38"/>
  <c r="I8" i="38"/>
  <c r="H8" i="38"/>
  <c r="M8" i="38"/>
  <c r="N6" i="38"/>
  <c r="M6" i="38"/>
  <c r="L6" i="38"/>
  <c r="M126" i="37"/>
  <c r="L126" i="37"/>
  <c r="K126" i="37"/>
  <c r="O126" i="37"/>
  <c r="N126" i="37"/>
  <c r="N8" i="40"/>
  <c r="L8" i="40"/>
  <c r="N10" i="38"/>
  <c r="M10" i="38"/>
  <c r="L10" i="38"/>
  <c r="I125" i="37"/>
  <c r="H125" i="37"/>
  <c r="G125" i="37"/>
  <c r="N11" i="41"/>
  <c r="M11" i="41"/>
  <c r="L11" i="41"/>
  <c r="N8" i="41"/>
  <c r="M8" i="41"/>
  <c r="L8" i="41"/>
  <c r="L10" i="41"/>
  <c r="N10" i="41"/>
  <c r="M10" i="41"/>
  <c r="L6" i="41"/>
  <c r="K16" i="41"/>
  <c r="N6" i="41"/>
  <c r="M6" i="41"/>
  <c r="N15" i="41"/>
  <c r="M15" i="41"/>
  <c r="L15" i="41"/>
  <c r="L14" i="41"/>
  <c r="N14" i="41"/>
  <c r="M14" i="41"/>
  <c r="N7" i="41"/>
  <c r="L7" i="41"/>
  <c r="M7" i="41"/>
  <c r="N12" i="41"/>
  <c r="M12" i="41"/>
  <c r="L12" i="41"/>
  <c r="N9" i="41"/>
  <c r="L9" i="41"/>
  <c r="M9" i="41"/>
  <c r="N13" i="41"/>
  <c r="L13" i="41"/>
  <c r="M13" i="41"/>
  <c r="M6" i="40"/>
  <c r="L6" i="40"/>
  <c r="N6" i="40"/>
  <c r="N10" i="40"/>
  <c r="M10" i="40"/>
  <c r="L10" i="40"/>
  <c r="L7" i="40"/>
  <c r="N7" i="40"/>
  <c r="M7" i="40"/>
  <c r="N9" i="38"/>
  <c r="L9" i="38"/>
  <c r="I128" i="37"/>
  <c r="H128" i="37"/>
  <c r="G128" i="37"/>
  <c r="I40" i="35"/>
  <c r="H40" i="35"/>
  <c r="I30" i="35"/>
  <c r="H30" i="35"/>
  <c r="BB17" i="35"/>
  <c r="BA17" i="35"/>
  <c r="AZ17" i="35"/>
  <c r="AY17" i="35"/>
  <c r="AX17" i="35"/>
  <c r="Y17" i="35"/>
  <c r="X17" i="35"/>
  <c r="BB16" i="35"/>
  <c r="BA16" i="35"/>
  <c r="AZ16" i="35"/>
  <c r="AY16" i="35"/>
  <c r="AX16" i="35"/>
  <c r="Y16" i="35"/>
  <c r="X16" i="35"/>
  <c r="BB15" i="35"/>
  <c r="BA15" i="35"/>
  <c r="AZ15" i="35"/>
  <c r="AY15" i="35"/>
  <c r="AX15" i="35"/>
  <c r="Y15" i="35"/>
  <c r="X15" i="35"/>
  <c r="BB14" i="35"/>
  <c r="BA14" i="35"/>
  <c r="AZ14" i="35"/>
  <c r="AY14" i="35"/>
  <c r="AX14" i="35"/>
  <c r="Y14" i="35"/>
  <c r="X14" i="35"/>
  <c r="BB13" i="35"/>
  <c r="BA13" i="35"/>
  <c r="AZ13" i="35"/>
  <c r="AY13" i="35"/>
  <c r="AX13" i="35"/>
  <c r="Y13" i="35"/>
  <c r="X13" i="35"/>
  <c r="BB12" i="35"/>
  <c r="BA12" i="35"/>
  <c r="AZ12" i="35"/>
  <c r="AY12" i="35"/>
  <c r="AX12" i="35"/>
  <c r="Y12" i="35"/>
  <c r="X12" i="35"/>
  <c r="AW22" i="35"/>
  <c r="BB11" i="35"/>
  <c r="BA11" i="35"/>
  <c r="AZ11" i="35"/>
  <c r="AY11" i="35"/>
  <c r="AX11" i="35"/>
  <c r="Y11" i="35"/>
  <c r="X11" i="35"/>
  <c r="BB10" i="35"/>
  <c r="BA10" i="35"/>
  <c r="AZ10" i="35"/>
  <c r="AY10" i="35"/>
  <c r="AX10" i="35"/>
  <c r="Y10" i="35"/>
  <c r="X10" i="35"/>
  <c r="BB9" i="35"/>
  <c r="BA9" i="35"/>
  <c r="AZ9" i="35"/>
  <c r="AY9" i="35"/>
  <c r="AX9" i="35"/>
  <c r="Y9" i="35"/>
  <c r="X9" i="35"/>
  <c r="BB8" i="35"/>
  <c r="BA8" i="35"/>
  <c r="AZ8" i="35"/>
  <c r="AY8" i="35"/>
  <c r="AX8" i="35"/>
  <c r="Y8" i="35"/>
  <c r="X8" i="35"/>
  <c r="X35" i="35"/>
  <c r="Y35" i="35"/>
  <c r="X30" i="35"/>
  <c r="Y30" i="35"/>
  <c r="AE18" i="35"/>
  <c r="AF18" i="35"/>
  <c r="AE17" i="35"/>
  <c r="AF17" i="35"/>
  <c r="AE16" i="35"/>
  <c r="AF16" i="35"/>
  <c r="AE15" i="35"/>
  <c r="AF15" i="35"/>
  <c r="AE14" i="35"/>
  <c r="AF14" i="35"/>
  <c r="AE13" i="35"/>
  <c r="AF13" i="35"/>
  <c r="AE12" i="35"/>
  <c r="AF12" i="35"/>
  <c r="AE11" i="35"/>
  <c r="AF11" i="35"/>
  <c r="AE10" i="35"/>
  <c r="AF10" i="35"/>
  <c r="AE9" i="35"/>
  <c r="AF9" i="35"/>
  <c r="AE8" i="35"/>
  <c r="AF8" i="35"/>
  <c r="H36" i="35"/>
  <c r="I36" i="35"/>
  <c r="AO18" i="35"/>
  <c r="AN18" i="35"/>
  <c r="AR18" i="35"/>
  <c r="AQ18" i="35"/>
  <c r="AP18" i="35"/>
  <c r="AO17" i="35"/>
  <c r="AN17" i="35"/>
  <c r="AR17" i="35"/>
  <c r="AQ17" i="35"/>
  <c r="AP17" i="35"/>
  <c r="AO16" i="35"/>
  <c r="AN16" i="35"/>
  <c r="AR16" i="35"/>
  <c r="AQ16" i="35"/>
  <c r="AP16" i="35"/>
  <c r="AO15" i="35"/>
  <c r="AN15" i="35"/>
  <c r="AR15" i="35"/>
  <c r="AQ15" i="35"/>
  <c r="AP15" i="35"/>
  <c r="AO14" i="35"/>
  <c r="AN14" i="35"/>
  <c r="AR14" i="35"/>
  <c r="AQ14" i="35"/>
  <c r="AP14" i="35"/>
  <c r="AO13" i="35"/>
  <c r="AN13" i="35"/>
  <c r="AR13" i="35"/>
  <c r="AQ13" i="35"/>
  <c r="AP13" i="35"/>
  <c r="AO12" i="35"/>
  <c r="AN12" i="35"/>
  <c r="AR12" i="35"/>
  <c r="AQ12" i="35"/>
  <c r="AP12" i="35"/>
  <c r="AO11" i="35"/>
  <c r="AN11" i="35"/>
  <c r="AR11" i="35"/>
  <c r="AQ11" i="35"/>
  <c r="AP11" i="35"/>
  <c r="AO10" i="35"/>
  <c r="AN10" i="35"/>
  <c r="AR10" i="35"/>
  <c r="AQ10" i="35"/>
  <c r="AP10" i="35"/>
  <c r="AO9" i="35"/>
  <c r="AN9" i="35"/>
  <c r="AR9" i="35"/>
  <c r="AQ9" i="35"/>
  <c r="AP9" i="35"/>
  <c r="AO8" i="35"/>
  <c r="AN8" i="35"/>
  <c r="AR8" i="35"/>
  <c r="AQ8" i="35"/>
  <c r="AP8" i="35"/>
  <c r="Y34" i="35"/>
  <c r="X34" i="35"/>
  <c r="O134" i="39"/>
  <c r="N134" i="39"/>
  <c r="L134" i="39"/>
  <c r="M134" i="39"/>
  <c r="K134" i="39"/>
  <c r="Y37" i="35"/>
  <c r="X37" i="35"/>
  <c r="H38" i="35"/>
  <c r="I38" i="35"/>
  <c r="I31" i="35"/>
  <c r="H31" i="35"/>
  <c r="I35" i="35"/>
  <c r="H35" i="35"/>
  <c r="H34" i="35"/>
  <c r="I34" i="35"/>
  <c r="I39" i="35"/>
  <c r="H39" i="35"/>
  <c r="I33" i="35"/>
  <c r="H33" i="35"/>
  <c r="X33" i="35"/>
  <c r="Y33" i="35"/>
  <c r="X32" i="35"/>
  <c r="Y32" i="35"/>
  <c r="Y40" i="35"/>
  <c r="X40" i="35"/>
  <c r="Y31" i="35"/>
  <c r="X31" i="35"/>
  <c r="X39" i="35"/>
  <c r="Y39" i="35"/>
  <c r="Y36" i="35"/>
  <c r="X36" i="35"/>
  <c r="Y38" i="35"/>
  <c r="X38" i="35"/>
  <c r="I18" i="35"/>
  <c r="H18" i="35"/>
  <c r="I17" i="35"/>
  <c r="H17" i="35"/>
  <c r="I16" i="35"/>
  <c r="H16" i="35"/>
  <c r="I15" i="35"/>
  <c r="H15" i="35"/>
  <c r="I14" i="35"/>
  <c r="H14" i="35"/>
  <c r="I13" i="35"/>
  <c r="H13" i="35"/>
  <c r="I12" i="35"/>
  <c r="H12" i="35"/>
  <c r="I11" i="35"/>
  <c r="H11" i="35"/>
  <c r="I10" i="35"/>
  <c r="H10" i="35"/>
  <c r="I9" i="35"/>
  <c r="H9" i="35"/>
  <c r="I8" i="35"/>
  <c r="H8" i="35"/>
  <c r="O39" i="33"/>
  <c r="N39" i="33"/>
  <c r="N34" i="33"/>
  <c r="O34" i="33"/>
  <c r="O32" i="33"/>
  <c r="N32" i="33"/>
  <c r="O19" i="33"/>
  <c r="N19" i="33"/>
  <c r="O11" i="33"/>
  <c r="N11" i="33"/>
  <c r="O83" i="31"/>
  <c r="N83" i="31"/>
  <c r="O75" i="31"/>
  <c r="N75" i="31"/>
  <c r="O56" i="31"/>
  <c r="N56" i="31"/>
  <c r="O37" i="31"/>
  <c r="N37" i="31"/>
  <c r="P18" i="35"/>
  <c r="O18" i="35"/>
  <c r="P14" i="35"/>
  <c r="O14" i="35"/>
  <c r="P10" i="35"/>
  <c r="O10" i="35"/>
  <c r="N54" i="33"/>
  <c r="O54" i="33"/>
  <c r="N14" i="33"/>
  <c r="O14" i="33"/>
  <c r="N78" i="31"/>
  <c r="O78" i="31"/>
  <c r="N59" i="31"/>
  <c r="O59" i="31"/>
  <c r="N40" i="31"/>
  <c r="O40" i="31"/>
  <c r="N32" i="31"/>
  <c r="O32" i="31"/>
  <c r="AN38" i="35"/>
  <c r="AO38" i="35"/>
  <c r="AN32" i="35"/>
  <c r="AO32" i="35"/>
  <c r="AO30" i="35"/>
  <c r="AN30" i="35"/>
  <c r="AO39" i="35"/>
  <c r="AN39" i="35"/>
  <c r="AN31" i="35"/>
  <c r="AO31" i="35"/>
  <c r="AN40" i="35"/>
  <c r="AO40" i="35"/>
  <c r="AO34" i="35"/>
  <c r="AN34" i="35"/>
  <c r="AN37" i="35"/>
  <c r="AO37" i="35"/>
  <c r="AN36" i="35"/>
  <c r="AO36" i="35"/>
  <c r="AO33" i="35"/>
  <c r="AN33" i="35"/>
  <c r="AO35" i="35"/>
  <c r="AN35" i="35"/>
  <c r="P11" i="35"/>
  <c r="O11" i="35"/>
  <c r="N56" i="33"/>
  <c r="O56" i="33"/>
  <c r="N58" i="33"/>
  <c r="O58" i="33"/>
  <c r="N60" i="33"/>
  <c r="O60" i="33"/>
  <c r="N62" i="33"/>
  <c r="O62" i="33"/>
  <c r="O12" i="33"/>
  <c r="N12" i="33"/>
  <c r="O84" i="31"/>
  <c r="N84" i="31"/>
  <c r="O76" i="31"/>
  <c r="N76" i="31"/>
  <c r="O57" i="31"/>
  <c r="N57" i="31"/>
  <c r="O38" i="31"/>
  <c r="N38" i="31"/>
  <c r="O35" i="33"/>
  <c r="N35" i="33"/>
  <c r="O33" i="33"/>
  <c r="N33" i="33"/>
  <c r="O31" i="33"/>
  <c r="N31" i="33"/>
  <c r="N15" i="33"/>
  <c r="O15" i="33"/>
  <c r="N79" i="31"/>
  <c r="O79" i="31"/>
  <c r="N60" i="31"/>
  <c r="O60" i="31"/>
  <c r="N41" i="31"/>
  <c r="O41" i="31"/>
  <c r="N33" i="31"/>
  <c r="O33" i="31"/>
  <c r="P16" i="35"/>
  <c r="O16" i="35"/>
  <c r="P12" i="35"/>
  <c r="O12" i="35"/>
  <c r="O36" i="33"/>
  <c r="N36" i="33"/>
  <c r="N38" i="33"/>
  <c r="O38" i="33"/>
  <c r="O40" i="33"/>
  <c r="N40" i="33"/>
  <c r="O10" i="33"/>
  <c r="N10" i="33"/>
  <c r="O82" i="31"/>
  <c r="N82" i="31"/>
  <c r="O63" i="31"/>
  <c r="N63" i="31"/>
  <c r="O55" i="31"/>
  <c r="N55" i="31"/>
  <c r="O36" i="31"/>
  <c r="N36" i="31"/>
  <c r="O215" i="30"/>
  <c r="N215" i="30"/>
  <c r="O231" i="30"/>
  <c r="N231" i="30"/>
  <c r="O239" i="30"/>
  <c r="N239" i="30"/>
  <c r="O236" i="30"/>
  <c r="N236" i="30"/>
  <c r="O233" i="30"/>
  <c r="N233" i="30"/>
  <c r="O230" i="30"/>
  <c r="N230" i="30"/>
  <c r="O238" i="30"/>
  <c r="N238" i="30"/>
  <c r="N235" i="30"/>
  <c r="O235" i="30"/>
  <c r="O232" i="30"/>
  <c r="N232" i="30"/>
  <c r="O207" i="30"/>
  <c r="N207" i="30"/>
  <c r="O214" i="30"/>
  <c r="N214" i="30"/>
  <c r="O211" i="30"/>
  <c r="N211" i="30"/>
  <c r="N208" i="30"/>
  <c r="O208" i="30"/>
  <c r="O216" i="30"/>
  <c r="N216" i="30"/>
  <c r="N213" i="30"/>
  <c r="O213" i="30"/>
  <c r="N210" i="30"/>
  <c r="O210" i="30"/>
  <c r="O275" i="30"/>
  <c r="N275" i="30"/>
  <c r="O234" i="30"/>
  <c r="N234" i="30"/>
  <c r="O283" i="30"/>
  <c r="N283" i="30"/>
  <c r="O280" i="30"/>
  <c r="N280" i="30"/>
  <c r="O277" i="30"/>
  <c r="N277" i="30"/>
  <c r="O274" i="30"/>
  <c r="N274" i="30"/>
  <c r="O282" i="30"/>
  <c r="N282" i="30"/>
  <c r="N279" i="30"/>
  <c r="O279" i="30"/>
  <c r="O276" i="30"/>
  <c r="N276" i="30"/>
  <c r="O229" i="30"/>
  <c r="N229" i="30"/>
  <c r="O209" i="30"/>
  <c r="N209" i="30"/>
  <c r="O278" i="30"/>
  <c r="N278" i="30"/>
  <c r="O237" i="30"/>
  <c r="N237" i="30"/>
  <c r="O217" i="30"/>
  <c r="N217" i="30"/>
  <c r="O212" i="30"/>
  <c r="N212" i="30"/>
  <c r="O79" i="30"/>
  <c r="N79" i="30"/>
  <c r="O61" i="30"/>
  <c r="N61" i="30"/>
  <c r="O146" i="30"/>
  <c r="N146" i="30"/>
  <c r="O143" i="30"/>
  <c r="N143" i="30"/>
  <c r="O151" i="30"/>
  <c r="N151" i="30"/>
  <c r="O148" i="30"/>
  <c r="N148" i="30"/>
  <c r="O145" i="30"/>
  <c r="N145" i="30"/>
  <c r="O142" i="30"/>
  <c r="N142" i="30"/>
  <c r="O150" i="30"/>
  <c r="N150" i="30"/>
  <c r="N147" i="30"/>
  <c r="O147" i="30"/>
  <c r="O144" i="30"/>
  <c r="N144" i="30"/>
  <c r="O253" i="30"/>
  <c r="N253" i="30"/>
  <c r="O259" i="30"/>
  <c r="N259" i="30"/>
  <c r="N251" i="30"/>
  <c r="O251" i="30"/>
  <c r="O256" i="30"/>
  <c r="N256" i="30"/>
  <c r="O258" i="30"/>
  <c r="N258" i="30"/>
  <c r="O255" i="30"/>
  <c r="N255" i="30"/>
  <c r="O252" i="30"/>
  <c r="N252" i="30"/>
  <c r="O260" i="30"/>
  <c r="N260" i="30"/>
  <c r="N257" i="30"/>
  <c r="O257" i="30"/>
  <c r="O254" i="30"/>
  <c r="N254" i="30"/>
  <c r="O59" i="30"/>
  <c r="N59" i="30"/>
  <c r="O83" i="30"/>
  <c r="N83" i="30"/>
  <c r="N77" i="30"/>
  <c r="O77" i="30"/>
  <c r="N85" i="30"/>
  <c r="O85" i="30"/>
  <c r="O82" i="30"/>
  <c r="N82" i="30"/>
  <c r="O76" i="30"/>
  <c r="N76" i="30"/>
  <c r="N84" i="30"/>
  <c r="O84" i="30"/>
  <c r="O81" i="30"/>
  <c r="N81" i="30"/>
  <c r="O124" i="30"/>
  <c r="N124" i="30"/>
  <c r="O121" i="30"/>
  <c r="N121" i="30"/>
  <c r="O129" i="30"/>
  <c r="N129" i="30"/>
  <c r="O126" i="30"/>
  <c r="N126" i="30"/>
  <c r="O123" i="30"/>
  <c r="N123" i="30"/>
  <c r="O120" i="30"/>
  <c r="N120" i="30"/>
  <c r="O128" i="30"/>
  <c r="N128" i="30"/>
  <c r="N125" i="30"/>
  <c r="O125" i="30"/>
  <c r="O122" i="30"/>
  <c r="N122" i="30"/>
  <c r="O141" i="30"/>
  <c r="N141" i="30"/>
  <c r="O57" i="30"/>
  <c r="N57" i="30"/>
  <c r="O187" i="30"/>
  <c r="N187" i="30"/>
  <c r="O188" i="30"/>
  <c r="N188" i="30"/>
  <c r="N185" i="30"/>
  <c r="O185" i="30"/>
  <c r="O190" i="30"/>
  <c r="N190" i="30"/>
  <c r="N193" i="30"/>
  <c r="O193" i="30"/>
  <c r="N194" i="30"/>
  <c r="O194" i="30"/>
  <c r="O195" i="30"/>
  <c r="N195" i="30"/>
  <c r="N192" i="30"/>
  <c r="O192" i="30"/>
  <c r="O189" i="30"/>
  <c r="N189" i="30"/>
  <c r="O191" i="30"/>
  <c r="N191" i="30"/>
  <c r="O119" i="30"/>
  <c r="N119" i="30"/>
  <c r="O78" i="30"/>
  <c r="N78" i="30"/>
  <c r="O63" i="30"/>
  <c r="N63" i="30"/>
  <c r="O55" i="30"/>
  <c r="N55" i="30"/>
  <c r="O171" i="30"/>
  <c r="N171" i="30"/>
  <c r="O163" i="30"/>
  <c r="N163" i="30"/>
  <c r="O168" i="30"/>
  <c r="N168" i="30"/>
  <c r="O165" i="30"/>
  <c r="N165" i="30"/>
  <c r="O173" i="30"/>
  <c r="N173" i="30"/>
  <c r="O170" i="30"/>
  <c r="N170" i="30"/>
  <c r="O167" i="30"/>
  <c r="N167" i="30"/>
  <c r="O164" i="30"/>
  <c r="N164" i="30"/>
  <c r="O172" i="30"/>
  <c r="N172" i="30"/>
  <c r="N169" i="30"/>
  <c r="O169" i="30"/>
  <c r="O166" i="30"/>
  <c r="N166" i="30"/>
  <c r="M126" i="28"/>
  <c r="L126" i="28"/>
  <c r="K126" i="28"/>
  <c r="J126" i="28"/>
  <c r="I126" i="28"/>
  <c r="M100" i="28"/>
  <c r="K100" i="28"/>
  <c r="I100" i="28"/>
  <c r="L100" i="28"/>
  <c r="J100" i="28"/>
  <c r="M94" i="28"/>
  <c r="L94" i="28"/>
  <c r="K94" i="28"/>
  <c r="J94" i="28"/>
  <c r="I94" i="28"/>
  <c r="L88" i="28"/>
  <c r="M88" i="28"/>
  <c r="K88" i="28"/>
  <c r="J88" i="28"/>
  <c r="I88" i="28"/>
  <c r="K83" i="28"/>
  <c r="M83" i="28"/>
  <c r="L83" i="28"/>
  <c r="J83" i="28"/>
  <c r="I83" i="28"/>
  <c r="H76" i="28"/>
  <c r="M68" i="28"/>
  <c r="L68" i="28"/>
  <c r="K68" i="28"/>
  <c r="J68" i="28"/>
  <c r="I68" i="28"/>
  <c r="M109" i="28"/>
  <c r="K109" i="28"/>
  <c r="I109" i="28"/>
  <c r="J109" i="28"/>
  <c r="L109" i="28"/>
  <c r="I73" i="28"/>
  <c r="M73" i="28"/>
  <c r="L73" i="28"/>
  <c r="K73" i="28"/>
  <c r="J73" i="28"/>
  <c r="I65" i="28"/>
  <c r="M65" i="28"/>
  <c r="L65" i="28"/>
  <c r="K65" i="28"/>
  <c r="J65" i="28"/>
  <c r="M143" i="28"/>
  <c r="L143" i="28"/>
  <c r="K143" i="28"/>
  <c r="J143" i="28"/>
  <c r="I143" i="28"/>
  <c r="I113" i="28"/>
  <c r="M113" i="28"/>
  <c r="K113" i="28"/>
  <c r="J113" i="28"/>
  <c r="L113" i="28"/>
  <c r="J87" i="28"/>
  <c r="I87" i="28"/>
  <c r="M87" i="28"/>
  <c r="L87" i="28"/>
  <c r="K87" i="28"/>
  <c r="J82" i="28"/>
  <c r="I82" i="28"/>
  <c r="H90" i="28"/>
  <c r="M82" i="28"/>
  <c r="L82" i="28"/>
  <c r="K82" i="28"/>
  <c r="J79" i="28"/>
  <c r="I79" i="28"/>
  <c r="M79" i="28"/>
  <c r="L79" i="28"/>
  <c r="K79" i="28"/>
  <c r="J70" i="28"/>
  <c r="I70" i="28"/>
  <c r="M70" i="28"/>
  <c r="L70" i="28"/>
  <c r="K70" i="28"/>
  <c r="J61" i="28"/>
  <c r="I61" i="28"/>
  <c r="M61" i="28"/>
  <c r="L61" i="28"/>
  <c r="K61" i="28"/>
  <c r="J53" i="28"/>
  <c r="I53" i="28"/>
  <c r="M53" i="28"/>
  <c r="L53" i="28"/>
  <c r="K53" i="28"/>
  <c r="J44" i="28"/>
  <c r="I44" i="28"/>
  <c r="M44" i="28"/>
  <c r="L44" i="28"/>
  <c r="K44" i="28"/>
  <c r="J36" i="28"/>
  <c r="I36" i="28"/>
  <c r="M36" i="28"/>
  <c r="L36" i="28"/>
  <c r="K36" i="28"/>
  <c r="J27" i="28"/>
  <c r="I27" i="28"/>
  <c r="M27" i="28"/>
  <c r="L27" i="28"/>
  <c r="K27" i="28"/>
  <c r="I128" i="28"/>
  <c r="M128" i="28"/>
  <c r="L128" i="28"/>
  <c r="K128" i="28"/>
  <c r="J128" i="28"/>
  <c r="M102" i="28"/>
  <c r="K102" i="28"/>
  <c r="L102" i="28"/>
  <c r="J102" i="28"/>
  <c r="I102" i="28"/>
  <c r="K92" i="28"/>
  <c r="L92" i="28"/>
  <c r="J92" i="28"/>
  <c r="I92" i="28"/>
  <c r="M92" i="28"/>
  <c r="J86" i="28"/>
  <c r="L86" i="28"/>
  <c r="K86" i="28"/>
  <c r="I86" i="28"/>
  <c r="M86" i="28"/>
  <c r="K75" i="28"/>
  <c r="J75" i="28"/>
  <c r="I75" i="28"/>
  <c r="M75" i="28"/>
  <c r="L75" i="28"/>
  <c r="K67" i="28"/>
  <c r="J67" i="28"/>
  <c r="I67" i="28"/>
  <c r="M67" i="28"/>
  <c r="L67" i="28"/>
  <c r="K58" i="28"/>
  <c r="J58" i="28"/>
  <c r="I58" i="28"/>
  <c r="M58" i="28"/>
  <c r="L58" i="28"/>
  <c r="K50" i="28"/>
  <c r="J50" i="28"/>
  <c r="I50" i="28"/>
  <c r="M50" i="28"/>
  <c r="L50" i="28"/>
  <c r="K41" i="28"/>
  <c r="J41" i="28"/>
  <c r="I41" i="28"/>
  <c r="M41" i="28"/>
  <c r="L41" i="28"/>
  <c r="K32" i="28"/>
  <c r="J32" i="28"/>
  <c r="I32" i="28"/>
  <c r="M32" i="28"/>
  <c r="L32" i="28"/>
  <c r="K24" i="28"/>
  <c r="J24" i="28"/>
  <c r="I24" i="28"/>
  <c r="M24" i="28"/>
  <c r="L24" i="28"/>
  <c r="K15" i="28"/>
  <c r="J15" i="28"/>
  <c r="I15" i="28"/>
  <c r="M15" i="28"/>
  <c r="L15" i="28"/>
  <c r="L103" i="28"/>
  <c r="J103" i="28"/>
  <c r="M103" i="28"/>
  <c r="K103" i="28"/>
  <c r="I103" i="28"/>
  <c r="L112" i="28"/>
  <c r="J112" i="28"/>
  <c r="I112" i="28"/>
  <c r="M112" i="28"/>
  <c r="K112" i="28"/>
  <c r="L121" i="28"/>
  <c r="K121" i="28"/>
  <c r="J121" i="28"/>
  <c r="I121" i="28"/>
  <c r="M121" i="28"/>
  <c r="L129" i="28"/>
  <c r="K129" i="28"/>
  <c r="J129" i="28"/>
  <c r="I129" i="28"/>
  <c r="M129" i="28"/>
  <c r="M138" i="28"/>
  <c r="L138" i="28"/>
  <c r="K138" i="28"/>
  <c r="J138" i="28"/>
  <c r="I138" i="28"/>
  <c r="H146" i="28"/>
  <c r="M155" i="28"/>
  <c r="L155" i="28"/>
  <c r="K155" i="28"/>
  <c r="J155" i="28"/>
  <c r="I155" i="28"/>
  <c r="K115" i="28"/>
  <c r="I115" i="28"/>
  <c r="M115" i="28"/>
  <c r="L115" i="28"/>
  <c r="J115" i="28"/>
  <c r="M124" i="28"/>
  <c r="K124" i="28"/>
  <c r="J124" i="28"/>
  <c r="I124" i="28"/>
  <c r="H132" i="28"/>
  <c r="L124" i="28"/>
  <c r="M141" i="28"/>
  <c r="L141" i="28"/>
  <c r="K141" i="28"/>
  <c r="J141" i="28"/>
  <c r="I141" i="28"/>
  <c r="M150" i="28"/>
  <c r="L150" i="28"/>
  <c r="K150" i="28"/>
  <c r="J150" i="28"/>
  <c r="I150" i="28"/>
  <c r="M158" i="28"/>
  <c r="L158" i="28"/>
  <c r="K158" i="28"/>
  <c r="J158" i="28"/>
  <c r="I158" i="28"/>
  <c r="M84" i="28"/>
  <c r="L84" i="28"/>
  <c r="K84" i="28"/>
  <c r="J84" i="28"/>
  <c r="I84" i="28"/>
  <c r="J93" i="28"/>
  <c r="I93" i="28"/>
  <c r="M93" i="28"/>
  <c r="L93" i="28"/>
  <c r="K93" i="28"/>
  <c r="J101" i="28"/>
  <c r="K101" i="28"/>
  <c r="I101" i="28"/>
  <c r="M101" i="28"/>
  <c r="L101" i="28"/>
  <c r="J110" i="28"/>
  <c r="H118" i="28"/>
  <c r="L110" i="28"/>
  <c r="K110" i="28"/>
  <c r="I110" i="28"/>
  <c r="M110" i="28"/>
  <c r="L127" i="28"/>
  <c r="J127" i="28"/>
  <c r="I127" i="28"/>
  <c r="M127" i="28"/>
  <c r="K127" i="28"/>
  <c r="L136" i="28"/>
  <c r="K136" i="28"/>
  <c r="J136" i="28"/>
  <c r="I136" i="28"/>
  <c r="M136" i="28"/>
  <c r="L144" i="28"/>
  <c r="K144" i="28"/>
  <c r="J144" i="28"/>
  <c r="I144" i="28"/>
  <c r="M144" i="28"/>
  <c r="L153" i="28"/>
  <c r="K153" i="28"/>
  <c r="J153" i="28"/>
  <c r="I153" i="28"/>
  <c r="M153" i="28"/>
  <c r="I122" i="28"/>
  <c r="M122" i="28"/>
  <c r="L122" i="28"/>
  <c r="K122" i="28"/>
  <c r="J122" i="28"/>
  <c r="K130" i="28"/>
  <c r="I130" i="28"/>
  <c r="M130" i="28"/>
  <c r="L130" i="28"/>
  <c r="J130" i="28"/>
  <c r="K139" i="28"/>
  <c r="J139" i="28"/>
  <c r="I139" i="28"/>
  <c r="M139" i="28"/>
  <c r="L139" i="28"/>
  <c r="K148" i="28"/>
  <c r="J148" i="28"/>
  <c r="I148" i="28"/>
  <c r="M148" i="28"/>
  <c r="L148" i="28"/>
  <c r="K156" i="28"/>
  <c r="J156" i="28"/>
  <c r="I156" i="28"/>
  <c r="M156" i="28"/>
  <c r="L156" i="28"/>
  <c r="L99" i="28"/>
  <c r="M99" i="28"/>
  <c r="K99" i="28"/>
  <c r="J99" i="28"/>
  <c r="I99" i="28"/>
  <c r="L108" i="28"/>
  <c r="I108" i="28"/>
  <c r="M108" i="28"/>
  <c r="K108" i="28"/>
  <c r="J108" i="28"/>
  <c r="M116" i="28"/>
  <c r="L116" i="28"/>
  <c r="J116" i="28"/>
  <c r="I116" i="28"/>
  <c r="K116" i="28"/>
  <c r="J125" i="28"/>
  <c r="M125" i="28"/>
  <c r="L125" i="28"/>
  <c r="K125" i="28"/>
  <c r="I125" i="28"/>
  <c r="J134" i="28"/>
  <c r="I134" i="28"/>
  <c r="M134" i="28"/>
  <c r="L134" i="28"/>
  <c r="K134" i="28"/>
  <c r="J142" i="28"/>
  <c r="I142" i="28"/>
  <c r="M142" i="28"/>
  <c r="L142" i="28"/>
  <c r="K142" i="28"/>
  <c r="J151" i="28"/>
  <c r="I151" i="28"/>
  <c r="M151" i="28"/>
  <c r="L151" i="28"/>
  <c r="K151" i="28"/>
  <c r="J159" i="28"/>
  <c r="I159" i="28"/>
  <c r="M159" i="28"/>
  <c r="L159" i="28"/>
  <c r="K159" i="28"/>
  <c r="I137" i="28"/>
  <c r="M137" i="28"/>
  <c r="L137" i="28"/>
  <c r="K137" i="28"/>
  <c r="J137" i="28"/>
  <c r="I145" i="28"/>
  <c r="M145" i="28"/>
  <c r="L145" i="28"/>
  <c r="K145" i="28"/>
  <c r="J145" i="28"/>
  <c r="I154" i="28"/>
  <c r="M154" i="28"/>
  <c r="L154" i="28"/>
  <c r="K154" i="28"/>
  <c r="J154" i="28"/>
  <c r="M123" i="28"/>
  <c r="L123" i="28"/>
  <c r="K123" i="28"/>
  <c r="J123" i="28"/>
  <c r="I123" i="28"/>
  <c r="M131" i="28"/>
  <c r="L131" i="28"/>
  <c r="K131" i="28"/>
  <c r="J131" i="28"/>
  <c r="I131" i="28"/>
  <c r="M140" i="28"/>
  <c r="L140" i="28"/>
  <c r="K140" i="28"/>
  <c r="J140" i="28"/>
  <c r="I140" i="28"/>
  <c r="M149" i="28"/>
  <c r="L149" i="28"/>
  <c r="K149" i="28"/>
  <c r="J149" i="28"/>
  <c r="I149" i="28"/>
  <c r="M157" i="28"/>
  <c r="L157" i="28"/>
  <c r="K157" i="28"/>
  <c r="J157" i="28"/>
  <c r="I157" i="28"/>
  <c r="L114" i="28"/>
  <c r="K114" i="28"/>
  <c r="J114" i="28"/>
  <c r="M114" i="28"/>
  <c r="I114" i="28"/>
  <c r="L81" i="28"/>
  <c r="K81" i="28"/>
  <c r="J81" i="28"/>
  <c r="I81" i="28"/>
  <c r="M81" i="28"/>
  <c r="L72" i="28"/>
  <c r="K72" i="28"/>
  <c r="J72" i="28"/>
  <c r="I72" i="28"/>
  <c r="M72" i="28"/>
  <c r="L64" i="28"/>
  <c r="K64" i="28"/>
  <c r="J64" i="28"/>
  <c r="I64" i="28"/>
  <c r="M64" i="28"/>
  <c r="L55" i="28"/>
  <c r="K55" i="28"/>
  <c r="J55" i="28"/>
  <c r="I55" i="28"/>
  <c r="M55" i="28"/>
  <c r="L46" i="28"/>
  <c r="K46" i="28"/>
  <c r="J46" i="28"/>
  <c r="I46" i="28"/>
  <c r="M46" i="28"/>
  <c r="L38" i="28"/>
  <c r="K38" i="28"/>
  <c r="J38" i="28"/>
  <c r="I38" i="28"/>
  <c r="M38" i="28"/>
  <c r="L29" i="28"/>
  <c r="K29" i="28"/>
  <c r="J29" i="28"/>
  <c r="I29" i="28"/>
  <c r="M29" i="28"/>
  <c r="L12" i="28"/>
  <c r="K12" i="28"/>
  <c r="J12" i="28"/>
  <c r="I12" i="28"/>
  <c r="H20" i="28"/>
  <c r="M12" i="28"/>
  <c r="M135" i="28"/>
  <c r="L135" i="28"/>
  <c r="K135" i="28"/>
  <c r="J135" i="28"/>
  <c r="I135" i="28"/>
  <c r="M120" i="28"/>
  <c r="L120" i="28"/>
  <c r="K120" i="28"/>
  <c r="J120" i="28"/>
  <c r="I120" i="28"/>
  <c r="M111" i="28"/>
  <c r="L111" i="28"/>
  <c r="K111" i="28"/>
  <c r="J111" i="28"/>
  <c r="I111" i="28"/>
  <c r="L97" i="28"/>
  <c r="J97" i="28"/>
  <c r="M97" i="28"/>
  <c r="K97" i="28"/>
  <c r="I97" i="28"/>
  <c r="M96" i="28"/>
  <c r="L96" i="28"/>
  <c r="K96" i="28"/>
  <c r="J96" i="28"/>
  <c r="I96" i="28"/>
  <c r="H104" i="28"/>
  <c r="M85" i="28"/>
  <c r="L85" i="28"/>
  <c r="K85" i="28"/>
  <c r="J85" i="28"/>
  <c r="I85" i="28"/>
  <c r="M78" i="28"/>
  <c r="L78" i="28"/>
  <c r="K78" i="28"/>
  <c r="J78" i="28"/>
  <c r="I78" i="28"/>
  <c r="M69" i="28"/>
  <c r="L69" i="28"/>
  <c r="K69" i="28"/>
  <c r="J69" i="28"/>
  <c r="I69" i="28"/>
  <c r="M60" i="28"/>
  <c r="L60" i="28"/>
  <c r="K60" i="28"/>
  <c r="J60" i="28"/>
  <c r="I60" i="28"/>
  <c r="M52" i="28"/>
  <c r="L52" i="28"/>
  <c r="K52" i="28"/>
  <c r="J52" i="28"/>
  <c r="I52" i="28"/>
  <c r="M43" i="28"/>
  <c r="L43" i="28"/>
  <c r="K43" i="28"/>
  <c r="J43" i="28"/>
  <c r="I43" i="28"/>
  <c r="M26" i="28"/>
  <c r="L26" i="28"/>
  <c r="K26" i="28"/>
  <c r="J26" i="28"/>
  <c r="I26" i="28"/>
  <c r="H34" i="28"/>
  <c r="M17" i="28"/>
  <c r="L17" i="28"/>
  <c r="K17" i="28"/>
  <c r="J17" i="28"/>
  <c r="I17" i="28"/>
  <c r="M9" i="28"/>
  <c r="L9" i="28"/>
  <c r="K9" i="28"/>
  <c r="J9" i="28"/>
  <c r="I9" i="28"/>
  <c r="L106" i="28"/>
  <c r="J106" i="28"/>
  <c r="M106" i="28"/>
  <c r="K106" i="28"/>
  <c r="I106" i="28"/>
  <c r="K98" i="28"/>
  <c r="I98" i="28"/>
  <c r="M98" i="28"/>
  <c r="L98" i="28"/>
  <c r="J98" i="28"/>
  <c r="J95" i="28"/>
  <c r="M95" i="28"/>
  <c r="L95" i="28"/>
  <c r="K95" i="28"/>
  <c r="I95" i="28"/>
  <c r="I89" i="28"/>
  <c r="M89" i="28"/>
  <c r="L89" i="28"/>
  <c r="K89" i="28"/>
  <c r="J89" i="28"/>
  <c r="M74" i="28"/>
  <c r="L74" i="28"/>
  <c r="K74" i="28"/>
  <c r="J74" i="28"/>
  <c r="I74" i="28"/>
  <c r="M66" i="28"/>
  <c r="L66" i="28"/>
  <c r="K66" i="28"/>
  <c r="J66" i="28"/>
  <c r="I66" i="28"/>
  <c r="M57" i="28"/>
  <c r="L57" i="28"/>
  <c r="K57" i="28"/>
  <c r="J57" i="28"/>
  <c r="I57" i="28"/>
  <c r="M40" i="28"/>
  <c r="L40" i="28"/>
  <c r="K40" i="28"/>
  <c r="J40" i="28"/>
  <c r="I40" i="28"/>
  <c r="H48" i="28"/>
  <c r="M31" i="28"/>
  <c r="L31" i="28"/>
  <c r="K31" i="28"/>
  <c r="J31" i="28"/>
  <c r="I31" i="28"/>
  <c r="M23" i="28"/>
  <c r="L23" i="28"/>
  <c r="K23" i="28"/>
  <c r="J23" i="28"/>
  <c r="I23" i="28"/>
  <c r="M14" i="28"/>
  <c r="L14" i="28"/>
  <c r="K14" i="28"/>
  <c r="J14" i="28"/>
  <c r="I14" i="28"/>
  <c r="Z16" i="22"/>
  <c r="Y16" i="22"/>
  <c r="X16" i="22"/>
  <c r="AB16" i="22"/>
  <c r="AA16" i="22"/>
  <c r="AA17" i="22"/>
  <c r="Z17" i="22"/>
  <c r="Y17" i="22"/>
  <c r="X17" i="22"/>
  <c r="AB17" i="22"/>
  <c r="AB18" i="22"/>
  <c r="AA18" i="22"/>
  <c r="Z18" i="22"/>
  <c r="Y18" i="22"/>
  <c r="X18" i="22"/>
  <c r="AB19" i="22"/>
  <c r="AA19" i="22"/>
  <c r="Z19" i="22"/>
  <c r="Y19" i="22"/>
  <c r="X19" i="22"/>
  <c r="AB11" i="22"/>
  <c r="AA11" i="22"/>
  <c r="Z11" i="22"/>
  <c r="Y11" i="22"/>
  <c r="X11" i="22"/>
  <c r="AB20" i="22"/>
  <c r="AA20" i="22"/>
  <c r="Z20" i="22"/>
  <c r="Y20" i="22"/>
  <c r="X20" i="22"/>
  <c r="AB12" i="22"/>
  <c r="AA12" i="22"/>
  <c r="Z12" i="22"/>
  <c r="Y12" i="22"/>
  <c r="X12" i="22"/>
  <c r="Y125" i="19"/>
  <c r="X125" i="19"/>
  <c r="W133" i="19"/>
  <c r="I123" i="19"/>
  <c r="H123" i="19"/>
  <c r="Y116" i="19"/>
  <c r="X116" i="19"/>
  <c r="I114" i="19"/>
  <c r="H114" i="19"/>
  <c r="Q111" i="19"/>
  <c r="P111" i="19"/>
  <c r="O119" i="19"/>
  <c r="Y108" i="19"/>
  <c r="X108" i="19"/>
  <c r="W107" i="19"/>
  <c r="Q102" i="19"/>
  <c r="P102" i="19"/>
  <c r="Y99" i="19"/>
  <c r="X99" i="19"/>
  <c r="J97" i="19"/>
  <c r="I97" i="19"/>
  <c r="H97" i="19"/>
  <c r="G105" i="19"/>
  <c r="Q94" i="19"/>
  <c r="P94" i="19"/>
  <c r="O93" i="19"/>
  <c r="Y90" i="19"/>
  <c r="X90" i="19"/>
  <c r="R89" i="19"/>
  <c r="Q89" i="19"/>
  <c r="P89" i="19"/>
  <c r="Q87" i="19"/>
  <c r="P87" i="19"/>
  <c r="Y84" i="19"/>
  <c r="X84" i="19"/>
  <c r="I82" i="19"/>
  <c r="H82" i="19"/>
  <c r="I74" i="19"/>
  <c r="H74" i="19"/>
  <c r="I67" i="19"/>
  <c r="H67" i="19"/>
  <c r="Q125" i="19"/>
  <c r="P125" i="19"/>
  <c r="O133" i="19"/>
  <c r="Y122" i="19"/>
  <c r="X122" i="19"/>
  <c r="W121" i="19"/>
  <c r="R116" i="19"/>
  <c r="Q116" i="19"/>
  <c r="P116" i="19"/>
  <c r="Y113" i="19"/>
  <c r="X113" i="19"/>
  <c r="I111" i="19"/>
  <c r="H111" i="19"/>
  <c r="G119" i="19"/>
  <c r="Q108" i="19"/>
  <c r="P108" i="19"/>
  <c r="O107" i="19"/>
  <c r="Y104" i="19"/>
  <c r="X104" i="19"/>
  <c r="I102" i="19"/>
  <c r="H102" i="19"/>
  <c r="Q99" i="19"/>
  <c r="P99" i="19"/>
  <c r="Y96" i="19"/>
  <c r="X96" i="19"/>
  <c r="Q86" i="19"/>
  <c r="P86" i="19"/>
  <c r="Y83" i="19"/>
  <c r="X83" i="19"/>
  <c r="W91" i="19"/>
  <c r="I81" i="19"/>
  <c r="H81" i="19"/>
  <c r="Q72" i="19"/>
  <c r="P72" i="19"/>
  <c r="I71" i="19"/>
  <c r="H71" i="19"/>
  <c r="Y69" i="19"/>
  <c r="X69" i="19"/>
  <c r="W77" i="19"/>
  <c r="Q67" i="19"/>
  <c r="P67" i="19"/>
  <c r="I125" i="19"/>
  <c r="H125" i="19"/>
  <c r="G133" i="19"/>
  <c r="R122" i="19"/>
  <c r="Q122" i="19"/>
  <c r="P122" i="19"/>
  <c r="O121" i="19"/>
  <c r="Y118" i="19"/>
  <c r="X118" i="19"/>
  <c r="J116" i="19"/>
  <c r="I116" i="19"/>
  <c r="H116" i="19"/>
  <c r="Q113" i="19"/>
  <c r="P113" i="19"/>
  <c r="Y110" i="19"/>
  <c r="X110" i="19"/>
  <c r="J108" i="19"/>
  <c r="I108" i="19"/>
  <c r="H108" i="19"/>
  <c r="G107" i="19"/>
  <c r="Q104" i="19"/>
  <c r="P104" i="19"/>
  <c r="Y101" i="19"/>
  <c r="X101" i="19"/>
  <c r="I99" i="19"/>
  <c r="H99" i="19"/>
  <c r="Q96" i="19"/>
  <c r="P96" i="19"/>
  <c r="I94" i="19"/>
  <c r="H94" i="19"/>
  <c r="G93" i="19"/>
  <c r="Q90" i="19"/>
  <c r="P90" i="19"/>
  <c r="I89" i="19"/>
  <c r="H89" i="19"/>
  <c r="I88" i="19"/>
  <c r="H88" i="19"/>
  <c r="Q85" i="19"/>
  <c r="P85" i="19"/>
  <c r="Y82" i="19"/>
  <c r="X82" i="19"/>
  <c r="I80" i="19"/>
  <c r="H80" i="19"/>
  <c r="G79" i="19"/>
  <c r="Q76" i="19"/>
  <c r="P76" i="19"/>
  <c r="Y75" i="19"/>
  <c r="X75" i="19"/>
  <c r="I75" i="19"/>
  <c r="H75" i="19"/>
  <c r="Q73" i="19"/>
  <c r="P73" i="19"/>
  <c r="Y67" i="19"/>
  <c r="X67" i="19"/>
  <c r="Y124" i="19"/>
  <c r="X124" i="19"/>
  <c r="I122" i="19"/>
  <c r="H122" i="19"/>
  <c r="G121" i="19"/>
  <c r="R118" i="19"/>
  <c r="Q118" i="19"/>
  <c r="P118" i="19"/>
  <c r="Y115" i="19"/>
  <c r="X115" i="19"/>
  <c r="I113" i="19"/>
  <c r="H113" i="19"/>
  <c r="R110" i="19"/>
  <c r="Q110" i="19"/>
  <c r="P110" i="19"/>
  <c r="I104" i="19"/>
  <c r="H104" i="19"/>
  <c r="Q101" i="19"/>
  <c r="P101" i="19"/>
  <c r="Y98" i="19"/>
  <c r="X98" i="19"/>
  <c r="I96" i="19"/>
  <c r="H96" i="19"/>
  <c r="I87" i="19"/>
  <c r="H87" i="19"/>
  <c r="J87" i="19"/>
  <c r="Q84" i="19"/>
  <c r="P84" i="19"/>
  <c r="Y81" i="19"/>
  <c r="X81" i="19"/>
  <c r="Q74" i="19"/>
  <c r="P74" i="19"/>
  <c r="R74" i="19"/>
  <c r="Q71" i="19"/>
  <c r="P71" i="19"/>
  <c r="I70" i="19"/>
  <c r="H70" i="19"/>
  <c r="I68" i="19"/>
  <c r="J68" i="19"/>
  <c r="H68" i="19"/>
  <c r="R124" i="19"/>
  <c r="Q124" i="19"/>
  <c r="P124" i="19"/>
  <c r="I118" i="19"/>
  <c r="H118" i="19"/>
  <c r="R115" i="19"/>
  <c r="Q115" i="19"/>
  <c r="P115" i="19"/>
  <c r="Y112" i="19"/>
  <c r="X112" i="19"/>
  <c r="I110" i="19"/>
  <c r="H110" i="19"/>
  <c r="Y103" i="19"/>
  <c r="X103" i="19"/>
  <c r="J101" i="19"/>
  <c r="I101" i="19"/>
  <c r="H101" i="19"/>
  <c r="Q98" i="19"/>
  <c r="P98" i="19"/>
  <c r="Y95" i="19"/>
  <c r="X95" i="19"/>
  <c r="J90" i="19"/>
  <c r="I90" i="19"/>
  <c r="H90" i="19"/>
  <c r="Y88" i="19"/>
  <c r="X88" i="19"/>
  <c r="I86" i="19"/>
  <c r="H86" i="19"/>
  <c r="Q83" i="19"/>
  <c r="P83" i="19"/>
  <c r="O91" i="19"/>
  <c r="Y80" i="19"/>
  <c r="X80" i="19"/>
  <c r="W79" i="19"/>
  <c r="Y72" i="19"/>
  <c r="X72" i="19"/>
  <c r="Q68" i="19"/>
  <c r="P68" i="19"/>
  <c r="I124" i="19"/>
  <c r="H124" i="19"/>
  <c r="Y117" i="19"/>
  <c r="X117" i="19"/>
  <c r="J115" i="19"/>
  <c r="I115" i="19"/>
  <c r="H115" i="19"/>
  <c r="Q112" i="19"/>
  <c r="P112" i="19"/>
  <c r="Y109" i="19"/>
  <c r="X109" i="19"/>
  <c r="R103" i="19"/>
  <c r="Q103" i="19"/>
  <c r="P103" i="19"/>
  <c r="Y100" i="19"/>
  <c r="X100" i="19"/>
  <c r="J98" i="19"/>
  <c r="I98" i="19"/>
  <c r="H98" i="19"/>
  <c r="R95" i="19"/>
  <c r="Q95" i="19"/>
  <c r="P95" i="19"/>
  <c r="Y87" i="19"/>
  <c r="X87" i="19"/>
  <c r="I85" i="19"/>
  <c r="H85" i="19"/>
  <c r="J85" i="19"/>
  <c r="Q82" i="19"/>
  <c r="P82" i="19"/>
  <c r="Y73" i="19"/>
  <c r="X73" i="19"/>
  <c r="Y71" i="19"/>
  <c r="X71" i="19"/>
  <c r="Q70" i="19"/>
  <c r="P70" i="19"/>
  <c r="Y68" i="19"/>
  <c r="X68" i="19"/>
  <c r="Y123" i="19"/>
  <c r="X123" i="19"/>
  <c r="Q117" i="19"/>
  <c r="P117" i="19"/>
  <c r="Y114" i="19"/>
  <c r="X114" i="19"/>
  <c r="I112" i="19"/>
  <c r="H112" i="19"/>
  <c r="Q109" i="19"/>
  <c r="P109" i="19"/>
  <c r="I103" i="19"/>
  <c r="H103" i="19"/>
  <c r="Q100" i="19"/>
  <c r="P100" i="19"/>
  <c r="Y97" i="19"/>
  <c r="X97" i="19"/>
  <c r="W105" i="19"/>
  <c r="I95" i="19"/>
  <c r="H95" i="19"/>
  <c r="Y89" i="19"/>
  <c r="X89" i="19"/>
  <c r="Y86" i="19"/>
  <c r="X86" i="19"/>
  <c r="I84" i="19"/>
  <c r="H84" i="19"/>
  <c r="Q81" i="19"/>
  <c r="P81" i="19"/>
  <c r="I76" i="19"/>
  <c r="H76" i="19"/>
  <c r="Q75" i="19"/>
  <c r="P75" i="19"/>
  <c r="Y74" i="19"/>
  <c r="X74" i="19"/>
  <c r="I69" i="19"/>
  <c r="G77" i="19"/>
  <c r="H69" i="19"/>
  <c r="Q66" i="19"/>
  <c r="P66" i="19"/>
  <c r="O65" i="19"/>
  <c r="J66" i="19"/>
  <c r="I66" i="19"/>
  <c r="H66" i="19"/>
  <c r="G65" i="19"/>
  <c r="Y62" i="19"/>
  <c r="X62" i="19"/>
  <c r="R62" i="19"/>
  <c r="Q62" i="19"/>
  <c r="P62" i="19"/>
  <c r="J62" i="19"/>
  <c r="I62" i="19"/>
  <c r="H62" i="19"/>
  <c r="Y61" i="19"/>
  <c r="X61" i="19"/>
  <c r="R61" i="19"/>
  <c r="Q61" i="19"/>
  <c r="P61" i="19"/>
  <c r="J61" i="19"/>
  <c r="I61" i="19"/>
  <c r="H61" i="19"/>
  <c r="Y60" i="19"/>
  <c r="X60" i="19"/>
  <c r="R60" i="19"/>
  <c r="Q60" i="19"/>
  <c r="P60" i="19"/>
  <c r="J60" i="19"/>
  <c r="I60" i="19"/>
  <c r="H60" i="19"/>
  <c r="Y59" i="19"/>
  <c r="X59" i="19"/>
  <c r="R59" i="19"/>
  <c r="Q59" i="19"/>
  <c r="P59" i="19"/>
  <c r="J59" i="19"/>
  <c r="I59" i="19"/>
  <c r="H59" i="19"/>
  <c r="Y58" i="19"/>
  <c r="X58" i="19"/>
  <c r="R58" i="19"/>
  <c r="Q58" i="19"/>
  <c r="P58" i="19"/>
  <c r="J58" i="19"/>
  <c r="I58" i="19"/>
  <c r="H58" i="19"/>
  <c r="Y57" i="19"/>
  <c r="X57" i="19"/>
  <c r="R57" i="19"/>
  <c r="Q57" i="19"/>
  <c r="P57" i="19"/>
  <c r="J57" i="19"/>
  <c r="I57" i="19"/>
  <c r="H57" i="19"/>
  <c r="Y56" i="19"/>
  <c r="X56" i="19"/>
  <c r="R56" i="19"/>
  <c r="Q56" i="19"/>
  <c r="P56" i="19"/>
  <c r="J56" i="19"/>
  <c r="I56" i="19"/>
  <c r="H56" i="19"/>
  <c r="Y55" i="19"/>
  <c r="X55" i="19"/>
  <c r="W63" i="19"/>
  <c r="Q55" i="19"/>
  <c r="P55" i="19"/>
  <c r="O63" i="19"/>
  <c r="I55" i="19"/>
  <c r="H55" i="19"/>
  <c r="G63" i="19"/>
  <c r="Y54" i="19"/>
  <c r="X54" i="19"/>
  <c r="R54" i="19"/>
  <c r="Q54" i="19"/>
  <c r="P54" i="19"/>
  <c r="I54" i="19"/>
  <c r="H54" i="19"/>
  <c r="Y53" i="19"/>
  <c r="X53" i="19"/>
  <c r="R53" i="19"/>
  <c r="Q53" i="19"/>
  <c r="P53" i="19"/>
  <c r="I53" i="19"/>
  <c r="H53" i="19"/>
  <c r="Y52" i="19"/>
  <c r="X52" i="19"/>
  <c r="W51" i="19"/>
  <c r="Q52" i="19"/>
  <c r="P52" i="19"/>
  <c r="O51" i="19"/>
  <c r="J52" i="19"/>
  <c r="I52" i="19"/>
  <c r="H52" i="19"/>
  <c r="G51" i="19"/>
  <c r="Y48" i="19"/>
  <c r="X48" i="19"/>
  <c r="Q48" i="19"/>
  <c r="P48" i="19"/>
  <c r="I48" i="19"/>
  <c r="H48" i="19"/>
  <c r="Y47" i="19"/>
  <c r="X47" i="19"/>
  <c r="Q47" i="19"/>
  <c r="P47" i="19"/>
  <c r="I47" i="19"/>
  <c r="H47" i="19"/>
  <c r="Y46" i="19"/>
  <c r="X46" i="19"/>
  <c r="Q46" i="19"/>
  <c r="P46" i="19"/>
  <c r="I46" i="19"/>
  <c r="H46" i="19"/>
  <c r="Y45" i="19"/>
  <c r="X45" i="19"/>
  <c r="Q45" i="19"/>
  <c r="P45" i="19"/>
  <c r="I45" i="19"/>
  <c r="H45" i="19"/>
  <c r="Y44" i="19"/>
  <c r="X44" i="19"/>
  <c r="Q44" i="19"/>
  <c r="P44" i="19"/>
  <c r="I44" i="19"/>
  <c r="H44" i="19"/>
  <c r="Y43" i="19"/>
  <c r="X43" i="19"/>
  <c r="Q43" i="19"/>
  <c r="P43" i="19"/>
  <c r="I43" i="19"/>
  <c r="H43" i="19"/>
  <c r="Y42" i="19"/>
  <c r="X42" i="19"/>
  <c r="Q42" i="19"/>
  <c r="P42" i="19"/>
  <c r="I42" i="19"/>
  <c r="H42" i="19"/>
  <c r="Y41" i="19"/>
  <c r="X41" i="19"/>
  <c r="W49" i="19"/>
  <c r="Q41" i="19"/>
  <c r="P41" i="19"/>
  <c r="O49" i="19"/>
  <c r="J41" i="19"/>
  <c r="I41" i="19"/>
  <c r="H41" i="19"/>
  <c r="G49" i="19"/>
  <c r="Y40" i="19"/>
  <c r="X40" i="19"/>
  <c r="Q40" i="19"/>
  <c r="P40" i="19"/>
  <c r="I40" i="19"/>
  <c r="H40" i="19"/>
  <c r="Y39" i="19"/>
  <c r="X39" i="19"/>
  <c r="Q39" i="19"/>
  <c r="P39" i="19"/>
  <c r="I39" i="19"/>
  <c r="H39" i="19"/>
  <c r="Y38" i="19"/>
  <c r="X38" i="19"/>
  <c r="W37" i="19"/>
  <c r="R38" i="19"/>
  <c r="Q38" i="19"/>
  <c r="P38" i="19"/>
  <c r="O37" i="19"/>
  <c r="I38" i="19"/>
  <c r="H38" i="19"/>
  <c r="G37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Y27" i="19"/>
  <c r="X27" i="19"/>
  <c r="W35" i="19"/>
  <c r="Q27" i="19"/>
  <c r="P27" i="19"/>
  <c r="O35" i="19"/>
  <c r="I27" i="19"/>
  <c r="H27" i="19"/>
  <c r="G35" i="19"/>
  <c r="Y26" i="19"/>
  <c r="X26" i="19"/>
  <c r="Q26" i="19"/>
  <c r="P26" i="19"/>
  <c r="J26" i="19"/>
  <c r="I26" i="19"/>
  <c r="H26" i="19"/>
  <c r="Y25" i="19"/>
  <c r="X25" i="19"/>
  <c r="Q25" i="19"/>
  <c r="P25" i="19"/>
  <c r="J25" i="19"/>
  <c r="I25" i="19"/>
  <c r="H25" i="19"/>
  <c r="Y24" i="19"/>
  <c r="X24" i="19"/>
  <c r="W23" i="19"/>
  <c r="R24" i="19"/>
  <c r="Q24" i="19"/>
  <c r="P24" i="19"/>
  <c r="O23" i="19"/>
  <c r="I24" i="19"/>
  <c r="H24" i="19"/>
  <c r="G23" i="19"/>
  <c r="Y20" i="19"/>
  <c r="X20" i="19"/>
  <c r="R20" i="19"/>
  <c r="Q20" i="19"/>
  <c r="P20" i="19"/>
  <c r="I20" i="19"/>
  <c r="H20" i="19"/>
  <c r="Y19" i="19"/>
  <c r="X19" i="19"/>
  <c r="R19" i="19"/>
  <c r="Q19" i="19"/>
  <c r="P19" i="19"/>
  <c r="I19" i="19"/>
  <c r="H19" i="19"/>
  <c r="Y18" i="19"/>
  <c r="X18" i="19"/>
  <c r="R18" i="19"/>
  <c r="Q18" i="19"/>
  <c r="P18" i="19"/>
  <c r="I18" i="19"/>
  <c r="H18" i="19"/>
  <c r="Y17" i="19"/>
  <c r="X17" i="19"/>
  <c r="R17" i="19"/>
  <c r="Q17" i="19"/>
  <c r="P17" i="19"/>
  <c r="I17" i="19"/>
  <c r="H17" i="19"/>
  <c r="Y16" i="19"/>
  <c r="X16" i="19"/>
  <c r="R16" i="19"/>
  <c r="Q16" i="19"/>
  <c r="P16" i="19"/>
  <c r="I16" i="19"/>
  <c r="H16" i="19"/>
  <c r="Y15" i="19"/>
  <c r="X15" i="19"/>
  <c r="R15" i="19"/>
  <c r="Q15" i="19"/>
  <c r="P15" i="19"/>
  <c r="I15" i="19"/>
  <c r="H15" i="19"/>
  <c r="Y14" i="19"/>
  <c r="X14" i="19"/>
  <c r="R14" i="19"/>
  <c r="Q14" i="19"/>
  <c r="P14" i="19"/>
  <c r="I14" i="19"/>
  <c r="H14" i="19"/>
  <c r="Y13" i="19"/>
  <c r="X13" i="19"/>
  <c r="W21" i="19"/>
  <c r="R13" i="19"/>
  <c r="Q13" i="19"/>
  <c r="P13" i="19"/>
  <c r="O21" i="19"/>
  <c r="I13" i="19"/>
  <c r="H13" i="19"/>
  <c r="G21" i="19"/>
  <c r="Y12" i="19"/>
  <c r="X12" i="19"/>
  <c r="Q12" i="19"/>
  <c r="P12" i="19"/>
  <c r="J12" i="19"/>
  <c r="I12" i="19"/>
  <c r="H12" i="19"/>
  <c r="Y11" i="19"/>
  <c r="X11" i="19"/>
  <c r="Q11" i="19"/>
  <c r="P11" i="19"/>
  <c r="J11" i="19"/>
  <c r="I11" i="19"/>
  <c r="H11" i="19"/>
  <c r="Y10" i="19"/>
  <c r="X10" i="19"/>
  <c r="W9" i="19"/>
  <c r="Q10" i="19"/>
  <c r="P10" i="19"/>
  <c r="O9" i="19"/>
  <c r="R123" i="19" s="1"/>
  <c r="J10" i="19"/>
  <c r="I10" i="19"/>
  <c r="H10" i="19"/>
  <c r="G9" i="19"/>
  <c r="J126" i="19" s="1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R136" i="19"/>
  <c r="Q136" i="19"/>
  <c r="P136" i="19"/>
  <c r="O135" i="19"/>
  <c r="R137" i="19"/>
  <c r="Q137" i="19"/>
  <c r="P137" i="19"/>
  <c r="R138" i="19"/>
  <c r="Q138" i="19"/>
  <c r="P138" i="19"/>
  <c r="R139" i="19"/>
  <c r="Q139" i="19"/>
  <c r="P139" i="19"/>
  <c r="O147" i="19"/>
  <c r="R140" i="19"/>
  <c r="Q140" i="19"/>
  <c r="P140" i="19"/>
  <c r="R141" i="19"/>
  <c r="Q141" i="19"/>
  <c r="P141" i="19"/>
  <c r="R142" i="19"/>
  <c r="Q142" i="19"/>
  <c r="P142" i="19"/>
  <c r="R143" i="19"/>
  <c r="Q143" i="19"/>
  <c r="P143" i="19"/>
  <c r="R144" i="19"/>
  <c r="Q144" i="19"/>
  <c r="P144" i="19"/>
  <c r="R145" i="19"/>
  <c r="Q145" i="19"/>
  <c r="P145" i="19"/>
  <c r="R146" i="19"/>
  <c r="Q146" i="19"/>
  <c r="P146" i="19"/>
  <c r="R150" i="19"/>
  <c r="Q150" i="19"/>
  <c r="P150" i="19"/>
  <c r="O149" i="19"/>
  <c r="R151" i="19"/>
  <c r="Q151" i="19"/>
  <c r="P151" i="19"/>
  <c r="R152" i="19"/>
  <c r="Q152" i="19"/>
  <c r="P152" i="19"/>
  <c r="R153" i="19"/>
  <c r="Q153" i="19"/>
  <c r="P153" i="19"/>
  <c r="O161" i="19"/>
  <c r="R154" i="19"/>
  <c r="Q154" i="19"/>
  <c r="P154" i="19"/>
  <c r="R155" i="19"/>
  <c r="Q155" i="19"/>
  <c r="P155" i="19"/>
  <c r="R156" i="19"/>
  <c r="Q156" i="19"/>
  <c r="P156" i="19"/>
  <c r="R157" i="19"/>
  <c r="Q157" i="19"/>
  <c r="P157" i="19"/>
  <c r="R158" i="19"/>
  <c r="Q158" i="19"/>
  <c r="P158" i="19"/>
  <c r="R159" i="19"/>
  <c r="Q159" i="19"/>
  <c r="P159" i="19"/>
  <c r="R160" i="19"/>
  <c r="Q160" i="19"/>
  <c r="P160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J136" i="19"/>
  <c r="I136" i="19"/>
  <c r="H136" i="19"/>
  <c r="G135" i="19"/>
  <c r="J137" i="19"/>
  <c r="I137" i="19"/>
  <c r="H137" i="19"/>
  <c r="J138" i="19"/>
  <c r="I138" i="19"/>
  <c r="H138" i="19"/>
  <c r="J139" i="19"/>
  <c r="I139" i="19"/>
  <c r="H139" i="19"/>
  <c r="G147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4" i="19"/>
  <c r="I144" i="19"/>
  <c r="H144" i="19"/>
  <c r="J145" i="19"/>
  <c r="I145" i="19"/>
  <c r="H145" i="19"/>
  <c r="J146" i="19"/>
  <c r="I146" i="19"/>
  <c r="H146" i="19"/>
  <c r="J150" i="19"/>
  <c r="I150" i="19"/>
  <c r="H150" i="19"/>
  <c r="G149" i="19"/>
  <c r="J151" i="19"/>
  <c r="I151" i="19"/>
  <c r="H151" i="19"/>
  <c r="J152" i="19"/>
  <c r="I152" i="19"/>
  <c r="H152" i="19"/>
  <c r="J153" i="19"/>
  <c r="I153" i="19"/>
  <c r="H153" i="19"/>
  <c r="G161" i="19"/>
  <c r="J154" i="19"/>
  <c r="I154" i="19"/>
  <c r="H154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J159" i="19"/>
  <c r="I159" i="19"/>
  <c r="H159" i="19"/>
  <c r="J160" i="19"/>
  <c r="I160" i="19"/>
  <c r="H160" i="19"/>
  <c r="J117" i="19"/>
  <c r="I117" i="19"/>
  <c r="H117" i="19"/>
  <c r="R114" i="19"/>
  <c r="Q114" i="19"/>
  <c r="P114" i="19"/>
  <c r="J109" i="19"/>
  <c r="I109" i="19"/>
  <c r="H109" i="19"/>
  <c r="Y102" i="19"/>
  <c r="X102" i="19"/>
  <c r="J100" i="19"/>
  <c r="I100" i="19"/>
  <c r="H100" i="19"/>
  <c r="R97" i="19"/>
  <c r="Q97" i="19"/>
  <c r="P97" i="19"/>
  <c r="O105" i="19"/>
  <c r="Y94" i="19"/>
  <c r="X94" i="19"/>
  <c r="W93" i="19"/>
  <c r="Q88" i="19"/>
  <c r="P88" i="19"/>
  <c r="R88" i="19"/>
  <c r="Y85" i="19"/>
  <c r="X85" i="19"/>
  <c r="I83" i="19"/>
  <c r="H83" i="19"/>
  <c r="G91" i="19"/>
  <c r="J83" i="19"/>
  <c r="Q80" i="19"/>
  <c r="P80" i="19"/>
  <c r="O79" i="19"/>
  <c r="R80" i="19"/>
  <c r="Y76" i="19"/>
  <c r="X76" i="19"/>
  <c r="I73" i="19"/>
  <c r="H73" i="19"/>
  <c r="J73" i="19"/>
  <c r="I72" i="19"/>
  <c r="H72" i="19"/>
  <c r="J72" i="19"/>
  <c r="Y70" i="19"/>
  <c r="X70" i="19"/>
  <c r="Q69" i="19"/>
  <c r="P69" i="19"/>
  <c r="O77" i="19"/>
  <c r="R69" i="19"/>
  <c r="Y66" i="19"/>
  <c r="X66" i="19"/>
  <c r="W65" i="19"/>
  <c r="V161" i="19"/>
  <c r="V149" i="19"/>
  <c r="V147" i="19"/>
  <c r="V135" i="19"/>
  <c r="V133" i="19"/>
  <c r="V121" i="19"/>
  <c r="V119" i="19"/>
  <c r="V107" i="19"/>
  <c r="V105" i="19"/>
  <c r="V93" i="19"/>
  <c r="V65" i="19"/>
  <c r="U7" i="19"/>
  <c r="V91" i="19"/>
  <c r="V77" i="19"/>
  <c r="V79" i="19"/>
  <c r="V63" i="19"/>
  <c r="V51" i="19"/>
  <c r="V49" i="19"/>
  <c r="V37" i="19"/>
  <c r="V35" i="19"/>
  <c r="V23" i="19"/>
  <c r="V21" i="19"/>
  <c r="V9" i="19"/>
  <c r="N161" i="19"/>
  <c r="N149" i="19"/>
  <c r="N147" i="19"/>
  <c r="N135" i="19"/>
  <c r="N133" i="19"/>
  <c r="N121" i="19"/>
  <c r="N119" i="19"/>
  <c r="N107" i="19"/>
  <c r="N105" i="19"/>
  <c r="N79" i="19"/>
  <c r="N77" i="19"/>
  <c r="M7" i="19"/>
  <c r="N93" i="19"/>
  <c r="N91" i="19"/>
  <c r="N65" i="19"/>
  <c r="N63" i="19"/>
  <c r="N51" i="19"/>
  <c r="N49" i="19"/>
  <c r="N37" i="19"/>
  <c r="N35" i="19"/>
  <c r="N23" i="19"/>
  <c r="N21" i="19"/>
  <c r="N9" i="19"/>
  <c r="F161" i="19"/>
  <c r="F149" i="19"/>
  <c r="F147" i="19"/>
  <c r="F135" i="19"/>
  <c r="F133" i="19"/>
  <c r="F121" i="19"/>
  <c r="F119" i="19"/>
  <c r="F107" i="19"/>
  <c r="F105" i="19"/>
  <c r="F91" i="19"/>
  <c r="E7" i="19"/>
  <c r="F93" i="19"/>
  <c r="F79" i="19"/>
  <c r="F77" i="19"/>
  <c r="F65" i="19"/>
  <c r="F63" i="19"/>
  <c r="F51" i="19"/>
  <c r="F49" i="19"/>
  <c r="F37" i="19"/>
  <c r="F35" i="19"/>
  <c r="F23" i="19"/>
  <c r="F21" i="19"/>
  <c r="F9" i="19"/>
  <c r="M99" i="17"/>
  <c r="L99" i="17"/>
  <c r="K99" i="17"/>
  <c r="J99" i="17"/>
  <c r="I99" i="17"/>
  <c r="M90" i="17"/>
  <c r="L90" i="17"/>
  <c r="K90" i="17"/>
  <c r="I90" i="17"/>
  <c r="J90" i="17"/>
  <c r="M82" i="17"/>
  <c r="L82" i="17"/>
  <c r="K82" i="17"/>
  <c r="J82" i="17"/>
  <c r="I82" i="17"/>
  <c r="M73" i="17"/>
  <c r="L73" i="17"/>
  <c r="K73" i="17"/>
  <c r="J73" i="17"/>
  <c r="I73" i="17"/>
  <c r="M56" i="17"/>
  <c r="L56" i="17"/>
  <c r="K56" i="17"/>
  <c r="I56" i="17"/>
  <c r="J56" i="17"/>
  <c r="Z17" i="17"/>
  <c r="Y17" i="17"/>
  <c r="X17" i="17"/>
  <c r="W17" i="17"/>
  <c r="V21" i="17"/>
  <c r="Z13" i="17"/>
  <c r="Y13" i="17"/>
  <c r="X13" i="17"/>
  <c r="W13" i="17"/>
  <c r="M110" i="17"/>
  <c r="K110" i="17"/>
  <c r="J110" i="17"/>
  <c r="I110" i="17"/>
  <c r="L110" i="17"/>
  <c r="I96" i="17"/>
  <c r="M96" i="17"/>
  <c r="L96" i="17"/>
  <c r="K96" i="17"/>
  <c r="J96" i="17"/>
  <c r="I87" i="17"/>
  <c r="M87" i="17"/>
  <c r="L87" i="17"/>
  <c r="J87" i="17"/>
  <c r="K87" i="17"/>
  <c r="I70" i="17"/>
  <c r="M70" i="17"/>
  <c r="L70" i="17"/>
  <c r="K70" i="17"/>
  <c r="J70" i="17"/>
  <c r="I61" i="17"/>
  <c r="M61" i="17"/>
  <c r="L61" i="17"/>
  <c r="K61" i="17"/>
  <c r="J61" i="17"/>
  <c r="I53" i="17"/>
  <c r="M53" i="17"/>
  <c r="L53" i="17"/>
  <c r="J53" i="17"/>
  <c r="K53" i="17"/>
  <c r="M118" i="17"/>
  <c r="L118" i="17"/>
  <c r="K118" i="17"/>
  <c r="J118" i="17"/>
  <c r="I118" i="17"/>
  <c r="J101" i="17"/>
  <c r="I101" i="17"/>
  <c r="M101" i="17"/>
  <c r="L101" i="17"/>
  <c r="K101" i="17"/>
  <c r="J84" i="17"/>
  <c r="I84" i="17"/>
  <c r="M84" i="17"/>
  <c r="K84" i="17"/>
  <c r="L84" i="17"/>
  <c r="J75" i="17"/>
  <c r="I75" i="17"/>
  <c r="M75" i="17"/>
  <c r="L75" i="17"/>
  <c r="K75" i="17"/>
  <c r="J67" i="17"/>
  <c r="I67" i="17"/>
  <c r="M67" i="17"/>
  <c r="L67" i="17"/>
  <c r="K67" i="17"/>
  <c r="J58" i="17"/>
  <c r="I58" i="17"/>
  <c r="M58" i="17"/>
  <c r="L58" i="17"/>
  <c r="K58" i="17"/>
  <c r="X18" i="17"/>
  <c r="W18" i="17"/>
  <c r="Y18" i="17"/>
  <c r="Z18" i="17"/>
  <c r="X14" i="17"/>
  <c r="W14" i="17"/>
  <c r="Z14" i="17"/>
  <c r="Y14" i="17"/>
  <c r="X10" i="17"/>
  <c r="V9" i="17"/>
  <c r="W10" i="17"/>
  <c r="Z10" i="17"/>
  <c r="Y10" i="17"/>
  <c r="K108" i="17"/>
  <c r="I108" i="17"/>
  <c r="M108" i="17"/>
  <c r="L108" i="17"/>
  <c r="H107" i="17"/>
  <c r="J108" i="17"/>
  <c r="K116" i="17"/>
  <c r="J116" i="17"/>
  <c r="I116" i="17"/>
  <c r="M116" i="17"/>
  <c r="L116" i="17"/>
  <c r="K125" i="17"/>
  <c r="J125" i="17"/>
  <c r="I125" i="17"/>
  <c r="H133" i="17"/>
  <c r="L125" i="17"/>
  <c r="M125" i="17"/>
  <c r="M142" i="17"/>
  <c r="L142" i="17"/>
  <c r="K142" i="17"/>
  <c r="J142" i="17"/>
  <c r="I142" i="17"/>
  <c r="M151" i="17"/>
  <c r="L151" i="17"/>
  <c r="K151" i="17"/>
  <c r="J151" i="17"/>
  <c r="I151" i="17"/>
  <c r="M159" i="17"/>
  <c r="L159" i="17"/>
  <c r="K159" i="17"/>
  <c r="J159" i="17"/>
  <c r="I159" i="17"/>
  <c r="J111" i="17"/>
  <c r="H119" i="17"/>
  <c r="L111" i="17"/>
  <c r="K111" i="17"/>
  <c r="I111" i="17"/>
  <c r="M111" i="17"/>
  <c r="M128" i="17"/>
  <c r="L128" i="17"/>
  <c r="K128" i="17"/>
  <c r="J128" i="17"/>
  <c r="I128" i="17"/>
  <c r="M137" i="17"/>
  <c r="L137" i="17"/>
  <c r="K137" i="17"/>
  <c r="J137" i="17"/>
  <c r="I137" i="17"/>
  <c r="M145" i="17"/>
  <c r="L145" i="17"/>
  <c r="K145" i="17"/>
  <c r="J145" i="17"/>
  <c r="I145" i="17"/>
  <c r="M154" i="17"/>
  <c r="L154" i="17"/>
  <c r="K154" i="17"/>
  <c r="J154" i="17"/>
  <c r="I154" i="17"/>
  <c r="I114" i="17"/>
  <c r="J114" i="17"/>
  <c r="M114" i="17"/>
  <c r="L114" i="17"/>
  <c r="K114" i="17"/>
  <c r="L123" i="17"/>
  <c r="I123" i="17"/>
  <c r="K123" i="17"/>
  <c r="J123" i="17"/>
  <c r="M123" i="17"/>
  <c r="L131" i="17"/>
  <c r="K131" i="17"/>
  <c r="J131" i="17"/>
  <c r="I131" i="17"/>
  <c r="M131" i="17"/>
  <c r="L140" i="17"/>
  <c r="K140" i="17"/>
  <c r="J140" i="17"/>
  <c r="I140" i="17"/>
  <c r="M140" i="17"/>
  <c r="L157" i="17"/>
  <c r="K157" i="17"/>
  <c r="J157" i="17"/>
  <c r="I157" i="17"/>
  <c r="M157" i="17"/>
  <c r="M109" i="17"/>
  <c r="I109" i="17"/>
  <c r="L109" i="17"/>
  <c r="K109" i="17"/>
  <c r="J109" i="17"/>
  <c r="M117" i="17"/>
  <c r="I117" i="17"/>
  <c r="L117" i="17"/>
  <c r="K117" i="17"/>
  <c r="J117" i="17"/>
  <c r="K126" i="17"/>
  <c r="J126" i="17"/>
  <c r="M126" i="17"/>
  <c r="L126" i="17"/>
  <c r="I126" i="17"/>
  <c r="K143" i="17"/>
  <c r="J143" i="17"/>
  <c r="I143" i="17"/>
  <c r="M143" i="17"/>
  <c r="L143" i="17"/>
  <c r="K152" i="17"/>
  <c r="J152" i="17"/>
  <c r="I152" i="17"/>
  <c r="M152" i="17"/>
  <c r="L152" i="17"/>
  <c r="K160" i="17"/>
  <c r="J160" i="17"/>
  <c r="I160" i="17"/>
  <c r="M160" i="17"/>
  <c r="L160" i="17"/>
  <c r="J129" i="17"/>
  <c r="I129" i="17"/>
  <c r="M129" i="17"/>
  <c r="L129" i="17"/>
  <c r="K129" i="17"/>
  <c r="J138" i="17"/>
  <c r="I138" i="17"/>
  <c r="M138" i="17"/>
  <c r="L138" i="17"/>
  <c r="K138" i="17"/>
  <c r="J146" i="17"/>
  <c r="I146" i="17"/>
  <c r="M146" i="17"/>
  <c r="L146" i="17"/>
  <c r="K146" i="17"/>
  <c r="J155" i="17"/>
  <c r="I155" i="17"/>
  <c r="M155" i="17"/>
  <c r="L155" i="17"/>
  <c r="K155" i="17"/>
  <c r="I132" i="17"/>
  <c r="M132" i="17"/>
  <c r="L132" i="17"/>
  <c r="K132" i="17"/>
  <c r="J132" i="17"/>
  <c r="I141" i="17"/>
  <c r="M141" i="17"/>
  <c r="L141" i="17"/>
  <c r="K141" i="17"/>
  <c r="J141" i="17"/>
  <c r="I150" i="17"/>
  <c r="M150" i="17"/>
  <c r="H149" i="17"/>
  <c r="L150" i="17"/>
  <c r="K150" i="17"/>
  <c r="J150" i="17"/>
  <c r="I158" i="17"/>
  <c r="M158" i="17"/>
  <c r="L158" i="17"/>
  <c r="K158" i="17"/>
  <c r="J158" i="17"/>
  <c r="M127" i="17"/>
  <c r="L127" i="17"/>
  <c r="K127" i="17"/>
  <c r="J127" i="17"/>
  <c r="I127" i="17"/>
  <c r="M136" i="17"/>
  <c r="H135" i="17"/>
  <c r="L136" i="17"/>
  <c r="K136" i="17"/>
  <c r="J136" i="17"/>
  <c r="I136" i="17"/>
  <c r="M144" i="17"/>
  <c r="L144" i="17"/>
  <c r="K144" i="17"/>
  <c r="J144" i="17"/>
  <c r="I144" i="17"/>
  <c r="H161" i="17"/>
  <c r="M153" i="17"/>
  <c r="L153" i="17"/>
  <c r="K153" i="17"/>
  <c r="J153" i="17"/>
  <c r="I153" i="17"/>
  <c r="L104" i="17"/>
  <c r="J104" i="17"/>
  <c r="I104" i="17"/>
  <c r="M104" i="17"/>
  <c r="K104" i="17"/>
  <c r="K98" i="17"/>
  <c r="J98" i="17"/>
  <c r="I98" i="17"/>
  <c r="M98" i="17"/>
  <c r="L98" i="17"/>
  <c r="K89" i="17"/>
  <c r="J89" i="17"/>
  <c r="I89" i="17"/>
  <c r="M89" i="17"/>
  <c r="L89" i="17"/>
  <c r="K81" i="17"/>
  <c r="J81" i="17"/>
  <c r="I81" i="17"/>
  <c r="L81" i="17"/>
  <c r="M81" i="17"/>
  <c r="K72" i="17"/>
  <c r="J72" i="17"/>
  <c r="I72" i="17"/>
  <c r="M72" i="17"/>
  <c r="L72" i="17"/>
  <c r="K55" i="17"/>
  <c r="J55" i="17"/>
  <c r="I55" i="17"/>
  <c r="H63" i="17"/>
  <c r="M55" i="17"/>
  <c r="L55" i="17"/>
  <c r="M139" i="17"/>
  <c r="L139" i="17"/>
  <c r="K139" i="17"/>
  <c r="J139" i="17"/>
  <c r="I139" i="17"/>
  <c r="H147" i="17"/>
  <c r="M112" i="17"/>
  <c r="L112" i="17"/>
  <c r="K112" i="17"/>
  <c r="J112" i="17"/>
  <c r="I112" i="17"/>
  <c r="M103" i="17"/>
  <c r="L103" i="17"/>
  <c r="K103" i="17"/>
  <c r="J103" i="17"/>
  <c r="I103" i="17"/>
  <c r="L95" i="17"/>
  <c r="K95" i="17"/>
  <c r="J95" i="17"/>
  <c r="I95" i="17"/>
  <c r="M95" i="17"/>
  <c r="L86" i="17"/>
  <c r="K86" i="17"/>
  <c r="J86" i="17"/>
  <c r="I86" i="17"/>
  <c r="M86" i="17"/>
  <c r="L69" i="17"/>
  <c r="K69" i="17"/>
  <c r="J69" i="17"/>
  <c r="I69" i="17"/>
  <c r="H77" i="17"/>
  <c r="M69" i="17"/>
  <c r="L60" i="17"/>
  <c r="K60" i="17"/>
  <c r="J60" i="17"/>
  <c r="I60" i="17"/>
  <c r="M60" i="17"/>
  <c r="L52" i="17"/>
  <c r="K52" i="17"/>
  <c r="J52" i="17"/>
  <c r="I52" i="17"/>
  <c r="M52" i="17"/>
  <c r="H51" i="17"/>
  <c r="Z19" i="17"/>
  <c r="Y19" i="17"/>
  <c r="X19" i="17"/>
  <c r="W19" i="17"/>
  <c r="Z15" i="17"/>
  <c r="Y15" i="17"/>
  <c r="X15" i="17"/>
  <c r="W15" i="17"/>
  <c r="AA15" i="17"/>
  <c r="Z11" i="17"/>
  <c r="Y11" i="17"/>
  <c r="X11" i="17"/>
  <c r="W11" i="17"/>
  <c r="I124" i="17"/>
  <c r="M124" i="17"/>
  <c r="L124" i="17"/>
  <c r="K124" i="17"/>
  <c r="J124" i="17"/>
  <c r="L122" i="17"/>
  <c r="K122" i="17"/>
  <c r="J122" i="17"/>
  <c r="I122" i="17"/>
  <c r="H121" i="17"/>
  <c r="M122" i="17"/>
  <c r="L113" i="17"/>
  <c r="K113" i="17"/>
  <c r="J113" i="17"/>
  <c r="I113" i="17"/>
  <c r="M113" i="17"/>
  <c r="M100" i="17"/>
  <c r="L100" i="17"/>
  <c r="K100" i="17"/>
  <c r="J100" i="17"/>
  <c r="I100" i="17"/>
  <c r="M83" i="17"/>
  <c r="L83" i="17"/>
  <c r="K83" i="17"/>
  <c r="J83" i="17"/>
  <c r="I83" i="17"/>
  <c r="H91" i="17"/>
  <c r="M74" i="17"/>
  <c r="L74" i="17"/>
  <c r="K74" i="17"/>
  <c r="J74" i="17"/>
  <c r="I74" i="17"/>
  <c r="M66" i="17"/>
  <c r="H65" i="17"/>
  <c r="L66" i="17"/>
  <c r="K66" i="17"/>
  <c r="J66" i="17"/>
  <c r="I66" i="17"/>
  <c r="M57" i="17"/>
  <c r="L57" i="17"/>
  <c r="K57" i="17"/>
  <c r="J57" i="17"/>
  <c r="I57" i="17"/>
  <c r="V16" i="14"/>
  <c r="U16" i="14"/>
  <c r="T16" i="14"/>
  <c r="M148" i="13"/>
  <c r="L148" i="13"/>
  <c r="K148" i="13"/>
  <c r="J148" i="13"/>
  <c r="I148" i="13"/>
  <c r="M139" i="13"/>
  <c r="L139" i="13"/>
  <c r="K139" i="13"/>
  <c r="J139" i="13"/>
  <c r="I139" i="13"/>
  <c r="M130" i="13"/>
  <c r="L130" i="13"/>
  <c r="K130" i="13"/>
  <c r="J130" i="13"/>
  <c r="I130" i="13"/>
  <c r="M122" i="13"/>
  <c r="L122" i="13"/>
  <c r="K122" i="13"/>
  <c r="J122" i="13"/>
  <c r="I122" i="13"/>
  <c r="M113" i="13"/>
  <c r="L113" i="13"/>
  <c r="K113" i="13"/>
  <c r="J113" i="13"/>
  <c r="I113" i="13"/>
  <c r="H104" i="13"/>
  <c r="M96" i="13"/>
  <c r="L96" i="13"/>
  <c r="K96" i="13"/>
  <c r="J96" i="13"/>
  <c r="I96" i="13"/>
  <c r="M87" i="13"/>
  <c r="L87" i="13"/>
  <c r="K87" i="13"/>
  <c r="J87" i="13"/>
  <c r="I87" i="13"/>
  <c r="M79" i="13"/>
  <c r="L79" i="13"/>
  <c r="K79" i="13"/>
  <c r="J79" i="13"/>
  <c r="I79" i="13"/>
  <c r="M70" i="13"/>
  <c r="L70" i="13"/>
  <c r="K70" i="13"/>
  <c r="J70" i="13"/>
  <c r="I70" i="13"/>
  <c r="M61" i="13"/>
  <c r="L61" i="13"/>
  <c r="K61" i="13"/>
  <c r="J61" i="13"/>
  <c r="I61" i="13"/>
  <c r="M53" i="13"/>
  <c r="L53" i="13"/>
  <c r="K53" i="13"/>
  <c r="J53" i="13"/>
  <c r="I53" i="13"/>
  <c r="M44" i="13"/>
  <c r="L44" i="13"/>
  <c r="K44" i="13"/>
  <c r="J44" i="13"/>
  <c r="I44" i="13"/>
  <c r="M36" i="13"/>
  <c r="L36" i="13"/>
  <c r="K36" i="13"/>
  <c r="J36" i="13"/>
  <c r="I36" i="13"/>
  <c r="M27" i="13"/>
  <c r="L27" i="13"/>
  <c r="K27" i="13"/>
  <c r="J27" i="13"/>
  <c r="I27" i="13"/>
  <c r="AA15" i="13"/>
  <c r="Z15" i="13"/>
  <c r="Y15" i="13"/>
  <c r="X15" i="13"/>
  <c r="W15" i="13"/>
  <c r="AA11" i="13"/>
  <c r="Z11" i="13"/>
  <c r="Y11" i="13"/>
  <c r="X11" i="13"/>
  <c r="W11" i="13"/>
  <c r="W19" i="16"/>
  <c r="AA19" i="16"/>
  <c r="Z19" i="16"/>
  <c r="Y19" i="16"/>
  <c r="X19" i="16"/>
  <c r="W15" i="16"/>
  <c r="AA15" i="16"/>
  <c r="Z15" i="16"/>
  <c r="Y15" i="16"/>
  <c r="X15" i="16"/>
  <c r="W11" i="16"/>
  <c r="AA11" i="16"/>
  <c r="Z11" i="16"/>
  <c r="Y11" i="16"/>
  <c r="X11" i="16"/>
  <c r="T15" i="14"/>
  <c r="S23" i="14"/>
  <c r="V15" i="14"/>
  <c r="U15" i="14"/>
  <c r="I153" i="13"/>
  <c r="M153" i="13"/>
  <c r="L153" i="13"/>
  <c r="K153" i="13"/>
  <c r="J153" i="13"/>
  <c r="I144" i="13"/>
  <c r="M144" i="13"/>
  <c r="L144" i="13"/>
  <c r="K144" i="13"/>
  <c r="J144" i="13"/>
  <c r="I136" i="13"/>
  <c r="M136" i="13"/>
  <c r="L136" i="13"/>
  <c r="K136" i="13"/>
  <c r="J136" i="13"/>
  <c r="I127" i="13"/>
  <c r="M127" i="13"/>
  <c r="L127" i="13"/>
  <c r="K127" i="13"/>
  <c r="J127" i="13"/>
  <c r="I110" i="13"/>
  <c r="H118" i="13"/>
  <c r="M110" i="13"/>
  <c r="L110" i="13"/>
  <c r="K110" i="13"/>
  <c r="J110" i="13"/>
  <c r="I101" i="13"/>
  <c r="M101" i="13"/>
  <c r="L101" i="13"/>
  <c r="K101" i="13"/>
  <c r="J101" i="13"/>
  <c r="I93" i="13"/>
  <c r="M93" i="13"/>
  <c r="L93" i="13"/>
  <c r="K93" i="13"/>
  <c r="J93" i="13"/>
  <c r="I84" i="13"/>
  <c r="M84" i="13"/>
  <c r="L84" i="13"/>
  <c r="K84" i="13"/>
  <c r="J84" i="13"/>
  <c r="I75" i="13"/>
  <c r="M75" i="13"/>
  <c r="L75" i="13"/>
  <c r="K75" i="13"/>
  <c r="J75" i="13"/>
  <c r="I67" i="13"/>
  <c r="M67" i="13"/>
  <c r="L67" i="13"/>
  <c r="K67" i="13"/>
  <c r="J67" i="13"/>
  <c r="I58" i="13"/>
  <c r="M58" i="13"/>
  <c r="L58" i="13"/>
  <c r="K58" i="13"/>
  <c r="J58" i="13"/>
  <c r="I50" i="13"/>
  <c r="M50" i="13"/>
  <c r="L50" i="13"/>
  <c r="K50" i="13"/>
  <c r="J50" i="13"/>
  <c r="I41" i="13"/>
  <c r="M41" i="13"/>
  <c r="L41" i="13"/>
  <c r="K41" i="13"/>
  <c r="J41" i="13"/>
  <c r="I32" i="13"/>
  <c r="M32" i="13"/>
  <c r="L32" i="13"/>
  <c r="K32" i="13"/>
  <c r="J32" i="13"/>
  <c r="I24" i="13"/>
  <c r="M24" i="13"/>
  <c r="L24" i="13"/>
  <c r="K24" i="13"/>
  <c r="J24" i="13"/>
  <c r="I18" i="13"/>
  <c r="M18" i="13"/>
  <c r="L18" i="13"/>
  <c r="K18" i="13"/>
  <c r="J18" i="13"/>
  <c r="I14" i="13"/>
  <c r="M14" i="13"/>
  <c r="L14" i="13"/>
  <c r="K14" i="13"/>
  <c r="J14" i="13"/>
  <c r="I10" i="13"/>
  <c r="M10" i="13"/>
  <c r="L10" i="13"/>
  <c r="K10" i="13"/>
  <c r="J10" i="13"/>
  <c r="U22" i="14"/>
  <c r="T22" i="14"/>
  <c r="V22" i="14"/>
  <c r="J158" i="13"/>
  <c r="I158" i="13"/>
  <c r="M158" i="13"/>
  <c r="L158" i="13"/>
  <c r="K158" i="13"/>
  <c r="J150" i="13"/>
  <c r="I150" i="13"/>
  <c r="M150" i="13"/>
  <c r="L150" i="13"/>
  <c r="K150" i="13"/>
  <c r="J141" i="13"/>
  <c r="I141" i="13"/>
  <c r="M141" i="13"/>
  <c r="L141" i="13"/>
  <c r="K141" i="13"/>
  <c r="J124" i="13"/>
  <c r="I124" i="13"/>
  <c r="H132" i="13"/>
  <c r="M124" i="13"/>
  <c r="L124" i="13"/>
  <c r="K124" i="13"/>
  <c r="J115" i="13"/>
  <c r="I115" i="13"/>
  <c r="M115" i="13"/>
  <c r="L115" i="13"/>
  <c r="K115" i="13"/>
  <c r="J107" i="13"/>
  <c r="I107" i="13"/>
  <c r="M107" i="13"/>
  <c r="L107" i="13"/>
  <c r="K107" i="13"/>
  <c r="J98" i="13"/>
  <c r="I98" i="13"/>
  <c r="M98" i="13"/>
  <c r="L98" i="13"/>
  <c r="K98" i="13"/>
  <c r="J89" i="13"/>
  <c r="I89" i="13"/>
  <c r="M89" i="13"/>
  <c r="L89" i="13"/>
  <c r="K89" i="13"/>
  <c r="J81" i="13"/>
  <c r="I81" i="13"/>
  <c r="M81" i="13"/>
  <c r="L81" i="13"/>
  <c r="K81" i="13"/>
  <c r="J72" i="13"/>
  <c r="I72" i="13"/>
  <c r="M72" i="13"/>
  <c r="L72" i="13"/>
  <c r="K72" i="13"/>
  <c r="J64" i="13"/>
  <c r="I64" i="13"/>
  <c r="M64" i="13"/>
  <c r="L64" i="13"/>
  <c r="K64" i="13"/>
  <c r="J55" i="13"/>
  <c r="I55" i="13"/>
  <c r="M55" i="13"/>
  <c r="L55" i="13"/>
  <c r="K55" i="13"/>
  <c r="J46" i="13"/>
  <c r="I46" i="13"/>
  <c r="M46" i="13"/>
  <c r="L46" i="13"/>
  <c r="K46" i="13"/>
  <c r="J38" i="13"/>
  <c r="I38" i="13"/>
  <c r="M38" i="13"/>
  <c r="L38" i="13"/>
  <c r="K38" i="13"/>
  <c r="J29" i="13"/>
  <c r="I29" i="13"/>
  <c r="M29" i="13"/>
  <c r="L29" i="13"/>
  <c r="K29" i="13"/>
  <c r="X16" i="13"/>
  <c r="W16" i="13"/>
  <c r="AA16" i="13"/>
  <c r="Z16" i="13"/>
  <c r="Y16" i="13"/>
  <c r="X12" i="13"/>
  <c r="W12" i="13"/>
  <c r="V20" i="13"/>
  <c r="AA12" i="13"/>
  <c r="Z12" i="13"/>
  <c r="Y12" i="13"/>
  <c r="X8" i="13"/>
  <c r="W8" i="13"/>
  <c r="AA8" i="13"/>
  <c r="Z8" i="13"/>
  <c r="Y8" i="13"/>
  <c r="Y16" i="16"/>
  <c r="X16" i="16"/>
  <c r="W16" i="16"/>
  <c r="AA16" i="16"/>
  <c r="Z16" i="16"/>
  <c r="Y12" i="16"/>
  <c r="X12" i="16"/>
  <c r="W12" i="16"/>
  <c r="AA12" i="16"/>
  <c r="Z12" i="16"/>
  <c r="V21" i="14"/>
  <c r="U21" i="14"/>
  <c r="T21" i="14"/>
  <c r="V13" i="14"/>
  <c r="U13" i="14"/>
  <c r="T13" i="14"/>
  <c r="K155" i="13"/>
  <c r="J155" i="13"/>
  <c r="I155" i="13"/>
  <c r="M155" i="13"/>
  <c r="L155" i="13"/>
  <c r="K138" i="13"/>
  <c r="J138" i="13"/>
  <c r="I138" i="13"/>
  <c r="H146" i="13"/>
  <c r="M138" i="13"/>
  <c r="L138" i="13"/>
  <c r="K129" i="13"/>
  <c r="J129" i="13"/>
  <c r="I129" i="13"/>
  <c r="M129" i="13"/>
  <c r="L129" i="13"/>
  <c r="K121" i="13"/>
  <c r="J121" i="13"/>
  <c r="I121" i="13"/>
  <c r="M121" i="13"/>
  <c r="L121" i="13"/>
  <c r="K112" i="13"/>
  <c r="J112" i="13"/>
  <c r="I112" i="13"/>
  <c r="M112" i="13"/>
  <c r="L112" i="13"/>
  <c r="K103" i="13"/>
  <c r="J103" i="13"/>
  <c r="I103" i="13"/>
  <c r="M103" i="13"/>
  <c r="L103" i="13"/>
  <c r="K95" i="13"/>
  <c r="J95" i="13"/>
  <c r="I95" i="13"/>
  <c r="M95" i="13"/>
  <c r="L95" i="13"/>
  <c r="K86" i="13"/>
  <c r="J86" i="13"/>
  <c r="I86" i="13"/>
  <c r="M86" i="13"/>
  <c r="L86" i="13"/>
  <c r="K78" i="13"/>
  <c r="J78" i="13"/>
  <c r="I78" i="13"/>
  <c r="M78" i="13"/>
  <c r="L78" i="13"/>
  <c r="K69" i="13"/>
  <c r="J69" i="13"/>
  <c r="I69" i="13"/>
  <c r="M69" i="13"/>
  <c r="L69" i="13"/>
  <c r="K60" i="13"/>
  <c r="J60" i="13"/>
  <c r="I60" i="13"/>
  <c r="M60" i="13"/>
  <c r="L60" i="13"/>
  <c r="K52" i="13"/>
  <c r="J52" i="13"/>
  <c r="I52" i="13"/>
  <c r="M52" i="13"/>
  <c r="L52" i="13"/>
  <c r="K43" i="13"/>
  <c r="J43" i="13"/>
  <c r="I43" i="13"/>
  <c r="M43" i="13"/>
  <c r="L43" i="13"/>
  <c r="K26" i="13"/>
  <c r="J26" i="13"/>
  <c r="I26" i="13"/>
  <c r="H34" i="13"/>
  <c r="M26" i="13"/>
  <c r="L26" i="13"/>
  <c r="K19" i="13"/>
  <c r="J19" i="13"/>
  <c r="I19" i="13"/>
  <c r="M19" i="13"/>
  <c r="L19" i="13"/>
  <c r="K15" i="13"/>
  <c r="J15" i="13"/>
  <c r="I15" i="13"/>
  <c r="M15" i="13"/>
  <c r="L15" i="13"/>
  <c r="K11" i="13"/>
  <c r="J11" i="13"/>
  <c r="I11" i="13"/>
  <c r="M11" i="13"/>
  <c r="L11" i="13"/>
  <c r="Z18" i="15"/>
  <c r="Y18" i="15"/>
  <c r="X18" i="15"/>
  <c r="W18" i="15"/>
  <c r="AA18" i="15"/>
  <c r="Z14" i="15"/>
  <c r="Y14" i="15"/>
  <c r="X14" i="15"/>
  <c r="W14" i="15"/>
  <c r="AA14" i="15"/>
  <c r="Z10" i="15"/>
  <c r="Y10" i="15"/>
  <c r="X10" i="15"/>
  <c r="W10" i="15"/>
  <c r="AA10" i="15"/>
  <c r="V20" i="14"/>
  <c r="U20" i="14"/>
  <c r="T20" i="14"/>
  <c r="V12" i="14"/>
  <c r="U12" i="14"/>
  <c r="T12" i="14"/>
  <c r="L152" i="13"/>
  <c r="K152" i="13"/>
  <c r="J152" i="13"/>
  <c r="I152" i="13"/>
  <c r="H160" i="13"/>
  <c r="M152" i="13"/>
  <c r="L143" i="13"/>
  <c r="K143" i="13"/>
  <c r="J143" i="13"/>
  <c r="I143" i="13"/>
  <c r="M143" i="13"/>
  <c r="L135" i="13"/>
  <c r="K135" i="13"/>
  <c r="J135" i="13"/>
  <c r="I135" i="13"/>
  <c r="M135" i="13"/>
  <c r="L126" i="13"/>
  <c r="K126" i="13"/>
  <c r="J126" i="13"/>
  <c r="I126" i="13"/>
  <c r="M126" i="13"/>
  <c r="L117" i="13"/>
  <c r="K117" i="13"/>
  <c r="J117" i="13"/>
  <c r="I117" i="13"/>
  <c r="M117" i="13"/>
  <c r="L109" i="13"/>
  <c r="K109" i="13"/>
  <c r="J109" i="13"/>
  <c r="I109" i="13"/>
  <c r="M109" i="13"/>
  <c r="L100" i="13"/>
  <c r="K100" i="13"/>
  <c r="J100" i="13"/>
  <c r="I100" i="13"/>
  <c r="M100" i="13"/>
  <c r="L92" i="13"/>
  <c r="K92" i="13"/>
  <c r="J92" i="13"/>
  <c r="I92" i="13"/>
  <c r="M92" i="13"/>
  <c r="L83" i="13"/>
  <c r="K83" i="13"/>
  <c r="J83" i="13"/>
  <c r="I83" i="13"/>
  <c r="M83" i="13"/>
  <c r="L74" i="13"/>
  <c r="K74" i="13"/>
  <c r="J74" i="13"/>
  <c r="I74" i="13"/>
  <c r="M74" i="13"/>
  <c r="L66" i="13"/>
  <c r="K66" i="13"/>
  <c r="J66" i="13"/>
  <c r="I66" i="13"/>
  <c r="M66" i="13"/>
  <c r="L57" i="13"/>
  <c r="K57" i="13"/>
  <c r="J57" i="13"/>
  <c r="I57" i="13"/>
  <c r="M57" i="13"/>
  <c r="L40" i="13"/>
  <c r="K40" i="13"/>
  <c r="J40" i="13"/>
  <c r="I40" i="13"/>
  <c r="H48" i="13"/>
  <c r="M40" i="13"/>
  <c r="L31" i="13"/>
  <c r="K31" i="13"/>
  <c r="J31" i="13"/>
  <c r="I31" i="13"/>
  <c r="M31" i="13"/>
  <c r="L23" i="13"/>
  <c r="K23" i="13"/>
  <c r="J23" i="13"/>
  <c r="I23" i="13"/>
  <c r="M23" i="13"/>
  <c r="Z17" i="13"/>
  <c r="Y17" i="13"/>
  <c r="X17" i="13"/>
  <c r="W17" i="13"/>
  <c r="AA17" i="13"/>
  <c r="Z13" i="13"/>
  <c r="Y13" i="13"/>
  <c r="X13" i="13"/>
  <c r="W13" i="13"/>
  <c r="AA13" i="13"/>
  <c r="Z9" i="13"/>
  <c r="Y9" i="13"/>
  <c r="X9" i="13"/>
  <c r="W9" i="13"/>
  <c r="AA9" i="13"/>
  <c r="AA17" i="16"/>
  <c r="Z17" i="16"/>
  <c r="Y17" i="16"/>
  <c r="X17" i="16"/>
  <c r="W17" i="16"/>
  <c r="V21" i="16"/>
  <c r="AA13" i="16"/>
  <c r="Z13" i="16"/>
  <c r="Y13" i="16"/>
  <c r="X13" i="16"/>
  <c r="W13" i="16"/>
  <c r="V19" i="14"/>
  <c r="U19" i="14"/>
  <c r="T19" i="14"/>
  <c r="V11" i="14"/>
  <c r="U11" i="14"/>
  <c r="T11" i="14"/>
  <c r="M157" i="13"/>
  <c r="L157" i="13"/>
  <c r="K157" i="13"/>
  <c r="J157" i="13"/>
  <c r="I157" i="13"/>
  <c r="M149" i="13"/>
  <c r="L149" i="13"/>
  <c r="K149" i="13"/>
  <c r="J149" i="13"/>
  <c r="I149" i="13"/>
  <c r="M140" i="13"/>
  <c r="L140" i="13"/>
  <c r="K140" i="13"/>
  <c r="J140" i="13"/>
  <c r="I140" i="13"/>
  <c r="M131" i="13"/>
  <c r="L131" i="13"/>
  <c r="K131" i="13"/>
  <c r="J131" i="13"/>
  <c r="I131" i="13"/>
  <c r="M123" i="13"/>
  <c r="L123" i="13"/>
  <c r="K123" i="13"/>
  <c r="J123" i="13"/>
  <c r="I123" i="13"/>
  <c r="M114" i="13"/>
  <c r="L114" i="13"/>
  <c r="K114" i="13"/>
  <c r="J114" i="13"/>
  <c r="I114" i="13"/>
  <c r="M106" i="13"/>
  <c r="L106" i="13"/>
  <c r="K106" i="13"/>
  <c r="J106" i="13"/>
  <c r="I106" i="13"/>
  <c r="M97" i="13"/>
  <c r="L97" i="13"/>
  <c r="K97" i="13"/>
  <c r="J97" i="13"/>
  <c r="I97" i="13"/>
  <c r="M88" i="13"/>
  <c r="L88" i="13"/>
  <c r="K88" i="13"/>
  <c r="J88" i="13"/>
  <c r="I88" i="13"/>
  <c r="M80" i="13"/>
  <c r="L80" i="13"/>
  <c r="K80" i="13"/>
  <c r="J80" i="13"/>
  <c r="I80" i="13"/>
  <c r="M71" i="13"/>
  <c r="L71" i="13"/>
  <c r="K71" i="13"/>
  <c r="J71" i="13"/>
  <c r="I71" i="13"/>
  <c r="M54" i="13"/>
  <c r="L54" i="13"/>
  <c r="K54" i="13"/>
  <c r="J54" i="13"/>
  <c r="I54" i="13"/>
  <c r="H62" i="13"/>
  <c r="M45" i="13"/>
  <c r="L45" i="13"/>
  <c r="K45" i="13"/>
  <c r="J45" i="13"/>
  <c r="I45" i="13"/>
  <c r="M37" i="13"/>
  <c r="L37" i="13"/>
  <c r="K37" i="13"/>
  <c r="J37" i="13"/>
  <c r="I37" i="13"/>
  <c r="M28" i="13"/>
  <c r="L28" i="13"/>
  <c r="K28" i="13"/>
  <c r="J28" i="13"/>
  <c r="I28" i="13"/>
  <c r="M16" i="13"/>
  <c r="L16" i="13"/>
  <c r="K16" i="13"/>
  <c r="J16" i="13"/>
  <c r="I16" i="13"/>
  <c r="M12" i="13"/>
  <c r="L12" i="13"/>
  <c r="K12" i="13"/>
  <c r="J12" i="13"/>
  <c r="I12" i="13"/>
  <c r="H20" i="13"/>
  <c r="M8" i="13"/>
  <c r="L8" i="13"/>
  <c r="K8" i="13"/>
  <c r="J8" i="13"/>
  <c r="I8" i="13"/>
  <c r="Y20" i="16"/>
  <c r="X20" i="16"/>
  <c r="W20" i="16"/>
  <c r="AA20" i="16"/>
  <c r="Z20" i="16"/>
  <c r="AA19" i="15"/>
  <c r="Z19" i="15"/>
  <c r="Y19" i="15"/>
  <c r="X19" i="15"/>
  <c r="W19" i="15"/>
  <c r="AA15" i="15"/>
  <c r="Z15" i="15"/>
  <c r="Y15" i="15"/>
  <c r="X15" i="15"/>
  <c r="W15" i="15"/>
  <c r="AA11" i="15"/>
  <c r="Z11" i="15"/>
  <c r="Y11" i="15"/>
  <c r="X11" i="15"/>
  <c r="W11" i="15"/>
  <c r="V18" i="14"/>
  <c r="U18" i="14"/>
  <c r="T18" i="14"/>
  <c r="M154" i="13"/>
  <c r="L154" i="13"/>
  <c r="K154" i="13"/>
  <c r="J154" i="13"/>
  <c r="I154" i="13"/>
  <c r="M145" i="13"/>
  <c r="L145" i="13"/>
  <c r="K145" i="13"/>
  <c r="J145" i="13"/>
  <c r="I145" i="13"/>
  <c r="M137" i="13"/>
  <c r="L137" i="13"/>
  <c r="K137" i="13"/>
  <c r="J137" i="13"/>
  <c r="I137" i="13"/>
  <c r="M128" i="13"/>
  <c r="L128" i="13"/>
  <c r="K128" i="13"/>
  <c r="J128" i="13"/>
  <c r="I128" i="13"/>
  <c r="M120" i="13"/>
  <c r="L120" i="13"/>
  <c r="K120" i="13"/>
  <c r="J120" i="13"/>
  <c r="I120" i="13"/>
  <c r="M111" i="13"/>
  <c r="L111" i="13"/>
  <c r="K111" i="13"/>
  <c r="J111" i="13"/>
  <c r="I111" i="13"/>
  <c r="M102" i="13"/>
  <c r="L102" i="13"/>
  <c r="K102" i="13"/>
  <c r="J102" i="13"/>
  <c r="I102" i="13"/>
  <c r="M94" i="13"/>
  <c r="L94" i="13"/>
  <c r="K94" i="13"/>
  <c r="J94" i="13"/>
  <c r="I94" i="13"/>
  <c r="M85" i="13"/>
  <c r="L85" i="13"/>
  <c r="K85" i="13"/>
  <c r="J85" i="13"/>
  <c r="I85" i="13"/>
  <c r="M68" i="13"/>
  <c r="L68" i="13"/>
  <c r="K68" i="13"/>
  <c r="J68" i="13"/>
  <c r="I68" i="13"/>
  <c r="H76" i="13"/>
  <c r="M59" i="13"/>
  <c r="L59" i="13"/>
  <c r="K59" i="13"/>
  <c r="J59" i="13"/>
  <c r="I59" i="13"/>
  <c r="M51" i="13"/>
  <c r="L51" i="13"/>
  <c r="K51" i="13"/>
  <c r="J51" i="13"/>
  <c r="I51" i="13"/>
  <c r="M42" i="13"/>
  <c r="L42" i="13"/>
  <c r="K42" i="13"/>
  <c r="J42" i="13"/>
  <c r="I42" i="13"/>
  <c r="M33" i="13"/>
  <c r="L33" i="13"/>
  <c r="K33" i="13"/>
  <c r="J33" i="13"/>
  <c r="I33" i="13"/>
  <c r="M25" i="13"/>
  <c r="L25" i="13"/>
  <c r="K25" i="13"/>
  <c r="J25" i="13"/>
  <c r="I25" i="13"/>
  <c r="AA18" i="13"/>
  <c r="Z18" i="13"/>
  <c r="Y18" i="13"/>
  <c r="X18" i="13"/>
  <c r="W18" i="13"/>
  <c r="AA14" i="13"/>
  <c r="Z14" i="13"/>
  <c r="Y14" i="13"/>
  <c r="X14" i="13"/>
  <c r="W14" i="13"/>
  <c r="AA10" i="13"/>
  <c r="Z10" i="13"/>
  <c r="Y10" i="13"/>
  <c r="X10" i="13"/>
  <c r="W10" i="13"/>
  <c r="H56" i="12"/>
  <c r="N9" i="12"/>
  <c r="M9" i="12"/>
  <c r="L9" i="12"/>
  <c r="K9" i="12"/>
  <c r="J9" i="12"/>
  <c r="I9" i="12"/>
  <c r="N50" i="12"/>
  <c r="M50" i="12"/>
  <c r="L50" i="12"/>
  <c r="K50" i="12"/>
  <c r="J50" i="12"/>
  <c r="I50" i="12"/>
  <c r="L49" i="12"/>
  <c r="J49" i="12"/>
  <c r="N49" i="12"/>
  <c r="M49" i="12"/>
  <c r="K49" i="12"/>
  <c r="I49" i="12"/>
  <c r="J48" i="12"/>
  <c r="N48" i="12"/>
  <c r="M48" i="12"/>
  <c r="L48" i="12"/>
  <c r="K48" i="12"/>
  <c r="I48" i="12"/>
  <c r="J52" i="12"/>
  <c r="I52" i="12"/>
  <c r="N52" i="12"/>
  <c r="M52" i="12"/>
  <c r="L52" i="12"/>
  <c r="K52" i="12"/>
  <c r="N47" i="12"/>
  <c r="L47" i="12"/>
  <c r="K47" i="12"/>
  <c r="I47" i="12"/>
  <c r="M47" i="12"/>
  <c r="J47" i="12"/>
  <c r="N51" i="12"/>
  <c r="M51" i="12"/>
  <c r="L51" i="12"/>
  <c r="K51" i="12"/>
  <c r="J51" i="12"/>
  <c r="I51" i="12"/>
  <c r="U46" i="12"/>
  <c r="X46" i="12"/>
  <c r="V46" i="12"/>
  <c r="I40" i="12"/>
  <c r="N40" i="12"/>
  <c r="M40" i="12"/>
  <c r="L40" i="12"/>
  <c r="K40" i="12"/>
  <c r="J40" i="12"/>
  <c r="I36" i="12"/>
  <c r="N36" i="12"/>
  <c r="M36" i="12"/>
  <c r="L36" i="12"/>
  <c r="K36" i="12"/>
  <c r="J36" i="12"/>
  <c r="I32" i="12"/>
  <c r="N32" i="12"/>
  <c r="M32" i="12"/>
  <c r="L32" i="12"/>
  <c r="K32" i="12"/>
  <c r="J32" i="12"/>
  <c r="I28" i="12"/>
  <c r="N28" i="12"/>
  <c r="M28" i="12"/>
  <c r="L28" i="12"/>
  <c r="K28" i="12"/>
  <c r="J28" i="12"/>
  <c r="I24" i="12"/>
  <c r="N24" i="12"/>
  <c r="M24" i="12"/>
  <c r="L24" i="12"/>
  <c r="K24" i="12"/>
  <c r="J24" i="12"/>
  <c r="I20" i="12"/>
  <c r="N20" i="12"/>
  <c r="M20" i="12"/>
  <c r="L20" i="12"/>
  <c r="K20" i="12"/>
  <c r="J20" i="12"/>
  <c r="J10" i="12"/>
  <c r="I10" i="12"/>
  <c r="N10" i="12"/>
  <c r="M10" i="12"/>
  <c r="L10" i="12"/>
  <c r="K10" i="12"/>
  <c r="H53" i="12"/>
  <c r="J6" i="12"/>
  <c r="I6" i="12"/>
  <c r="N6" i="12"/>
  <c r="M6" i="12"/>
  <c r="L6" i="12"/>
  <c r="K6" i="12"/>
  <c r="K45" i="12"/>
  <c r="J45" i="12"/>
  <c r="I45" i="12"/>
  <c r="N45" i="12"/>
  <c r="M45" i="12"/>
  <c r="L45" i="12"/>
  <c r="V43" i="12"/>
  <c r="U43" i="12"/>
  <c r="X43" i="12"/>
  <c r="K41" i="12"/>
  <c r="J41" i="12"/>
  <c r="I41" i="12"/>
  <c r="N41" i="12"/>
  <c r="M41" i="12"/>
  <c r="L41" i="12"/>
  <c r="V39" i="12"/>
  <c r="U39" i="12"/>
  <c r="X39" i="12"/>
  <c r="K37" i="12"/>
  <c r="J37" i="12"/>
  <c r="I37" i="12"/>
  <c r="N37" i="12"/>
  <c r="M37" i="12"/>
  <c r="L37" i="12"/>
  <c r="K33" i="12"/>
  <c r="J33" i="12"/>
  <c r="I33" i="12"/>
  <c r="N33" i="12"/>
  <c r="M33" i="12"/>
  <c r="L33" i="12"/>
  <c r="K29" i="12"/>
  <c r="J29" i="12"/>
  <c r="I29" i="12"/>
  <c r="N29" i="12"/>
  <c r="M29" i="12"/>
  <c r="L29" i="12"/>
  <c r="K25" i="12"/>
  <c r="J25" i="12"/>
  <c r="I25" i="12"/>
  <c r="N25" i="12"/>
  <c r="M25" i="12"/>
  <c r="L25" i="12"/>
  <c r="K21" i="12"/>
  <c r="J21" i="12"/>
  <c r="I21" i="12"/>
  <c r="N21" i="12"/>
  <c r="M21" i="12"/>
  <c r="L21" i="12"/>
  <c r="K17" i="12"/>
  <c r="J17" i="12"/>
  <c r="I17" i="12"/>
  <c r="N17" i="12"/>
  <c r="M17" i="12"/>
  <c r="L17" i="12"/>
  <c r="L12" i="12"/>
  <c r="K12" i="12"/>
  <c r="J12" i="12"/>
  <c r="I12" i="12"/>
  <c r="N12" i="12"/>
  <c r="M12" i="12"/>
  <c r="X9" i="12"/>
  <c r="V9" i="12"/>
  <c r="U9" i="12"/>
  <c r="H54" i="12"/>
  <c r="L7" i="12"/>
  <c r="K7" i="12"/>
  <c r="J7" i="12"/>
  <c r="I7" i="12"/>
  <c r="N7" i="12"/>
  <c r="M7" i="12"/>
  <c r="X48" i="12"/>
  <c r="V48" i="12"/>
  <c r="U48" i="12"/>
  <c r="X52" i="12"/>
  <c r="V52" i="12"/>
  <c r="U52" i="12"/>
  <c r="X56" i="12"/>
  <c r="V56" i="12"/>
  <c r="U56" i="12"/>
  <c r="X47" i="12"/>
  <c r="V47" i="12"/>
  <c r="U47" i="12"/>
  <c r="X51" i="12"/>
  <c r="V51" i="12"/>
  <c r="U51" i="12"/>
  <c r="X55" i="12"/>
  <c r="V55" i="12"/>
  <c r="U55" i="12"/>
  <c r="V50" i="12"/>
  <c r="U50" i="12"/>
  <c r="X50" i="12"/>
  <c r="V54" i="12"/>
  <c r="U54" i="12"/>
  <c r="X54" i="12"/>
  <c r="X49" i="12"/>
  <c r="V49" i="12"/>
  <c r="U49" i="12"/>
  <c r="X53" i="12"/>
  <c r="V53" i="12"/>
  <c r="U53" i="12"/>
  <c r="X57" i="12"/>
  <c r="V57" i="12"/>
  <c r="U57" i="12"/>
  <c r="I38" i="5"/>
  <c r="L38" i="5"/>
  <c r="K38" i="5"/>
  <c r="J38" i="5"/>
  <c r="M38" i="5"/>
  <c r="L30" i="5"/>
  <c r="J30" i="5"/>
  <c r="I30" i="5"/>
  <c r="M30" i="5"/>
  <c r="K30" i="5"/>
  <c r="J22" i="5"/>
  <c r="M22" i="5"/>
  <c r="L22" i="5"/>
  <c r="K22" i="5"/>
  <c r="I22" i="5"/>
  <c r="M11" i="5"/>
  <c r="L11" i="5"/>
  <c r="K11" i="5"/>
  <c r="J11" i="5"/>
  <c r="I11" i="5"/>
  <c r="M46" i="12"/>
  <c r="L46" i="12"/>
  <c r="K46" i="12"/>
  <c r="J46" i="12"/>
  <c r="I46" i="12"/>
  <c r="N46" i="12"/>
  <c r="M42" i="12"/>
  <c r="L42" i="12"/>
  <c r="K42" i="12"/>
  <c r="J42" i="12"/>
  <c r="I42" i="12"/>
  <c r="N42" i="12"/>
  <c r="X40" i="12"/>
  <c r="V40" i="12"/>
  <c r="U40" i="12"/>
  <c r="M38" i="12"/>
  <c r="L38" i="12"/>
  <c r="K38" i="12"/>
  <c r="J38" i="12"/>
  <c r="I38" i="12"/>
  <c r="N38" i="12"/>
  <c r="X36" i="12"/>
  <c r="V36" i="12"/>
  <c r="U36" i="12"/>
  <c r="M34" i="12"/>
  <c r="L34" i="12"/>
  <c r="K34" i="12"/>
  <c r="J34" i="12"/>
  <c r="I34" i="12"/>
  <c r="N34" i="12"/>
  <c r="X32" i="12"/>
  <c r="V32" i="12"/>
  <c r="U32" i="12"/>
  <c r="M30" i="12"/>
  <c r="L30" i="12"/>
  <c r="K30" i="12"/>
  <c r="J30" i="12"/>
  <c r="I30" i="12"/>
  <c r="N30" i="12"/>
  <c r="X28" i="12"/>
  <c r="V28" i="12"/>
  <c r="U28" i="12"/>
  <c r="M26" i="12"/>
  <c r="L26" i="12"/>
  <c r="K26" i="12"/>
  <c r="J26" i="12"/>
  <c r="I26" i="12"/>
  <c r="N26" i="12"/>
  <c r="X24" i="12"/>
  <c r="V24" i="12"/>
  <c r="U24" i="12"/>
  <c r="M22" i="12"/>
  <c r="L22" i="12"/>
  <c r="K22" i="12"/>
  <c r="J22" i="12"/>
  <c r="I22" i="12"/>
  <c r="N22" i="12"/>
  <c r="X20" i="12"/>
  <c r="V20" i="12"/>
  <c r="U20" i="12"/>
  <c r="M18" i="12"/>
  <c r="L18" i="12"/>
  <c r="K18" i="12"/>
  <c r="J18" i="12"/>
  <c r="I18" i="12"/>
  <c r="N18" i="12"/>
  <c r="X16" i="12"/>
  <c r="V16" i="12"/>
  <c r="U16" i="12"/>
  <c r="M13" i="12"/>
  <c r="L13" i="12"/>
  <c r="K13" i="12"/>
  <c r="J13" i="12"/>
  <c r="I13" i="12"/>
  <c r="N13" i="12"/>
  <c r="I49" i="5"/>
  <c r="L49" i="5"/>
  <c r="M49" i="5"/>
  <c r="K49" i="5"/>
  <c r="J49" i="5"/>
  <c r="I41" i="5"/>
  <c r="J41" i="5"/>
  <c r="M41" i="5"/>
  <c r="L41" i="5"/>
  <c r="K41" i="5"/>
  <c r="I33" i="5"/>
  <c r="M33" i="5"/>
  <c r="K33" i="5"/>
  <c r="J33" i="5"/>
  <c r="L33" i="5"/>
  <c r="I25" i="5"/>
  <c r="K25" i="5"/>
  <c r="M25" i="5"/>
  <c r="L25" i="5"/>
  <c r="J25" i="5"/>
  <c r="I17" i="5"/>
  <c r="M17" i="5"/>
  <c r="L17" i="5"/>
  <c r="K17" i="5"/>
  <c r="J17" i="5"/>
  <c r="I14" i="5"/>
  <c r="M14" i="5"/>
  <c r="L14" i="5"/>
  <c r="K14" i="5"/>
  <c r="J14" i="5"/>
  <c r="L215" i="3"/>
  <c r="K215" i="3"/>
  <c r="J215" i="3"/>
  <c r="M215" i="3"/>
  <c r="N215" i="3"/>
  <c r="N214" i="3"/>
  <c r="M214" i="3"/>
  <c r="L214" i="3"/>
  <c r="K214" i="3"/>
  <c r="J214" i="3"/>
  <c r="M213" i="3"/>
  <c r="L213" i="3"/>
  <c r="K213" i="3"/>
  <c r="J213" i="3"/>
  <c r="N213" i="3"/>
  <c r="L184" i="3"/>
  <c r="K184" i="3"/>
  <c r="I195" i="3"/>
  <c r="J184" i="3"/>
  <c r="N184" i="3"/>
  <c r="M184" i="3"/>
  <c r="N183" i="3"/>
  <c r="M183" i="3"/>
  <c r="I194" i="3"/>
  <c r="L183" i="3"/>
  <c r="K183" i="3"/>
  <c r="J183" i="3"/>
  <c r="I193" i="3"/>
  <c r="M182" i="3"/>
  <c r="K182" i="3"/>
  <c r="J182" i="3"/>
  <c r="L182" i="3"/>
  <c r="N182" i="3"/>
  <c r="G192" i="3"/>
  <c r="G191" i="3"/>
  <c r="G190" i="3"/>
  <c r="L168" i="3"/>
  <c r="K168" i="3"/>
  <c r="N168" i="3"/>
  <c r="M168" i="3"/>
  <c r="J168" i="3"/>
  <c r="N167" i="3"/>
  <c r="M167" i="3"/>
  <c r="J167" i="3"/>
  <c r="K167" i="3"/>
  <c r="L167" i="3"/>
  <c r="N166" i="3"/>
  <c r="M166" i="3"/>
  <c r="L166" i="3"/>
  <c r="K166" i="3"/>
  <c r="J166" i="3"/>
  <c r="J153" i="3"/>
  <c r="K153" i="3"/>
  <c r="N153" i="3"/>
  <c r="M153" i="3"/>
  <c r="L153" i="3"/>
  <c r="J157" i="3"/>
  <c r="M157" i="3"/>
  <c r="K157" i="3"/>
  <c r="L157" i="3"/>
  <c r="N157" i="3"/>
  <c r="J161" i="3"/>
  <c r="M161" i="3"/>
  <c r="L161" i="3"/>
  <c r="K161" i="3"/>
  <c r="N161" i="3"/>
  <c r="J165" i="3"/>
  <c r="N165" i="3"/>
  <c r="M165" i="3"/>
  <c r="L165" i="3"/>
  <c r="K165" i="3"/>
  <c r="J169" i="3"/>
  <c r="K169" i="3"/>
  <c r="N169" i="3"/>
  <c r="M169" i="3"/>
  <c r="L169" i="3"/>
  <c r="J173" i="3"/>
  <c r="M173" i="3"/>
  <c r="K173" i="3"/>
  <c r="N173" i="3"/>
  <c r="L173" i="3"/>
  <c r="J177" i="3"/>
  <c r="M177" i="3"/>
  <c r="I188" i="3"/>
  <c r="K177" i="3"/>
  <c r="N177" i="3"/>
  <c r="L177" i="3"/>
  <c r="J181" i="3"/>
  <c r="I192" i="3"/>
  <c r="M181" i="3"/>
  <c r="N181" i="3"/>
  <c r="L181" i="3"/>
  <c r="K181" i="3"/>
  <c r="J185" i="3"/>
  <c r="K185" i="3"/>
  <c r="N185" i="3"/>
  <c r="M185" i="3"/>
  <c r="L185" i="3"/>
  <c r="I196" i="3"/>
  <c r="J208" i="3"/>
  <c r="M208" i="3"/>
  <c r="K208" i="3"/>
  <c r="L208" i="3"/>
  <c r="N208" i="3"/>
  <c r="J212" i="3"/>
  <c r="M212" i="3"/>
  <c r="N212" i="3"/>
  <c r="L212" i="3"/>
  <c r="K212" i="3"/>
  <c r="J216" i="3"/>
  <c r="K216" i="3"/>
  <c r="N216" i="3"/>
  <c r="M216" i="3"/>
  <c r="L216" i="3"/>
  <c r="K217" i="3"/>
  <c r="N217" i="3"/>
  <c r="M217" i="3"/>
  <c r="J217" i="3"/>
  <c r="L217" i="3"/>
  <c r="G196" i="3"/>
  <c r="G195" i="3"/>
  <c r="G194" i="3"/>
  <c r="L172" i="3"/>
  <c r="K172" i="3"/>
  <c r="M172" i="3"/>
  <c r="N172" i="3"/>
  <c r="J172" i="3"/>
  <c r="N171" i="3"/>
  <c r="M171" i="3"/>
  <c r="K171" i="3"/>
  <c r="L171" i="3"/>
  <c r="J171" i="3"/>
  <c r="K170" i="3"/>
  <c r="N170" i="3"/>
  <c r="J170" i="3"/>
  <c r="M170" i="3"/>
  <c r="L170" i="3"/>
  <c r="L156" i="3"/>
  <c r="K156" i="3"/>
  <c r="M156" i="3"/>
  <c r="N156" i="3"/>
  <c r="J156" i="3"/>
  <c r="N155" i="3"/>
  <c r="M155" i="3"/>
  <c r="K155" i="3"/>
  <c r="L155" i="3"/>
  <c r="J155" i="3"/>
  <c r="K154" i="3"/>
  <c r="L154" i="3"/>
  <c r="J154" i="3"/>
  <c r="N154" i="3"/>
  <c r="M154" i="3"/>
  <c r="G189" i="3"/>
  <c r="G193" i="3"/>
  <c r="T25" i="6"/>
  <c r="S25" i="6"/>
  <c r="W25" i="6"/>
  <c r="V25" i="6"/>
  <c r="U25" i="6"/>
  <c r="U36" i="6"/>
  <c r="T36" i="6"/>
  <c r="W36" i="6"/>
  <c r="V36" i="6"/>
  <c r="S36" i="6"/>
  <c r="T33" i="6"/>
  <c r="S33" i="6"/>
  <c r="W33" i="6"/>
  <c r="V33" i="6"/>
  <c r="U33" i="6"/>
  <c r="U44" i="6"/>
  <c r="T44" i="6"/>
  <c r="W44" i="6"/>
  <c r="V44" i="6"/>
  <c r="S44" i="6"/>
  <c r="U24" i="6"/>
  <c r="V24" i="6"/>
  <c r="T24" i="6"/>
  <c r="S24" i="6"/>
  <c r="W24" i="6"/>
  <c r="T41" i="6"/>
  <c r="S41" i="6"/>
  <c r="W41" i="6"/>
  <c r="V41" i="6"/>
  <c r="U41" i="6"/>
  <c r="W52" i="6"/>
  <c r="U52" i="6"/>
  <c r="T52" i="6"/>
  <c r="V52" i="6"/>
  <c r="S52" i="6"/>
  <c r="V13" i="6"/>
  <c r="T13" i="6"/>
  <c r="S13" i="6"/>
  <c r="W13" i="6"/>
  <c r="U13" i="6"/>
  <c r="W15" i="6"/>
  <c r="V15" i="6"/>
  <c r="T15" i="6"/>
  <c r="S15" i="6"/>
  <c r="U15" i="6"/>
  <c r="T21" i="6"/>
  <c r="W21" i="6"/>
  <c r="U21" i="6"/>
  <c r="S21" i="6"/>
  <c r="V21" i="6"/>
  <c r="U32" i="6"/>
  <c r="W32" i="6"/>
  <c r="T32" i="6"/>
  <c r="S32" i="6"/>
  <c r="V32" i="6"/>
  <c r="V49" i="6"/>
  <c r="T49" i="6"/>
  <c r="S49" i="6"/>
  <c r="W49" i="6"/>
  <c r="U49" i="6"/>
  <c r="W10" i="6"/>
  <c r="U10" i="6"/>
  <c r="S10" i="6"/>
  <c r="V10" i="6"/>
  <c r="T10" i="6"/>
  <c r="V12" i="6"/>
  <c r="U12" i="6"/>
  <c r="W12" i="6"/>
  <c r="S12" i="6"/>
  <c r="T12" i="6"/>
  <c r="T14" i="6"/>
  <c r="S14" i="6"/>
  <c r="W14" i="6"/>
  <c r="U14" i="6"/>
  <c r="V14" i="6"/>
  <c r="S18" i="6"/>
  <c r="W18" i="6"/>
  <c r="V18" i="6"/>
  <c r="T18" i="6"/>
  <c r="U18" i="6"/>
  <c r="T29" i="6"/>
  <c r="W29" i="6"/>
  <c r="V29" i="6"/>
  <c r="S29" i="6"/>
  <c r="U29" i="6"/>
  <c r="U40" i="6"/>
  <c r="V40" i="6"/>
  <c r="T40" i="6"/>
  <c r="S40" i="6"/>
  <c r="W40" i="6"/>
  <c r="W7" i="6"/>
  <c r="V7" i="6"/>
  <c r="T7" i="6"/>
  <c r="U7" i="6"/>
  <c r="S7" i="6"/>
  <c r="U9" i="6"/>
  <c r="T9" i="6"/>
  <c r="V9" i="6"/>
  <c r="W9" i="6"/>
  <c r="S9" i="6"/>
  <c r="S26" i="6"/>
  <c r="W26" i="6"/>
  <c r="V26" i="6"/>
  <c r="U26" i="6"/>
  <c r="T26" i="6"/>
  <c r="T37" i="6"/>
  <c r="W37" i="6"/>
  <c r="U37" i="6"/>
  <c r="S37" i="6"/>
  <c r="V37" i="6"/>
  <c r="U48" i="6"/>
  <c r="T48" i="6"/>
  <c r="S48" i="6"/>
  <c r="W48" i="6"/>
  <c r="V48" i="6"/>
  <c r="S50" i="6"/>
  <c r="W50" i="6"/>
  <c r="V50" i="6"/>
  <c r="U50" i="6"/>
  <c r="T50" i="6"/>
  <c r="S34" i="6"/>
  <c r="W34" i="6"/>
  <c r="V34" i="6"/>
  <c r="T34" i="6"/>
  <c r="U34" i="6"/>
  <c r="T45" i="6"/>
  <c r="W45" i="6"/>
  <c r="S45" i="6"/>
  <c r="V45" i="6"/>
  <c r="U45" i="6"/>
  <c r="T17" i="6"/>
  <c r="S17" i="6"/>
  <c r="W17" i="6"/>
  <c r="V17" i="6"/>
  <c r="U17" i="6"/>
  <c r="U28" i="6"/>
  <c r="T28" i="6"/>
  <c r="W28" i="6"/>
  <c r="V28" i="6"/>
  <c r="S28" i="6"/>
  <c r="S42" i="6"/>
  <c r="W42" i="6"/>
  <c r="V42" i="6"/>
  <c r="U42" i="6"/>
  <c r="T42" i="6"/>
  <c r="S11" i="6"/>
  <c r="V11" i="6"/>
  <c r="T11" i="6"/>
  <c r="W11" i="6"/>
  <c r="U11" i="6"/>
  <c r="W22" i="6"/>
  <c r="S22" i="6"/>
  <c r="V22" i="6"/>
  <c r="U22" i="6"/>
  <c r="T22" i="6"/>
  <c r="W30" i="6"/>
  <c r="S30" i="6"/>
  <c r="V30" i="6"/>
  <c r="U30" i="6"/>
  <c r="T30" i="6"/>
  <c r="W38" i="6"/>
  <c r="S38" i="6"/>
  <c r="V38" i="6"/>
  <c r="U38" i="6"/>
  <c r="T38" i="6"/>
  <c r="W46" i="6"/>
  <c r="S46" i="6"/>
  <c r="V46" i="6"/>
  <c r="U46" i="6"/>
  <c r="T46" i="6"/>
  <c r="U8" i="6"/>
  <c r="S8" i="6"/>
  <c r="W8" i="6"/>
  <c r="V8" i="6"/>
  <c r="T8" i="6"/>
  <c r="V16" i="6"/>
  <c r="W16" i="6"/>
  <c r="U16" i="6"/>
  <c r="T16" i="6"/>
  <c r="S16" i="6"/>
  <c r="V19" i="6"/>
  <c r="W19" i="6"/>
  <c r="U19" i="6"/>
  <c r="T19" i="6"/>
  <c r="S19" i="6"/>
  <c r="V27" i="6"/>
  <c r="W27" i="6"/>
  <c r="U27" i="6"/>
  <c r="T27" i="6"/>
  <c r="S27" i="6"/>
  <c r="V35" i="6"/>
  <c r="W35" i="6"/>
  <c r="U35" i="6"/>
  <c r="T35" i="6"/>
  <c r="S35" i="6"/>
  <c r="V43" i="6"/>
  <c r="W43" i="6"/>
  <c r="U43" i="6"/>
  <c r="T43" i="6"/>
  <c r="S43" i="6"/>
  <c r="V51" i="6"/>
  <c r="T51" i="6"/>
  <c r="W51" i="6"/>
  <c r="U51" i="6"/>
  <c r="S51" i="6"/>
  <c r="V23" i="6"/>
  <c r="U23" i="6"/>
  <c r="T23" i="6"/>
  <c r="W23" i="6"/>
  <c r="S23" i="6"/>
  <c r="V31" i="6"/>
  <c r="U31" i="6"/>
  <c r="S31" i="6"/>
  <c r="W31" i="6"/>
  <c r="T31" i="6"/>
  <c r="V39" i="6"/>
  <c r="U39" i="6"/>
  <c r="W39" i="6"/>
  <c r="T39" i="6"/>
  <c r="S39" i="6"/>
  <c r="V47" i="6"/>
  <c r="U47" i="6"/>
  <c r="W47" i="6"/>
  <c r="T47" i="6"/>
  <c r="S47" i="6"/>
  <c r="F187" i="3"/>
  <c r="F186" i="3"/>
  <c r="F190" i="3"/>
  <c r="F194" i="3"/>
  <c r="N38" i="2"/>
  <c r="M38" i="2"/>
  <c r="L38" i="2"/>
  <c r="J38" i="2"/>
  <c r="K38" i="2"/>
  <c r="N34" i="2"/>
  <c r="M34" i="2"/>
  <c r="L34" i="2"/>
  <c r="J34" i="2"/>
  <c r="K34" i="2"/>
  <c r="U10" i="5"/>
  <c r="T10" i="5"/>
  <c r="W10" i="5"/>
  <c r="S10" i="5"/>
  <c r="V10" i="5"/>
  <c r="W8" i="5"/>
  <c r="V8" i="5"/>
  <c r="U8" i="5"/>
  <c r="S8" i="5"/>
  <c r="T8" i="5"/>
  <c r="W30" i="5"/>
  <c r="V30" i="5"/>
  <c r="T30" i="5"/>
  <c r="S30" i="5"/>
  <c r="U30" i="5"/>
  <c r="V32" i="5"/>
  <c r="U32" i="5"/>
  <c r="T32" i="5"/>
  <c r="S32" i="5"/>
  <c r="W32" i="5"/>
  <c r="T34" i="5"/>
  <c r="S34" i="5"/>
  <c r="V34" i="5"/>
  <c r="U34" i="5"/>
  <c r="W34" i="5"/>
  <c r="U25" i="5"/>
  <c r="S25" i="5"/>
  <c r="W25" i="5"/>
  <c r="V25" i="5"/>
  <c r="T25" i="5"/>
  <c r="W27" i="5"/>
  <c r="V27" i="5"/>
  <c r="U27" i="5"/>
  <c r="S27" i="5"/>
  <c r="T27" i="5"/>
  <c r="U29" i="5"/>
  <c r="T29" i="5"/>
  <c r="W29" i="5"/>
  <c r="S29" i="5"/>
  <c r="V29" i="5"/>
  <c r="W22" i="5"/>
  <c r="T22" i="5"/>
  <c r="V22" i="5"/>
  <c r="U22" i="5"/>
  <c r="S22" i="5"/>
  <c r="V24" i="5"/>
  <c r="U24" i="5"/>
  <c r="T24" i="5"/>
  <c r="W24" i="5"/>
  <c r="S24" i="5"/>
  <c r="T26" i="5"/>
  <c r="S26" i="5"/>
  <c r="V26" i="5"/>
  <c r="W26" i="5"/>
  <c r="U26" i="5"/>
  <c r="W51" i="5"/>
  <c r="V51" i="5"/>
  <c r="S51" i="5"/>
  <c r="U51" i="5"/>
  <c r="T51" i="5"/>
  <c r="W11" i="5"/>
  <c r="V11" i="5"/>
  <c r="T11" i="5"/>
  <c r="S11" i="5"/>
  <c r="U11" i="5"/>
  <c r="V13" i="5"/>
  <c r="U13" i="5"/>
  <c r="T13" i="5"/>
  <c r="S13" i="5"/>
  <c r="W13" i="5"/>
  <c r="T15" i="5"/>
  <c r="S15" i="5"/>
  <c r="V15" i="5"/>
  <c r="U15" i="5"/>
  <c r="W15" i="5"/>
  <c r="T18" i="5"/>
  <c r="S18" i="5"/>
  <c r="V18" i="5"/>
  <c r="U18" i="5"/>
  <c r="W18" i="5"/>
  <c r="W46" i="5"/>
  <c r="U46" i="5"/>
  <c r="V46" i="5"/>
  <c r="T46" i="5"/>
  <c r="S46" i="5"/>
  <c r="V48" i="5"/>
  <c r="U48" i="5"/>
  <c r="W48" i="5"/>
  <c r="S48" i="5"/>
  <c r="T48" i="5"/>
  <c r="T50" i="5"/>
  <c r="S50" i="5"/>
  <c r="W50" i="5"/>
  <c r="V50" i="5"/>
  <c r="U50" i="5"/>
  <c r="W33" i="5"/>
  <c r="U33" i="5"/>
  <c r="T33" i="5"/>
  <c r="S33" i="5"/>
  <c r="V33" i="5"/>
  <c r="W35" i="5"/>
  <c r="V35" i="5"/>
  <c r="U35" i="5"/>
  <c r="T35" i="5"/>
  <c r="S35" i="5"/>
  <c r="U37" i="5"/>
  <c r="T37" i="5"/>
  <c r="W37" i="5"/>
  <c r="V37" i="5"/>
  <c r="S37" i="5"/>
  <c r="S12" i="5"/>
  <c r="W12" i="5"/>
  <c r="U12" i="5"/>
  <c r="T12" i="5"/>
  <c r="V12" i="5"/>
  <c r="S23" i="5"/>
  <c r="U23" i="5"/>
  <c r="W23" i="5"/>
  <c r="V23" i="5"/>
  <c r="T23" i="5"/>
  <c r="S31" i="5"/>
  <c r="W31" i="5"/>
  <c r="U31" i="5"/>
  <c r="T31" i="5"/>
  <c r="V31" i="5"/>
  <c r="S39" i="5"/>
  <c r="T39" i="5"/>
  <c r="W39" i="5"/>
  <c r="V39" i="5"/>
  <c r="U39" i="5"/>
  <c r="S47" i="5"/>
  <c r="V47" i="5"/>
  <c r="W47" i="5"/>
  <c r="U47" i="5"/>
  <c r="T47" i="5"/>
  <c r="W9" i="5"/>
  <c r="V9" i="5"/>
  <c r="T9" i="5"/>
  <c r="S9" i="5"/>
  <c r="U9" i="5"/>
  <c r="T20" i="5"/>
  <c r="V20" i="5"/>
  <c r="U20" i="5"/>
  <c r="S20" i="5"/>
  <c r="W20" i="5"/>
  <c r="V28" i="5"/>
  <c r="T28" i="5"/>
  <c r="S28" i="5"/>
  <c r="W28" i="5"/>
  <c r="U28" i="5"/>
  <c r="S36" i="5"/>
  <c r="V36" i="5"/>
  <c r="U36" i="5"/>
  <c r="T36" i="5"/>
  <c r="W36" i="5"/>
  <c r="U44" i="5"/>
  <c r="W44" i="5"/>
  <c r="V44" i="5"/>
  <c r="S44" i="5"/>
  <c r="T44" i="5"/>
  <c r="W52" i="5"/>
  <c r="T52" i="5"/>
  <c r="S52" i="5"/>
  <c r="V52" i="5"/>
  <c r="U52" i="5"/>
  <c r="E195" i="3"/>
  <c r="E196" i="3"/>
  <c r="E191" i="3"/>
  <c r="L191" i="3" s="1"/>
  <c r="E192" i="3"/>
  <c r="E193" i="3"/>
  <c r="E187" i="3"/>
  <c r="E188" i="3"/>
  <c r="E189" i="3"/>
  <c r="E186" i="3"/>
  <c r="M186" i="3" s="1"/>
  <c r="E190" i="3"/>
  <c r="E194" i="3"/>
  <c r="L142" i="3"/>
  <c r="K142" i="3"/>
  <c r="J142" i="3"/>
  <c r="M142" i="3"/>
  <c r="N142" i="3"/>
  <c r="N141" i="3"/>
  <c r="M141" i="3"/>
  <c r="J141" i="3"/>
  <c r="K141" i="3"/>
  <c r="L141" i="3"/>
  <c r="J140" i="3"/>
  <c r="N140" i="3"/>
  <c r="K140" i="3"/>
  <c r="M140" i="3"/>
  <c r="L140" i="3"/>
  <c r="K41" i="2"/>
  <c r="L41" i="2"/>
  <c r="J41" i="2"/>
  <c r="M41" i="2"/>
  <c r="K37" i="2"/>
  <c r="J37" i="2"/>
  <c r="N37" i="2"/>
  <c r="M37" i="2"/>
  <c r="L37" i="2"/>
  <c r="K33" i="2"/>
  <c r="J33" i="2"/>
  <c r="L33" i="2"/>
  <c r="N33" i="2"/>
  <c r="M33" i="2"/>
  <c r="U21" i="5"/>
  <c r="T21" i="5"/>
  <c r="S21" i="5"/>
  <c r="W21" i="5"/>
  <c r="V21" i="5"/>
  <c r="W19" i="5"/>
  <c r="V19" i="5"/>
  <c r="S19" i="5"/>
  <c r="U19" i="5"/>
  <c r="T19" i="5"/>
  <c r="S17" i="5"/>
  <c r="W17" i="5"/>
  <c r="U17" i="5"/>
  <c r="T17" i="5"/>
  <c r="V17" i="5"/>
  <c r="F193" i="3"/>
  <c r="F188" i="3"/>
  <c r="N145" i="3"/>
  <c r="M145" i="3"/>
  <c r="L145" i="3"/>
  <c r="K145" i="3"/>
  <c r="J145" i="3"/>
  <c r="J139" i="3"/>
  <c r="N139" i="3"/>
  <c r="M139" i="3"/>
  <c r="K139" i="3"/>
  <c r="L139" i="3"/>
  <c r="J143" i="3"/>
  <c r="L143" i="3"/>
  <c r="K143" i="3"/>
  <c r="M143" i="3"/>
  <c r="N143" i="3"/>
  <c r="K48" i="2"/>
  <c r="J48" i="2"/>
  <c r="L48" i="2"/>
  <c r="N48" i="2"/>
  <c r="M48" i="2"/>
  <c r="T42" i="5"/>
  <c r="S42" i="5"/>
  <c r="U42" i="5"/>
  <c r="W42" i="5"/>
  <c r="V42" i="5"/>
  <c r="W38" i="5"/>
  <c r="S38" i="5"/>
  <c r="V38" i="5"/>
  <c r="U38" i="5"/>
  <c r="T38" i="5"/>
  <c r="H196" i="3"/>
  <c r="H191" i="3"/>
  <c r="J191" i="3" s="1"/>
  <c r="H68" i="2"/>
  <c r="M36" i="2"/>
  <c r="L36" i="2"/>
  <c r="K36" i="2"/>
  <c r="N36" i="2"/>
  <c r="J36" i="2"/>
  <c r="M32" i="2"/>
  <c r="L32" i="2"/>
  <c r="K32" i="2"/>
  <c r="N32" i="2"/>
  <c r="J32" i="2"/>
  <c r="K26" i="6"/>
  <c r="I26" i="6"/>
  <c r="M26" i="6"/>
  <c r="L26" i="6"/>
  <c r="J26" i="6"/>
  <c r="F196" i="3"/>
  <c r="F191" i="3"/>
  <c r="H186" i="3"/>
  <c r="G68" i="2"/>
  <c r="M47" i="2"/>
  <c r="L47" i="2"/>
  <c r="K47" i="2"/>
  <c r="N47" i="2"/>
  <c r="J47" i="2"/>
  <c r="I43" i="2"/>
  <c r="M40" i="2"/>
  <c r="L40" i="2"/>
  <c r="K40" i="2"/>
  <c r="N40" i="2"/>
  <c r="J40" i="2"/>
  <c r="J8" i="6"/>
  <c r="I8" i="6"/>
  <c r="K8" i="6"/>
  <c r="M8" i="6"/>
  <c r="L8" i="6"/>
  <c r="I20" i="6"/>
  <c r="M20" i="6"/>
  <c r="L20" i="6"/>
  <c r="K20" i="6"/>
  <c r="J20" i="6"/>
  <c r="J31" i="6"/>
  <c r="M31" i="6"/>
  <c r="L31" i="6"/>
  <c r="K31" i="6"/>
  <c r="I31" i="6"/>
  <c r="K42" i="6"/>
  <c r="M42" i="6"/>
  <c r="L42" i="6"/>
  <c r="J42" i="6"/>
  <c r="I42" i="6"/>
  <c r="K50" i="6"/>
  <c r="I50" i="6"/>
  <c r="M50" i="6"/>
  <c r="L50" i="6"/>
  <c r="J50" i="6"/>
  <c r="I28" i="6"/>
  <c r="M28" i="6"/>
  <c r="L28" i="6"/>
  <c r="K28" i="6"/>
  <c r="J28" i="6"/>
  <c r="J39" i="6"/>
  <c r="M39" i="6"/>
  <c r="L39" i="6"/>
  <c r="K39" i="6"/>
  <c r="I39" i="6"/>
  <c r="K22" i="6"/>
  <c r="J22" i="6"/>
  <c r="M22" i="6"/>
  <c r="L22" i="6"/>
  <c r="I22" i="6"/>
  <c r="I36" i="6"/>
  <c r="M36" i="6"/>
  <c r="L36" i="6"/>
  <c r="K36" i="6"/>
  <c r="J36" i="6"/>
  <c r="J47" i="6"/>
  <c r="M47" i="6"/>
  <c r="L47" i="6"/>
  <c r="K47" i="6"/>
  <c r="I47" i="6"/>
  <c r="L15" i="6"/>
  <c r="J15" i="6"/>
  <c r="I15" i="6"/>
  <c r="M15" i="6"/>
  <c r="K15" i="6"/>
  <c r="J16" i="6"/>
  <c r="I16" i="6"/>
  <c r="L16" i="6"/>
  <c r="K16" i="6"/>
  <c r="M16" i="6"/>
  <c r="J19" i="6"/>
  <c r="I19" i="6"/>
  <c r="L19" i="6"/>
  <c r="K19" i="6"/>
  <c r="M19" i="6"/>
  <c r="K30" i="6"/>
  <c r="J30" i="6"/>
  <c r="L30" i="6"/>
  <c r="I30" i="6"/>
  <c r="M30" i="6"/>
  <c r="I44" i="6"/>
  <c r="M44" i="6"/>
  <c r="L44" i="6"/>
  <c r="K44" i="6"/>
  <c r="J44" i="6"/>
  <c r="L51" i="6"/>
  <c r="J51" i="6"/>
  <c r="I51" i="6"/>
  <c r="M51" i="6"/>
  <c r="K51" i="6"/>
  <c r="M12" i="6"/>
  <c r="K12" i="6"/>
  <c r="I12" i="6"/>
  <c r="L12" i="6"/>
  <c r="J12" i="6"/>
  <c r="L14" i="6"/>
  <c r="K14" i="6"/>
  <c r="M14" i="6"/>
  <c r="I14" i="6"/>
  <c r="J14" i="6"/>
  <c r="J27" i="6"/>
  <c r="I27" i="6"/>
  <c r="M27" i="6"/>
  <c r="K27" i="6"/>
  <c r="L27" i="6"/>
  <c r="K38" i="6"/>
  <c r="J38" i="6"/>
  <c r="M38" i="6"/>
  <c r="L38" i="6"/>
  <c r="I38" i="6"/>
  <c r="J7" i="6"/>
  <c r="M7" i="6"/>
  <c r="L7" i="6"/>
  <c r="K7" i="6"/>
  <c r="I7" i="6"/>
  <c r="M9" i="6"/>
  <c r="L9" i="6"/>
  <c r="J9" i="6"/>
  <c r="K9" i="6"/>
  <c r="I9" i="6"/>
  <c r="K11" i="6"/>
  <c r="J11" i="6"/>
  <c r="L11" i="6"/>
  <c r="M11" i="6"/>
  <c r="I11" i="6"/>
  <c r="K18" i="6"/>
  <c r="J18" i="6"/>
  <c r="M18" i="6"/>
  <c r="L18" i="6"/>
  <c r="I18" i="6"/>
  <c r="J35" i="6"/>
  <c r="I35" i="6"/>
  <c r="L35" i="6"/>
  <c r="K35" i="6"/>
  <c r="M35" i="6"/>
  <c r="K46" i="6"/>
  <c r="J46" i="6"/>
  <c r="L46" i="6"/>
  <c r="I46" i="6"/>
  <c r="M46" i="6"/>
  <c r="I52" i="6"/>
  <c r="M52" i="6"/>
  <c r="L52" i="6"/>
  <c r="K52" i="6"/>
  <c r="J52" i="6"/>
  <c r="J43" i="6"/>
  <c r="I43" i="6"/>
  <c r="K43" i="6"/>
  <c r="M43" i="6"/>
  <c r="L43" i="6"/>
  <c r="J23" i="6"/>
  <c r="M23" i="6"/>
  <c r="L23" i="6"/>
  <c r="K23" i="6"/>
  <c r="I23" i="6"/>
  <c r="K34" i="6"/>
  <c r="M34" i="6"/>
  <c r="L34" i="6"/>
  <c r="J34" i="6"/>
  <c r="I34" i="6"/>
  <c r="I13" i="6"/>
  <c r="L13" i="6"/>
  <c r="J13" i="6"/>
  <c r="M13" i="6"/>
  <c r="K13" i="6"/>
  <c r="M24" i="6"/>
  <c r="I24" i="6"/>
  <c r="L24" i="6"/>
  <c r="J24" i="6"/>
  <c r="K24" i="6"/>
  <c r="M32" i="6"/>
  <c r="I32" i="6"/>
  <c r="K32" i="6"/>
  <c r="L32" i="6"/>
  <c r="J32" i="6"/>
  <c r="M40" i="6"/>
  <c r="I40" i="6"/>
  <c r="J40" i="6"/>
  <c r="L40" i="6"/>
  <c r="K40" i="6"/>
  <c r="M48" i="6"/>
  <c r="I48" i="6"/>
  <c r="L48" i="6"/>
  <c r="K48" i="6"/>
  <c r="J48" i="6"/>
  <c r="K10" i="6"/>
  <c r="I10" i="6"/>
  <c r="M10" i="6"/>
  <c r="L10" i="6"/>
  <c r="J10" i="6"/>
  <c r="L21" i="6"/>
  <c r="K21" i="6"/>
  <c r="I21" i="6"/>
  <c r="M21" i="6"/>
  <c r="J21" i="6"/>
  <c r="L29" i="6"/>
  <c r="J29" i="6"/>
  <c r="M29" i="6"/>
  <c r="K29" i="6"/>
  <c r="I29" i="6"/>
  <c r="L37" i="6"/>
  <c r="I37" i="6"/>
  <c r="M37" i="6"/>
  <c r="K37" i="6"/>
  <c r="J37" i="6"/>
  <c r="L45" i="6"/>
  <c r="M45" i="6"/>
  <c r="K45" i="6"/>
  <c r="J45" i="6"/>
  <c r="I45" i="6"/>
  <c r="L17" i="6"/>
  <c r="K17" i="6"/>
  <c r="M17" i="6"/>
  <c r="J17" i="6"/>
  <c r="I17" i="6"/>
  <c r="L25" i="6"/>
  <c r="K25" i="6"/>
  <c r="M25" i="6"/>
  <c r="J25" i="6"/>
  <c r="I25" i="6"/>
  <c r="L33" i="6"/>
  <c r="K33" i="6"/>
  <c r="M33" i="6"/>
  <c r="J33" i="6"/>
  <c r="I33" i="6"/>
  <c r="L41" i="6"/>
  <c r="K41" i="6"/>
  <c r="M41" i="6"/>
  <c r="J41" i="6"/>
  <c r="I41" i="6"/>
  <c r="L49" i="6"/>
  <c r="K49" i="6"/>
  <c r="M49" i="6"/>
  <c r="J49" i="6"/>
  <c r="I49" i="6"/>
  <c r="H194" i="3"/>
  <c r="F189" i="3"/>
  <c r="F68" i="2"/>
  <c r="H67" i="2"/>
  <c r="H43" i="2"/>
  <c r="W43" i="5"/>
  <c r="V43" i="5"/>
  <c r="T43" i="5"/>
  <c r="U43" i="5"/>
  <c r="S43" i="5"/>
  <c r="M21" i="5"/>
  <c r="L21" i="5"/>
  <c r="I21" i="5"/>
  <c r="K21" i="5"/>
  <c r="J21" i="5"/>
  <c r="I19" i="5"/>
  <c r="M19" i="5"/>
  <c r="L19" i="5"/>
  <c r="K19" i="5"/>
  <c r="J19" i="5"/>
  <c r="H192" i="3"/>
  <c r="H187" i="3"/>
  <c r="H189" i="3"/>
  <c r="H193" i="3"/>
  <c r="N73" i="2"/>
  <c r="M73" i="2"/>
  <c r="L73" i="2"/>
  <c r="K73" i="2"/>
  <c r="J73" i="2"/>
  <c r="G67" i="2"/>
  <c r="I42" i="2"/>
  <c r="N39" i="2"/>
  <c r="M39" i="2"/>
  <c r="L39" i="2"/>
  <c r="K39" i="2"/>
  <c r="J39" i="2"/>
  <c r="N35" i="2"/>
  <c r="M35" i="2"/>
  <c r="L35" i="2"/>
  <c r="K35" i="2"/>
  <c r="J35" i="2"/>
  <c r="L18" i="5"/>
  <c r="K18" i="5"/>
  <c r="M18" i="5"/>
  <c r="J18" i="5"/>
  <c r="I18" i="5"/>
  <c r="J20" i="5"/>
  <c r="I20" i="5"/>
  <c r="M20" i="5"/>
  <c r="L20" i="5"/>
  <c r="K20" i="5"/>
  <c r="T16" i="43"/>
  <c r="S16" i="43"/>
  <c r="R16" i="43"/>
  <c r="Q16" i="43"/>
  <c r="P16" i="43"/>
  <c r="J16" i="43"/>
  <c r="I16" i="43"/>
  <c r="H16" i="43"/>
  <c r="O146" i="43"/>
  <c r="N146" i="43"/>
  <c r="M146" i="43"/>
  <c r="L146" i="43"/>
  <c r="G146" i="42"/>
  <c r="I146" i="42"/>
  <c r="H146" i="42"/>
  <c r="K146" i="42" s="1"/>
  <c r="L16" i="43"/>
  <c r="N16" i="43"/>
  <c r="M16" i="43"/>
  <c r="I146" i="43"/>
  <c r="H146" i="43"/>
  <c r="K146" i="43" s="1"/>
  <c r="G146" i="43"/>
  <c r="H16" i="42"/>
  <c r="J16" i="42"/>
  <c r="I16" i="42"/>
  <c r="O146" i="42"/>
  <c r="N146" i="42"/>
  <c r="M146" i="42"/>
  <c r="L146" i="42"/>
  <c r="P16" i="42"/>
  <c r="T16" i="42"/>
  <c r="S16" i="42"/>
  <c r="R16" i="42"/>
  <c r="Q16" i="42"/>
  <c r="G146" i="41"/>
  <c r="I146" i="41"/>
  <c r="H146" i="41"/>
  <c r="K146" i="41" s="1"/>
  <c r="N16" i="42"/>
  <c r="M16" i="42"/>
  <c r="L16" i="42"/>
  <c r="O146" i="41"/>
  <c r="N146" i="41"/>
  <c r="M146" i="41"/>
  <c r="L146" i="41"/>
  <c r="T11" i="37"/>
  <c r="S11" i="37"/>
  <c r="R11" i="37"/>
  <c r="Q11" i="37"/>
  <c r="P11" i="37"/>
  <c r="O11" i="37"/>
  <c r="I11" i="37"/>
  <c r="H11" i="37"/>
  <c r="G11" i="37"/>
  <c r="N129" i="37"/>
  <c r="M129" i="37"/>
  <c r="L129" i="37"/>
  <c r="K129" i="37"/>
  <c r="O129" i="37"/>
  <c r="H16" i="41"/>
  <c r="J16" i="41"/>
  <c r="I16" i="41"/>
  <c r="M11" i="37"/>
  <c r="L11" i="37"/>
  <c r="K11" i="37"/>
  <c r="M62" i="27"/>
  <c r="L62" i="27"/>
  <c r="K62" i="27"/>
  <c r="J62" i="27"/>
  <c r="I62" i="27"/>
  <c r="I76" i="27"/>
  <c r="M76" i="27"/>
  <c r="L76" i="27"/>
  <c r="K76" i="27"/>
  <c r="J76" i="27"/>
  <c r="J90" i="27"/>
  <c r="I90" i="27"/>
  <c r="M90" i="27"/>
  <c r="L90" i="27"/>
  <c r="K90" i="27"/>
  <c r="K104" i="27"/>
  <c r="J104" i="27"/>
  <c r="I104" i="27"/>
  <c r="M104" i="27"/>
  <c r="L104" i="27"/>
  <c r="L118" i="27"/>
  <c r="K118" i="27"/>
  <c r="J118" i="27"/>
  <c r="I118" i="27"/>
  <c r="M118" i="27"/>
  <c r="M132" i="27"/>
  <c r="L132" i="27"/>
  <c r="K132" i="27"/>
  <c r="J132" i="27"/>
  <c r="I132" i="27"/>
  <c r="M20" i="27"/>
  <c r="L20" i="27"/>
  <c r="K20" i="27"/>
  <c r="J20" i="27"/>
  <c r="I20" i="27"/>
  <c r="M146" i="27"/>
  <c r="L146" i="27"/>
  <c r="K146" i="27"/>
  <c r="J146" i="27"/>
  <c r="I146" i="27"/>
  <c r="M34" i="27"/>
  <c r="L34" i="27"/>
  <c r="K34" i="27"/>
  <c r="J34" i="27"/>
  <c r="I34" i="27"/>
  <c r="M104" i="26"/>
  <c r="L104" i="26"/>
  <c r="K104" i="26"/>
  <c r="J104" i="26"/>
  <c r="I104" i="26"/>
  <c r="M48" i="27"/>
  <c r="L48" i="27"/>
  <c r="K48" i="27"/>
  <c r="J48" i="27"/>
  <c r="I48" i="27"/>
  <c r="I118" i="26"/>
  <c r="M118" i="26"/>
  <c r="L118" i="26"/>
  <c r="K118" i="26"/>
  <c r="J118" i="26"/>
  <c r="M160" i="27"/>
  <c r="L160" i="27"/>
  <c r="K160" i="27"/>
  <c r="J160" i="27"/>
  <c r="I160" i="27"/>
  <c r="J132" i="26"/>
  <c r="I132" i="26"/>
  <c r="M132" i="26"/>
  <c r="L132" i="26"/>
  <c r="K132" i="26"/>
  <c r="J20" i="26"/>
  <c r="I20" i="26"/>
  <c r="M20" i="26"/>
  <c r="L20" i="26"/>
  <c r="K20" i="26"/>
  <c r="M160" i="28"/>
  <c r="L160" i="28"/>
  <c r="K160" i="28"/>
  <c r="J160" i="28"/>
  <c r="I160" i="28"/>
  <c r="K34" i="26"/>
  <c r="J34" i="26"/>
  <c r="I34" i="26"/>
  <c r="M34" i="26"/>
  <c r="L34" i="26"/>
  <c r="M146" i="26"/>
  <c r="L146" i="26"/>
  <c r="K146" i="26"/>
  <c r="J146" i="26"/>
  <c r="I146" i="26"/>
  <c r="L48" i="26"/>
  <c r="K48" i="26"/>
  <c r="J48" i="26"/>
  <c r="I48" i="26"/>
  <c r="M48" i="26"/>
  <c r="M62" i="26"/>
  <c r="L62" i="26"/>
  <c r="K62" i="26"/>
  <c r="J62" i="26"/>
  <c r="I62" i="26"/>
  <c r="M160" i="26"/>
  <c r="L160" i="26"/>
  <c r="K160" i="26"/>
  <c r="J160" i="26"/>
  <c r="I160" i="26"/>
  <c r="M76" i="26"/>
  <c r="L76" i="26"/>
  <c r="K76" i="26"/>
  <c r="J76" i="26"/>
  <c r="I76" i="26"/>
  <c r="M62" i="28"/>
  <c r="L62" i="28"/>
  <c r="K62" i="28"/>
  <c r="J62" i="28"/>
  <c r="I62" i="28"/>
  <c r="M90" i="26"/>
  <c r="L90" i="26"/>
  <c r="K90" i="26"/>
  <c r="J90" i="26"/>
  <c r="I90" i="26"/>
  <c r="N133" i="22"/>
  <c r="M133" i="22"/>
  <c r="L133" i="22"/>
  <c r="K133" i="22"/>
  <c r="J133" i="22"/>
  <c r="N105" i="22"/>
  <c r="M105" i="22"/>
  <c r="L105" i="22"/>
  <c r="K105" i="22"/>
  <c r="J105" i="22"/>
  <c r="N77" i="22"/>
  <c r="M77" i="22"/>
  <c r="L77" i="22"/>
  <c r="K77" i="22"/>
  <c r="J77" i="22"/>
  <c r="N49" i="22"/>
  <c r="M49" i="22"/>
  <c r="L49" i="22"/>
  <c r="K49" i="22"/>
  <c r="J49" i="22"/>
  <c r="AB21" i="22"/>
  <c r="AA21" i="22"/>
  <c r="Z21" i="22"/>
  <c r="Y21" i="22"/>
  <c r="X21" i="22"/>
  <c r="N161" i="22"/>
  <c r="J161" i="22"/>
  <c r="K161" i="22"/>
  <c r="M161" i="22"/>
  <c r="L161" i="22"/>
  <c r="L21" i="22"/>
  <c r="K21" i="22"/>
  <c r="J21" i="22"/>
  <c r="N21" i="22"/>
  <c r="M21" i="22"/>
  <c r="J162" i="21"/>
  <c r="I162" i="21"/>
  <c r="H162" i="21"/>
  <c r="J148" i="21"/>
  <c r="I148" i="21"/>
  <c r="H148" i="21"/>
  <c r="J134" i="21"/>
  <c r="I134" i="21"/>
  <c r="H134" i="21"/>
  <c r="J120" i="21"/>
  <c r="I120" i="21"/>
  <c r="H120" i="21"/>
  <c r="M119" i="22"/>
  <c r="L119" i="22"/>
  <c r="K119" i="22"/>
  <c r="J119" i="22"/>
  <c r="N119" i="22"/>
  <c r="M91" i="22"/>
  <c r="L91" i="22"/>
  <c r="K91" i="22"/>
  <c r="J91" i="22"/>
  <c r="N91" i="22"/>
  <c r="M63" i="22"/>
  <c r="L63" i="22"/>
  <c r="K63" i="22"/>
  <c r="J63" i="22"/>
  <c r="N63" i="22"/>
  <c r="M35" i="22"/>
  <c r="L35" i="22"/>
  <c r="K35" i="22"/>
  <c r="J35" i="22"/>
  <c r="N35" i="22"/>
  <c r="J147" i="22"/>
  <c r="N147" i="22"/>
  <c r="M147" i="22"/>
  <c r="L147" i="22"/>
  <c r="K147" i="22"/>
  <c r="H36" i="21"/>
  <c r="J36" i="21"/>
  <c r="I36" i="21"/>
  <c r="T22" i="21"/>
  <c r="S22" i="21"/>
  <c r="R22" i="21"/>
  <c r="J22" i="21"/>
  <c r="I22" i="21"/>
  <c r="H22" i="21"/>
  <c r="H64" i="21"/>
  <c r="I64" i="21"/>
  <c r="J64" i="21"/>
  <c r="H50" i="21"/>
  <c r="J50" i="21"/>
  <c r="I50" i="21"/>
  <c r="H92" i="21"/>
  <c r="J92" i="21"/>
  <c r="I92" i="21"/>
  <c r="H78" i="21"/>
  <c r="J78" i="21"/>
  <c r="I78" i="21"/>
  <c r="J106" i="21"/>
  <c r="I106" i="21"/>
  <c r="H106" i="21"/>
  <c r="K160" i="18"/>
  <c r="J160" i="18"/>
  <c r="I160" i="18"/>
  <c r="J134" i="18"/>
  <c r="I134" i="18"/>
  <c r="K134" i="18"/>
  <c r="Z146" i="18"/>
  <c r="AB146" i="18"/>
  <c r="AA146" i="18"/>
  <c r="R146" i="18"/>
  <c r="T146" i="18"/>
  <c r="S146" i="18"/>
  <c r="AA120" i="18"/>
  <c r="Z120" i="18"/>
  <c r="AB120" i="18"/>
  <c r="S120" i="18"/>
  <c r="R120" i="18"/>
  <c r="T120" i="18"/>
  <c r="J146" i="18"/>
  <c r="I146" i="18"/>
  <c r="K146" i="18"/>
  <c r="K120" i="18"/>
  <c r="J120" i="18"/>
  <c r="I120" i="18"/>
  <c r="AB132" i="18"/>
  <c r="AA132" i="18"/>
  <c r="Z132" i="18"/>
  <c r="T132" i="18"/>
  <c r="S132" i="18"/>
  <c r="R132" i="18"/>
  <c r="K132" i="18"/>
  <c r="J132" i="18"/>
  <c r="I132" i="18"/>
  <c r="AB148" i="18"/>
  <c r="AA148" i="18"/>
  <c r="Z148" i="18"/>
  <c r="T148" i="18"/>
  <c r="S148" i="18"/>
  <c r="R148" i="18"/>
  <c r="AB118" i="18"/>
  <c r="AA118" i="18"/>
  <c r="Z118" i="18"/>
  <c r="T118" i="18"/>
  <c r="S118" i="18"/>
  <c r="R118" i="18"/>
  <c r="K148" i="18"/>
  <c r="J148" i="18"/>
  <c r="I148" i="18"/>
  <c r="AB160" i="18"/>
  <c r="AA160" i="18"/>
  <c r="Z160" i="18"/>
  <c r="T160" i="18"/>
  <c r="S160" i="18"/>
  <c r="R160" i="18"/>
  <c r="Z134" i="18"/>
  <c r="AB134" i="18"/>
  <c r="AA134" i="18"/>
  <c r="R134" i="18"/>
  <c r="T134" i="18"/>
  <c r="S134" i="18"/>
  <c r="K90" i="18"/>
  <c r="J90" i="18"/>
  <c r="I90" i="18"/>
  <c r="J64" i="18"/>
  <c r="I64" i="18"/>
  <c r="K64" i="18"/>
  <c r="K34" i="18"/>
  <c r="J34" i="18"/>
  <c r="I34" i="18"/>
  <c r="J8" i="18"/>
  <c r="I8" i="18"/>
  <c r="K8" i="18"/>
  <c r="AB106" i="18"/>
  <c r="AA106" i="18"/>
  <c r="Z106" i="18"/>
  <c r="T106" i="18"/>
  <c r="S106" i="18"/>
  <c r="R106" i="18"/>
  <c r="Z76" i="18"/>
  <c r="AB76" i="18"/>
  <c r="AA76" i="18"/>
  <c r="R76" i="18"/>
  <c r="T76" i="18"/>
  <c r="S76" i="18"/>
  <c r="AB50" i="18"/>
  <c r="AA50" i="18"/>
  <c r="Z50" i="18"/>
  <c r="T50" i="18"/>
  <c r="S50" i="18"/>
  <c r="R50" i="18"/>
  <c r="Z20" i="18"/>
  <c r="AB20" i="18"/>
  <c r="AA20" i="18"/>
  <c r="R20" i="18"/>
  <c r="T20" i="18"/>
  <c r="S20" i="18"/>
  <c r="K106" i="18"/>
  <c r="J106" i="18"/>
  <c r="I106" i="18"/>
  <c r="J76" i="18"/>
  <c r="I76" i="18"/>
  <c r="K76" i="18"/>
  <c r="K50" i="18"/>
  <c r="J50" i="18"/>
  <c r="I50" i="18"/>
  <c r="J20" i="18"/>
  <c r="I20" i="18"/>
  <c r="K20" i="18"/>
  <c r="AB92" i="18"/>
  <c r="AA92" i="18"/>
  <c r="Z92" i="18"/>
  <c r="T92" i="18"/>
  <c r="S92" i="18"/>
  <c r="R92" i="18"/>
  <c r="AB62" i="18"/>
  <c r="AA62" i="18"/>
  <c r="Z62" i="18"/>
  <c r="T62" i="18"/>
  <c r="S62" i="18"/>
  <c r="R62" i="18"/>
  <c r="AB36" i="18"/>
  <c r="AA36" i="18"/>
  <c r="Z36" i="18"/>
  <c r="T36" i="18"/>
  <c r="S36" i="18"/>
  <c r="R36" i="18"/>
  <c r="K118" i="18"/>
  <c r="J118" i="18"/>
  <c r="I118" i="18"/>
  <c r="K92" i="18"/>
  <c r="J92" i="18"/>
  <c r="I92" i="18"/>
  <c r="K62" i="18"/>
  <c r="J62" i="18"/>
  <c r="I62" i="18"/>
  <c r="K36" i="18"/>
  <c r="J36" i="18"/>
  <c r="I36" i="18"/>
  <c r="AB104" i="18"/>
  <c r="AA104" i="18"/>
  <c r="Z104" i="18"/>
  <c r="T104" i="18"/>
  <c r="S104" i="18"/>
  <c r="R104" i="18"/>
  <c r="AB78" i="18"/>
  <c r="AA78" i="18"/>
  <c r="Z78" i="18"/>
  <c r="T78" i="18"/>
  <c r="S78" i="18"/>
  <c r="R78" i="18"/>
  <c r="AB48" i="18"/>
  <c r="AA48" i="18"/>
  <c r="Z48" i="18"/>
  <c r="T48" i="18"/>
  <c r="S48" i="18"/>
  <c r="R48" i="18"/>
  <c r="AB22" i="18"/>
  <c r="AA22" i="18"/>
  <c r="Z22" i="18"/>
  <c r="T22" i="18"/>
  <c r="S22" i="18"/>
  <c r="R22" i="18"/>
  <c r="K104" i="18"/>
  <c r="J104" i="18"/>
  <c r="I104" i="18"/>
  <c r="K78" i="18"/>
  <c r="J78" i="18"/>
  <c r="I78" i="18"/>
  <c r="K48" i="18"/>
  <c r="J48" i="18"/>
  <c r="I48" i="18"/>
  <c r="K22" i="18"/>
  <c r="J22" i="18"/>
  <c r="I22" i="18"/>
  <c r="Z64" i="18"/>
  <c r="AB64" i="18"/>
  <c r="AA64" i="18"/>
  <c r="K149" i="16"/>
  <c r="J149" i="16"/>
  <c r="I149" i="16"/>
  <c r="M149" i="16"/>
  <c r="L149" i="16"/>
  <c r="M63" i="16"/>
  <c r="L63" i="16"/>
  <c r="K63" i="16"/>
  <c r="J63" i="16"/>
  <c r="I63" i="16"/>
  <c r="K37" i="16"/>
  <c r="J37" i="16"/>
  <c r="I37" i="16"/>
  <c r="M37" i="16"/>
  <c r="L37" i="16"/>
  <c r="R64" i="18"/>
  <c r="T64" i="18"/>
  <c r="S64" i="18"/>
  <c r="Z8" i="18"/>
  <c r="AB8" i="18"/>
  <c r="AA8" i="18"/>
  <c r="I35" i="17"/>
  <c r="M35" i="17"/>
  <c r="L35" i="17"/>
  <c r="K35" i="17"/>
  <c r="J35" i="17"/>
  <c r="I77" i="16"/>
  <c r="M77" i="16"/>
  <c r="L77" i="16"/>
  <c r="K77" i="16"/>
  <c r="J77" i="16"/>
  <c r="L51" i="16"/>
  <c r="K51" i="16"/>
  <c r="J51" i="16"/>
  <c r="I51" i="16"/>
  <c r="M51" i="16"/>
  <c r="R8" i="18"/>
  <c r="T8" i="18"/>
  <c r="S8" i="18"/>
  <c r="J49" i="17"/>
  <c r="I49" i="17"/>
  <c r="M49" i="17"/>
  <c r="K49" i="17"/>
  <c r="L49" i="17"/>
  <c r="M23" i="17"/>
  <c r="L23" i="17"/>
  <c r="K23" i="17"/>
  <c r="J23" i="17"/>
  <c r="I23" i="17"/>
  <c r="J91" i="16"/>
  <c r="I91" i="16"/>
  <c r="M91" i="16"/>
  <c r="L91" i="16"/>
  <c r="K91" i="16"/>
  <c r="M65" i="16"/>
  <c r="L65" i="16"/>
  <c r="K65" i="16"/>
  <c r="J65" i="16"/>
  <c r="I65" i="16"/>
  <c r="M37" i="17"/>
  <c r="L37" i="17"/>
  <c r="K37" i="17"/>
  <c r="J37" i="17"/>
  <c r="I37" i="17"/>
  <c r="K21" i="17"/>
  <c r="J21" i="17"/>
  <c r="I21" i="17"/>
  <c r="M21" i="17"/>
  <c r="L21" i="17"/>
  <c r="K105" i="16"/>
  <c r="J105" i="16"/>
  <c r="I105" i="16"/>
  <c r="M105" i="16"/>
  <c r="L105" i="16"/>
  <c r="M79" i="16"/>
  <c r="L79" i="16"/>
  <c r="K79" i="16"/>
  <c r="J79" i="16"/>
  <c r="I79" i="16"/>
  <c r="AB90" i="18"/>
  <c r="AA90" i="18"/>
  <c r="Z90" i="18"/>
  <c r="L119" i="16"/>
  <c r="K119" i="16"/>
  <c r="J119" i="16"/>
  <c r="I119" i="16"/>
  <c r="M119" i="16"/>
  <c r="M93" i="16"/>
  <c r="L93" i="16"/>
  <c r="K93" i="16"/>
  <c r="J93" i="16"/>
  <c r="I93" i="16"/>
  <c r="T90" i="18"/>
  <c r="S90" i="18"/>
  <c r="R90" i="18"/>
  <c r="AB34" i="18"/>
  <c r="AA34" i="18"/>
  <c r="Z34" i="18"/>
  <c r="K9" i="17"/>
  <c r="J9" i="17"/>
  <c r="I9" i="17"/>
  <c r="M9" i="17"/>
  <c r="L9" i="17"/>
  <c r="M133" i="16"/>
  <c r="L133" i="16"/>
  <c r="K133" i="16"/>
  <c r="J133" i="16"/>
  <c r="I133" i="16"/>
  <c r="M107" i="16"/>
  <c r="L107" i="16"/>
  <c r="K107" i="16"/>
  <c r="J107" i="16"/>
  <c r="I107" i="16"/>
  <c r="J93" i="17"/>
  <c r="I93" i="17"/>
  <c r="M93" i="17"/>
  <c r="L93" i="17"/>
  <c r="K93" i="17"/>
  <c r="I121" i="16"/>
  <c r="M121" i="16"/>
  <c r="L121" i="16"/>
  <c r="K121" i="16"/>
  <c r="J121" i="16"/>
  <c r="M21" i="16"/>
  <c r="L21" i="16"/>
  <c r="K21" i="16"/>
  <c r="J21" i="16"/>
  <c r="I21" i="16"/>
  <c r="M105" i="15"/>
  <c r="L105" i="15"/>
  <c r="K105" i="15"/>
  <c r="J105" i="15"/>
  <c r="I105" i="15"/>
  <c r="K93" i="14"/>
  <c r="J93" i="14"/>
  <c r="I93" i="14"/>
  <c r="M161" i="16"/>
  <c r="L161" i="16"/>
  <c r="K161" i="16"/>
  <c r="J161" i="16"/>
  <c r="I161" i="16"/>
  <c r="I119" i="15"/>
  <c r="M119" i="15"/>
  <c r="L119" i="15"/>
  <c r="K119" i="15"/>
  <c r="J119" i="15"/>
  <c r="I135" i="14"/>
  <c r="K135" i="14"/>
  <c r="J135" i="14"/>
  <c r="I23" i="14"/>
  <c r="K23" i="14"/>
  <c r="J23" i="14"/>
  <c r="M35" i="16"/>
  <c r="L35" i="16"/>
  <c r="K35" i="16"/>
  <c r="J35" i="16"/>
  <c r="I35" i="16"/>
  <c r="M9" i="16"/>
  <c r="L9" i="16"/>
  <c r="K9" i="16"/>
  <c r="J9" i="16"/>
  <c r="I9" i="16"/>
  <c r="J133" i="15"/>
  <c r="I133" i="15"/>
  <c r="M133" i="15"/>
  <c r="L133" i="15"/>
  <c r="K133" i="15"/>
  <c r="X21" i="15"/>
  <c r="W21" i="15"/>
  <c r="AA21" i="15"/>
  <c r="Z21" i="15"/>
  <c r="Y21" i="15"/>
  <c r="J65" i="14"/>
  <c r="I65" i="14"/>
  <c r="K65" i="14"/>
  <c r="I79" i="17"/>
  <c r="M79" i="17"/>
  <c r="L79" i="17"/>
  <c r="K79" i="17"/>
  <c r="J79" i="17"/>
  <c r="J23" i="16"/>
  <c r="I23" i="16"/>
  <c r="M23" i="16"/>
  <c r="L23" i="16"/>
  <c r="K23" i="16"/>
  <c r="K147" i="15"/>
  <c r="J147" i="15"/>
  <c r="I147" i="15"/>
  <c r="M147" i="15"/>
  <c r="L147" i="15"/>
  <c r="K35" i="15"/>
  <c r="J35" i="15"/>
  <c r="I35" i="15"/>
  <c r="M35" i="15"/>
  <c r="L35" i="15"/>
  <c r="K107" i="14"/>
  <c r="J107" i="14"/>
  <c r="I107" i="14"/>
  <c r="M147" i="16"/>
  <c r="L147" i="16"/>
  <c r="K147" i="16"/>
  <c r="J147" i="16"/>
  <c r="I147" i="16"/>
  <c r="L161" i="15"/>
  <c r="K161" i="15"/>
  <c r="J161" i="15"/>
  <c r="I161" i="15"/>
  <c r="M161" i="15"/>
  <c r="L49" i="15"/>
  <c r="K49" i="15"/>
  <c r="J49" i="15"/>
  <c r="I49" i="15"/>
  <c r="M49" i="15"/>
  <c r="K149" i="14"/>
  <c r="J149" i="14"/>
  <c r="I149" i="14"/>
  <c r="K37" i="14"/>
  <c r="J37" i="14"/>
  <c r="I37" i="14"/>
  <c r="J135" i="16"/>
  <c r="I135" i="16"/>
  <c r="M135" i="16"/>
  <c r="L135" i="16"/>
  <c r="K135" i="16"/>
  <c r="M63" i="15"/>
  <c r="L63" i="15"/>
  <c r="K63" i="15"/>
  <c r="J63" i="15"/>
  <c r="I63" i="15"/>
  <c r="M21" i="15"/>
  <c r="L21" i="15"/>
  <c r="K21" i="15"/>
  <c r="J21" i="15"/>
  <c r="I21" i="15"/>
  <c r="K79" i="14"/>
  <c r="J79" i="14"/>
  <c r="I79" i="14"/>
  <c r="M77" i="15"/>
  <c r="L77" i="15"/>
  <c r="K77" i="15"/>
  <c r="J77" i="15"/>
  <c r="I77" i="15"/>
  <c r="K121" i="14"/>
  <c r="J121" i="14"/>
  <c r="I121" i="14"/>
  <c r="AA9" i="16"/>
  <c r="Z9" i="16"/>
  <c r="Y9" i="16"/>
  <c r="X9" i="16"/>
  <c r="W9" i="16"/>
  <c r="M91" i="15"/>
  <c r="L91" i="15"/>
  <c r="K91" i="15"/>
  <c r="J91" i="15"/>
  <c r="I91" i="15"/>
  <c r="K51" i="14"/>
  <c r="J51" i="14"/>
  <c r="I51" i="14"/>
  <c r="T34" i="18"/>
  <c r="S34" i="18"/>
  <c r="R34" i="18"/>
  <c r="I105" i="17"/>
  <c r="M105" i="17"/>
  <c r="L105" i="17"/>
  <c r="K105" i="17"/>
  <c r="J105" i="17"/>
  <c r="M123" i="3"/>
  <c r="L123" i="3"/>
  <c r="K123" i="3"/>
  <c r="J123" i="3"/>
  <c r="K134" i="3"/>
  <c r="J134" i="3"/>
  <c r="M134" i="3"/>
  <c r="L134" i="3"/>
  <c r="M130" i="3"/>
  <c r="L130" i="3"/>
  <c r="K130" i="3"/>
  <c r="J130" i="3"/>
  <c r="J119" i="3"/>
  <c r="L119" i="3"/>
  <c r="K119" i="3"/>
  <c r="M119" i="3"/>
  <c r="M115" i="3"/>
  <c r="L115" i="3"/>
  <c r="K115" i="3"/>
  <c r="J115" i="3"/>
  <c r="K126" i="3"/>
  <c r="J126" i="3"/>
  <c r="M126" i="3"/>
  <c r="L126" i="3"/>
  <c r="N55" i="12"/>
  <c r="M55" i="12"/>
  <c r="L55" i="12"/>
  <c r="K55" i="12"/>
  <c r="J55" i="12"/>
  <c r="I55" i="12"/>
  <c r="M49" i="16"/>
  <c r="L49" i="16"/>
  <c r="K49" i="16"/>
  <c r="J49" i="16"/>
  <c r="I49" i="16"/>
  <c r="M90" i="13"/>
  <c r="L90" i="13"/>
  <c r="K90" i="13"/>
  <c r="J90" i="13"/>
  <c r="I90" i="13"/>
  <c r="K163" i="14"/>
  <c r="J163" i="14"/>
  <c r="I163" i="14"/>
  <c r="X119" i="19"/>
  <c r="L17" i="2"/>
  <c r="K17" i="2"/>
  <c r="J17" i="2"/>
  <c r="M17" i="2"/>
  <c r="M122" i="3"/>
  <c r="L122" i="3"/>
  <c r="K122" i="3"/>
  <c r="J122" i="3"/>
  <c r="L133" i="3"/>
  <c r="K133" i="3"/>
  <c r="M133" i="3"/>
  <c r="J133" i="3"/>
  <c r="M121" i="3"/>
  <c r="L121" i="3"/>
  <c r="K121" i="3"/>
  <c r="J121" i="3"/>
  <c r="M132" i="3"/>
  <c r="L132" i="3"/>
  <c r="K132" i="3"/>
  <c r="J132" i="3"/>
  <c r="M131" i="3"/>
  <c r="J131" i="3"/>
  <c r="L131" i="3"/>
  <c r="K131" i="3"/>
  <c r="M120" i="3"/>
  <c r="L120" i="3"/>
  <c r="K120" i="3"/>
  <c r="J120" i="3"/>
  <c r="N68" i="2"/>
  <c r="M68" i="2"/>
  <c r="L68" i="2"/>
  <c r="K68" i="2"/>
  <c r="J68" i="2"/>
  <c r="K71" i="2"/>
  <c r="J71" i="2"/>
  <c r="L71" i="2"/>
  <c r="N71" i="2"/>
  <c r="M71" i="2"/>
  <c r="M129" i="3"/>
  <c r="L129" i="3"/>
  <c r="K129" i="3"/>
  <c r="J129" i="3"/>
  <c r="K118" i="3"/>
  <c r="J118" i="3"/>
  <c r="L118" i="3"/>
  <c r="M118" i="3"/>
  <c r="M202" i="3"/>
  <c r="K202" i="3"/>
  <c r="L202" i="3"/>
  <c r="J202" i="3"/>
  <c r="M191" i="3"/>
  <c r="M197" i="3"/>
  <c r="L197" i="3"/>
  <c r="J197" i="3"/>
  <c r="K197" i="3"/>
  <c r="K186" i="3"/>
  <c r="J186" i="3"/>
  <c r="L190" i="3"/>
  <c r="K190" i="3"/>
  <c r="M190" i="3"/>
  <c r="J190" i="3"/>
  <c r="L201" i="3"/>
  <c r="J201" i="3"/>
  <c r="M201" i="3"/>
  <c r="K201" i="3"/>
  <c r="M189" i="3"/>
  <c r="L189" i="3"/>
  <c r="J189" i="3"/>
  <c r="K189" i="3"/>
  <c r="J200" i="3"/>
  <c r="M200" i="3"/>
  <c r="K200" i="3"/>
  <c r="L200" i="3"/>
  <c r="L70" i="2"/>
  <c r="K70" i="2"/>
  <c r="J70" i="2"/>
  <c r="M70" i="2"/>
  <c r="M67" i="2"/>
  <c r="L67" i="2"/>
  <c r="K67" i="2"/>
  <c r="J67" i="2"/>
  <c r="M116" i="3"/>
  <c r="L116" i="3"/>
  <c r="K116" i="3"/>
  <c r="J116" i="3"/>
  <c r="J127" i="3"/>
  <c r="M127" i="3"/>
  <c r="L127" i="3"/>
  <c r="K127" i="3"/>
  <c r="L187" i="3"/>
  <c r="J187" i="3"/>
  <c r="M187" i="3"/>
  <c r="K187" i="3"/>
  <c r="L198" i="3"/>
  <c r="K198" i="3"/>
  <c r="M198" i="3"/>
  <c r="J198" i="3"/>
  <c r="M114" i="3"/>
  <c r="L114" i="3"/>
  <c r="K114" i="3"/>
  <c r="J114" i="3"/>
  <c r="L125" i="3"/>
  <c r="K125" i="3"/>
  <c r="J125" i="3"/>
  <c r="M125" i="3"/>
  <c r="L113" i="3"/>
  <c r="K113" i="3"/>
  <c r="J113" i="3"/>
  <c r="M113" i="3"/>
  <c r="M124" i="3"/>
  <c r="L124" i="3"/>
  <c r="K124" i="3"/>
  <c r="J124" i="3"/>
  <c r="M69" i="2"/>
  <c r="L69" i="2"/>
  <c r="K69" i="2"/>
  <c r="J69" i="2"/>
  <c r="K18" i="2"/>
  <c r="J18" i="2"/>
  <c r="L18" i="2"/>
  <c r="M18" i="2"/>
  <c r="L117" i="3"/>
  <c r="K117" i="3"/>
  <c r="M117" i="3"/>
  <c r="J117" i="3"/>
  <c r="M128" i="3"/>
  <c r="L128" i="3"/>
  <c r="K128" i="3"/>
  <c r="J128" i="3"/>
  <c r="AA20" i="17" l="1"/>
  <c r="AA12" i="17"/>
  <c r="AA16" i="17"/>
  <c r="AA18" i="17"/>
  <c r="J27" i="19"/>
  <c r="R39" i="19"/>
  <c r="R40" i="19"/>
  <c r="J42" i="19"/>
  <c r="J43" i="19"/>
  <c r="J44" i="19"/>
  <c r="J45" i="19"/>
  <c r="J46" i="19"/>
  <c r="J47" i="19"/>
  <c r="J48" i="19"/>
  <c r="R55" i="19"/>
  <c r="R81" i="19"/>
  <c r="R109" i="19"/>
  <c r="R117" i="19"/>
  <c r="J86" i="19"/>
  <c r="J99" i="19"/>
  <c r="J81" i="19"/>
  <c r="J102" i="19"/>
  <c r="J67" i="19"/>
  <c r="J114" i="19"/>
  <c r="AA17" i="17"/>
  <c r="AA11" i="17"/>
  <c r="J13" i="19"/>
  <c r="R25" i="19"/>
  <c r="R26" i="19"/>
  <c r="J28" i="19"/>
  <c r="J29" i="19"/>
  <c r="J30" i="19"/>
  <c r="J31" i="19"/>
  <c r="J32" i="19"/>
  <c r="J33" i="19"/>
  <c r="J34" i="19"/>
  <c r="R41" i="19"/>
  <c r="R66" i="19"/>
  <c r="R75" i="19"/>
  <c r="R100" i="19"/>
  <c r="R73" i="19"/>
  <c r="R76" i="19"/>
  <c r="J94" i="19"/>
  <c r="J71" i="19"/>
  <c r="J111" i="19"/>
  <c r="J74" i="19"/>
  <c r="R87" i="19"/>
  <c r="AA14" i="17"/>
  <c r="AA13" i="17"/>
  <c r="R10" i="19"/>
  <c r="J38" i="19"/>
  <c r="R42" i="19"/>
  <c r="R43" i="19"/>
  <c r="R44" i="19"/>
  <c r="R45" i="19"/>
  <c r="R46" i="19"/>
  <c r="R47" i="19"/>
  <c r="R48" i="19"/>
  <c r="J53" i="19"/>
  <c r="J54" i="19"/>
  <c r="J84" i="19"/>
  <c r="J112" i="19"/>
  <c r="R112" i="19"/>
  <c r="J124" i="19"/>
  <c r="J70" i="19"/>
  <c r="R101" i="19"/>
  <c r="R85" i="19"/>
  <c r="J89" i="19"/>
  <c r="J125" i="19"/>
  <c r="L186" i="3"/>
  <c r="K191" i="3"/>
  <c r="AA19" i="17"/>
  <c r="R11" i="19"/>
  <c r="R12" i="19"/>
  <c r="J14" i="19"/>
  <c r="J15" i="19"/>
  <c r="J16" i="19"/>
  <c r="J17" i="19"/>
  <c r="J18" i="19"/>
  <c r="J19" i="19"/>
  <c r="J20" i="19"/>
  <c r="R27" i="19"/>
  <c r="J55" i="19"/>
  <c r="J95" i="19"/>
  <c r="R82" i="19"/>
  <c r="R98" i="19"/>
  <c r="J110" i="19"/>
  <c r="J118" i="19"/>
  <c r="J113" i="19"/>
  <c r="R67" i="19"/>
  <c r="AA10" i="17"/>
  <c r="J24" i="19"/>
  <c r="R28" i="19"/>
  <c r="R29" i="19"/>
  <c r="R30" i="19"/>
  <c r="R31" i="19"/>
  <c r="R32" i="19"/>
  <c r="R33" i="19"/>
  <c r="R34" i="19"/>
  <c r="J39" i="19"/>
  <c r="J40" i="19"/>
  <c r="R52" i="19"/>
  <c r="J69" i="19"/>
  <c r="J76" i="19"/>
  <c r="J103" i="19"/>
  <c r="R70" i="19"/>
  <c r="R68" i="19"/>
  <c r="R83" i="19"/>
  <c r="J122" i="19"/>
  <c r="J75" i="19"/>
  <c r="R96" i="19"/>
  <c r="R104" i="19"/>
  <c r="R72" i="19"/>
  <c r="R99" i="19"/>
  <c r="J82" i="19"/>
  <c r="R94" i="19"/>
  <c r="R111" i="19"/>
  <c r="J123" i="19"/>
  <c r="R71" i="19"/>
  <c r="R84" i="19"/>
  <c r="J96" i="19"/>
  <c r="J104" i="19"/>
  <c r="J80" i="19"/>
  <c r="J88" i="19"/>
  <c r="R90" i="19"/>
  <c r="R113" i="19"/>
  <c r="R86" i="19"/>
  <c r="R108" i="19"/>
  <c r="R125" i="19"/>
  <c r="R102" i="19"/>
  <c r="M45" i="2"/>
  <c r="L45" i="2"/>
  <c r="K45" i="2"/>
  <c r="J45" i="2"/>
  <c r="J42" i="2"/>
  <c r="K42" i="2"/>
  <c r="M42" i="2"/>
  <c r="L42" i="2"/>
  <c r="M46" i="2"/>
  <c r="L46" i="2"/>
  <c r="K46" i="2"/>
  <c r="J46" i="2"/>
  <c r="M43" i="2"/>
  <c r="L43" i="2"/>
  <c r="K43" i="2"/>
  <c r="J43" i="2"/>
  <c r="M44" i="2"/>
  <c r="L44" i="2"/>
  <c r="K44" i="2"/>
  <c r="J44" i="2"/>
  <c r="K207" i="3"/>
  <c r="J207" i="3"/>
  <c r="L207" i="3"/>
  <c r="M207" i="3"/>
  <c r="M196" i="3"/>
  <c r="K196" i="3"/>
  <c r="L196" i="3"/>
  <c r="J196" i="3"/>
  <c r="L203" i="3"/>
  <c r="M203" i="3"/>
  <c r="K203" i="3"/>
  <c r="J203" i="3"/>
  <c r="J192" i="3"/>
  <c r="K192" i="3"/>
  <c r="M192" i="3"/>
  <c r="L192" i="3"/>
  <c r="K199" i="3"/>
  <c r="J199" i="3"/>
  <c r="L199" i="3"/>
  <c r="M199" i="3"/>
  <c r="M188" i="3"/>
  <c r="K188" i="3"/>
  <c r="L188" i="3"/>
  <c r="J188" i="3"/>
  <c r="M204" i="3"/>
  <c r="L204" i="3"/>
  <c r="K204" i="3"/>
  <c r="J204" i="3"/>
  <c r="L193" i="3"/>
  <c r="J193" i="3"/>
  <c r="K193" i="3"/>
  <c r="M193" i="3"/>
  <c r="M205" i="3"/>
  <c r="L205" i="3"/>
  <c r="J205" i="3"/>
  <c r="K205" i="3"/>
  <c r="M194" i="3"/>
  <c r="K194" i="3"/>
  <c r="L194" i="3"/>
  <c r="J194" i="3"/>
  <c r="L195" i="3"/>
  <c r="J195" i="3"/>
  <c r="K195" i="3"/>
  <c r="M195" i="3"/>
  <c r="L206" i="3"/>
  <c r="K206" i="3"/>
  <c r="M206" i="3"/>
  <c r="J206" i="3"/>
  <c r="N54" i="12"/>
  <c r="M54" i="12"/>
  <c r="L54" i="12"/>
  <c r="K54" i="12"/>
  <c r="J54" i="12"/>
  <c r="I54" i="12"/>
  <c r="L53" i="12"/>
  <c r="K53" i="12"/>
  <c r="J53" i="12"/>
  <c r="I53" i="12"/>
  <c r="H57" i="12"/>
  <c r="N53" i="12"/>
  <c r="M53" i="12"/>
  <c r="J56" i="12"/>
  <c r="I56" i="12"/>
  <c r="N56" i="12"/>
  <c r="M56" i="12"/>
  <c r="L56" i="12"/>
  <c r="K56" i="12"/>
  <c r="M76" i="13"/>
  <c r="L76" i="13"/>
  <c r="K76" i="13"/>
  <c r="J76" i="13"/>
  <c r="I76" i="13"/>
  <c r="M20" i="13"/>
  <c r="L20" i="13"/>
  <c r="K20" i="13"/>
  <c r="J20" i="13"/>
  <c r="I20" i="13"/>
  <c r="M62" i="13"/>
  <c r="L62" i="13"/>
  <c r="K62" i="13"/>
  <c r="J62" i="13"/>
  <c r="I62" i="13"/>
  <c r="AA21" i="16"/>
  <c r="Z21" i="16"/>
  <c r="Y21" i="16"/>
  <c r="X21" i="16"/>
  <c r="W21" i="16"/>
  <c r="L48" i="13"/>
  <c r="K48" i="13"/>
  <c r="J48" i="13"/>
  <c r="I48" i="13"/>
  <c r="M48" i="13"/>
  <c r="L160" i="13"/>
  <c r="K160" i="13"/>
  <c r="J160" i="13"/>
  <c r="I160" i="13"/>
  <c r="M160" i="13"/>
  <c r="K34" i="13"/>
  <c r="J34" i="13"/>
  <c r="I34" i="13"/>
  <c r="M34" i="13"/>
  <c r="L34" i="13"/>
  <c r="K146" i="13"/>
  <c r="J146" i="13"/>
  <c r="I146" i="13"/>
  <c r="M146" i="13"/>
  <c r="L146" i="13"/>
  <c r="X20" i="13"/>
  <c r="W20" i="13"/>
  <c r="AA20" i="13"/>
  <c r="Z20" i="13"/>
  <c r="Y20" i="13"/>
  <c r="J132" i="13"/>
  <c r="I132" i="13"/>
  <c r="M132" i="13"/>
  <c r="L132" i="13"/>
  <c r="K132" i="13"/>
  <c r="I118" i="13"/>
  <c r="M118" i="13"/>
  <c r="L118" i="13"/>
  <c r="K118" i="13"/>
  <c r="J118" i="13"/>
  <c r="T23" i="14"/>
  <c r="V23" i="14"/>
  <c r="U23" i="14"/>
  <c r="M104" i="13"/>
  <c r="L104" i="13"/>
  <c r="K104" i="13"/>
  <c r="J104" i="13"/>
  <c r="I104" i="13"/>
  <c r="M65" i="17"/>
  <c r="L65" i="17"/>
  <c r="K65" i="17"/>
  <c r="J65" i="17"/>
  <c r="I65" i="17"/>
  <c r="M91" i="17"/>
  <c r="L91" i="17"/>
  <c r="K91" i="17"/>
  <c r="J91" i="17"/>
  <c r="I91" i="17"/>
  <c r="J121" i="17"/>
  <c r="M121" i="17"/>
  <c r="L121" i="17"/>
  <c r="K121" i="17"/>
  <c r="I121" i="17"/>
  <c r="M51" i="17"/>
  <c r="L51" i="17"/>
  <c r="K51" i="17"/>
  <c r="J51" i="17"/>
  <c r="I51" i="17"/>
  <c r="L77" i="17"/>
  <c r="K77" i="17"/>
  <c r="J77" i="17"/>
  <c r="I77" i="17"/>
  <c r="M77" i="17"/>
  <c r="M147" i="17"/>
  <c r="L147" i="17"/>
  <c r="K147" i="17"/>
  <c r="J147" i="17"/>
  <c r="I147" i="17"/>
  <c r="K63" i="17"/>
  <c r="J63" i="17"/>
  <c r="I63" i="17"/>
  <c r="M63" i="17"/>
  <c r="L63" i="17"/>
  <c r="M161" i="17"/>
  <c r="L161" i="17"/>
  <c r="K161" i="17"/>
  <c r="J161" i="17"/>
  <c r="I161" i="17"/>
  <c r="K135" i="17"/>
  <c r="J135" i="17"/>
  <c r="I135" i="17"/>
  <c r="M135" i="17"/>
  <c r="L135" i="17"/>
  <c r="L149" i="17"/>
  <c r="K149" i="17"/>
  <c r="J149" i="17"/>
  <c r="I149" i="17"/>
  <c r="M149" i="17"/>
  <c r="M119" i="17"/>
  <c r="J119" i="17"/>
  <c r="I119" i="17"/>
  <c r="L119" i="17"/>
  <c r="K119" i="17"/>
  <c r="M133" i="17"/>
  <c r="L133" i="17"/>
  <c r="K133" i="17"/>
  <c r="J133" i="17"/>
  <c r="I133" i="17"/>
  <c r="L107" i="17"/>
  <c r="K107" i="17"/>
  <c r="M107" i="17"/>
  <c r="J107" i="17"/>
  <c r="I107" i="17"/>
  <c r="AA9" i="17"/>
  <c r="Z9" i="17"/>
  <c r="Y9" i="17"/>
  <c r="X9" i="17"/>
  <c r="W9" i="17"/>
  <c r="AA21" i="17"/>
  <c r="Z21" i="17"/>
  <c r="Y21" i="17"/>
  <c r="W21" i="17"/>
  <c r="X21" i="17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65" i="19"/>
  <c r="M63" i="19"/>
  <c r="M51" i="19"/>
  <c r="M49" i="19"/>
  <c r="M37" i="19"/>
  <c r="M35" i="19"/>
  <c r="M23" i="19"/>
  <c r="M21" i="19"/>
  <c r="M9" i="19"/>
  <c r="M77" i="19"/>
  <c r="L7" i="19"/>
  <c r="T7" i="19"/>
  <c r="Z7" i="19"/>
  <c r="X65" i="19"/>
  <c r="P77" i="19"/>
  <c r="R77" i="19"/>
  <c r="P79" i="19"/>
  <c r="R79" i="19"/>
  <c r="J91" i="19"/>
  <c r="H91" i="19"/>
  <c r="X93" i="19"/>
  <c r="R105" i="19"/>
  <c r="P105" i="19"/>
  <c r="J161" i="19"/>
  <c r="H161" i="19"/>
  <c r="J149" i="19"/>
  <c r="H149" i="19"/>
  <c r="J147" i="19"/>
  <c r="H147" i="19"/>
  <c r="J135" i="19"/>
  <c r="H135" i="19"/>
  <c r="R161" i="19"/>
  <c r="P161" i="19"/>
  <c r="R149" i="19"/>
  <c r="P149" i="19"/>
  <c r="R147" i="19"/>
  <c r="P147" i="19"/>
  <c r="R135" i="19"/>
  <c r="P135" i="19"/>
  <c r="X161" i="19"/>
  <c r="X149" i="19"/>
  <c r="X147" i="19"/>
  <c r="X135" i="19"/>
  <c r="J9" i="19"/>
  <c r="H9" i="19"/>
  <c r="R9" i="19"/>
  <c r="P9" i="19"/>
  <c r="X9" i="19"/>
  <c r="J21" i="19"/>
  <c r="H21" i="19"/>
  <c r="R21" i="19"/>
  <c r="P21" i="19"/>
  <c r="X21" i="19"/>
  <c r="J23" i="19"/>
  <c r="H23" i="19"/>
  <c r="R23" i="19"/>
  <c r="P23" i="19"/>
  <c r="X23" i="19"/>
  <c r="J35" i="19"/>
  <c r="H35" i="19"/>
  <c r="R35" i="19"/>
  <c r="P35" i="19"/>
  <c r="X35" i="19"/>
  <c r="J37" i="19"/>
  <c r="H37" i="19"/>
  <c r="R37" i="19"/>
  <c r="P37" i="19"/>
  <c r="X37" i="19"/>
  <c r="J49" i="19"/>
  <c r="H49" i="19"/>
  <c r="R49" i="19"/>
  <c r="P49" i="19"/>
  <c r="X49" i="19"/>
  <c r="J51" i="19"/>
  <c r="H51" i="19"/>
  <c r="R51" i="19"/>
  <c r="P51" i="19"/>
  <c r="X51" i="19"/>
  <c r="J63" i="19"/>
  <c r="H63" i="19"/>
  <c r="R63" i="19"/>
  <c r="P63" i="19"/>
  <c r="X63" i="19"/>
  <c r="J65" i="19"/>
  <c r="H65" i="19"/>
  <c r="R65" i="19"/>
  <c r="P65" i="19"/>
  <c r="H77" i="19"/>
  <c r="J77" i="19"/>
  <c r="X105" i="19"/>
  <c r="X79" i="19"/>
  <c r="R91" i="19"/>
  <c r="P91" i="19"/>
  <c r="J121" i="19"/>
  <c r="H121" i="19"/>
  <c r="H79" i="19"/>
  <c r="J79" i="19"/>
  <c r="J93" i="19"/>
  <c r="H93" i="19"/>
  <c r="J107" i="19"/>
  <c r="H107" i="19"/>
  <c r="R121" i="19"/>
  <c r="P121" i="19"/>
  <c r="J133" i="19"/>
  <c r="H133" i="19"/>
  <c r="X77" i="19"/>
  <c r="X91" i="19"/>
  <c r="R107" i="19"/>
  <c r="P107" i="19"/>
  <c r="J119" i="19"/>
  <c r="H119" i="19"/>
  <c r="X121" i="19"/>
  <c r="R133" i="19"/>
  <c r="P133" i="19"/>
  <c r="R93" i="19"/>
  <c r="P93" i="19"/>
  <c r="J105" i="19"/>
  <c r="H105" i="19"/>
  <c r="X107" i="19"/>
  <c r="R119" i="19"/>
  <c r="P119" i="19"/>
  <c r="X133" i="19"/>
  <c r="M48" i="28"/>
  <c r="L48" i="28"/>
  <c r="K48" i="28"/>
  <c r="J48" i="28"/>
  <c r="I48" i="28"/>
  <c r="M34" i="28"/>
  <c r="L34" i="28"/>
  <c r="K34" i="28"/>
  <c r="J34" i="28"/>
  <c r="I34" i="28"/>
  <c r="I104" i="28"/>
  <c r="M104" i="28"/>
  <c r="L104" i="28"/>
  <c r="K104" i="28"/>
  <c r="J104" i="28"/>
  <c r="L20" i="28"/>
  <c r="K20" i="28"/>
  <c r="J20" i="28"/>
  <c r="I20" i="28"/>
  <c r="M20" i="28"/>
  <c r="J118" i="28"/>
  <c r="I118" i="28"/>
  <c r="K118" i="28"/>
  <c r="M118" i="28"/>
  <c r="L118" i="28"/>
  <c r="M132" i="28"/>
  <c r="L132" i="28"/>
  <c r="K132" i="28"/>
  <c r="J132" i="28"/>
  <c r="I132" i="28"/>
  <c r="M146" i="28"/>
  <c r="L146" i="28"/>
  <c r="K146" i="28"/>
  <c r="J146" i="28"/>
  <c r="I146" i="28"/>
  <c r="M90" i="28"/>
  <c r="L90" i="28"/>
  <c r="K90" i="28"/>
  <c r="J90" i="28"/>
  <c r="I90" i="28"/>
  <c r="M76" i="28"/>
  <c r="L76" i="28"/>
  <c r="K76" i="28"/>
  <c r="J76" i="28"/>
  <c r="I76" i="28"/>
  <c r="N16" i="41"/>
  <c r="M16" i="41"/>
  <c r="L16" i="41"/>
  <c r="I129" i="37"/>
  <c r="H129" i="37"/>
  <c r="G129" i="37"/>
  <c r="P16" i="41"/>
  <c r="T16" i="41"/>
  <c r="S16" i="41"/>
  <c r="R16" i="41"/>
  <c r="Q16" i="41"/>
  <c r="U77" i="19" l="1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63" i="19"/>
  <c r="T51" i="19"/>
  <c r="T49" i="19"/>
  <c r="T37" i="19"/>
  <c r="T35" i="19"/>
  <c r="T23" i="19"/>
  <c r="T21" i="19"/>
  <c r="T9" i="19"/>
  <c r="T65" i="19"/>
  <c r="S7" i="19"/>
  <c r="Y7" i="19" s="1"/>
  <c r="T77" i="19"/>
  <c r="U65" i="19"/>
  <c r="U9" i="19"/>
  <c r="Z10" i="19"/>
  <c r="U21" i="19"/>
  <c r="Z21" i="19" s="1"/>
  <c r="Z13" i="19"/>
  <c r="U23" i="19"/>
  <c r="Z23" i="19" s="1"/>
  <c r="Z24" i="19"/>
  <c r="U35" i="19"/>
  <c r="Z27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79" i="19"/>
  <c r="Z79" i="19" s="1"/>
  <c r="Z80" i="19"/>
  <c r="U91" i="19"/>
  <c r="Z91" i="19" s="1"/>
  <c r="Z83" i="19"/>
  <c r="Z94" i="19"/>
  <c r="U93" i="19"/>
  <c r="Z93" i="19" s="1"/>
  <c r="Z97" i="19"/>
  <c r="U105" i="19"/>
  <c r="Z105" i="19" s="1"/>
  <c r="Z108" i="19"/>
  <c r="U107" i="19"/>
  <c r="Z107" i="19" s="1"/>
  <c r="Z111" i="19"/>
  <c r="U119" i="19"/>
  <c r="Z119" i="19" s="1"/>
  <c r="Z122" i="19"/>
  <c r="U121" i="19"/>
  <c r="Z121" i="19" s="1"/>
  <c r="Z125" i="19"/>
  <c r="U133" i="19"/>
  <c r="Z133" i="19" s="1"/>
  <c r="Z136" i="19"/>
  <c r="U135" i="19"/>
  <c r="Z135" i="19" s="1"/>
  <c r="Z139" i="19"/>
  <c r="U147" i="19"/>
  <c r="Z147" i="19" s="1"/>
  <c r="Z150" i="19"/>
  <c r="U149" i="19"/>
  <c r="Z149" i="19" s="1"/>
  <c r="Z153" i="19"/>
  <c r="U161" i="19"/>
  <c r="Z161" i="19" s="1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65" i="19"/>
  <c r="L63" i="19"/>
  <c r="L51" i="19"/>
  <c r="L49" i="19"/>
  <c r="L37" i="19"/>
  <c r="L35" i="19"/>
  <c r="L23" i="19"/>
  <c r="L21" i="19"/>
  <c r="L9" i="19"/>
  <c r="L77" i="19"/>
  <c r="K7" i="19"/>
  <c r="Q7" i="19" s="1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L57" i="12"/>
  <c r="K57" i="12"/>
  <c r="J57" i="12"/>
  <c r="I57" i="12"/>
  <c r="N57" i="12"/>
  <c r="M57" i="12"/>
  <c r="Z9" i="19" l="1"/>
  <c r="Z156" i="19"/>
  <c r="Z143" i="19"/>
  <c r="Z130" i="19"/>
  <c r="Z117" i="19"/>
  <c r="Z104" i="19"/>
  <c r="Z95" i="19"/>
  <c r="Z82" i="19"/>
  <c r="Z61" i="19"/>
  <c r="Z48" i="19"/>
  <c r="Z39" i="19"/>
  <c r="Z26" i="19"/>
  <c r="Z14" i="19"/>
  <c r="Z68" i="19"/>
  <c r="Z155" i="19"/>
  <c r="Z142" i="19"/>
  <c r="Z129" i="19"/>
  <c r="Z116" i="19"/>
  <c r="Z103" i="19"/>
  <c r="Z90" i="19"/>
  <c r="Z81" i="19"/>
  <c r="Z60" i="19"/>
  <c r="Z47" i="19"/>
  <c r="Z34" i="19"/>
  <c r="Z25" i="19"/>
  <c r="Z12" i="19"/>
  <c r="Z57" i="19"/>
  <c r="Z18" i="19"/>
  <c r="Z159" i="19"/>
  <c r="Z146" i="19"/>
  <c r="Z137" i="19"/>
  <c r="Z73" i="19"/>
  <c r="Z154" i="19"/>
  <c r="Z141" i="19"/>
  <c r="Z128" i="19"/>
  <c r="Z115" i="19"/>
  <c r="Z102" i="19"/>
  <c r="Z89" i="19"/>
  <c r="Z76" i="19"/>
  <c r="Z59" i="19"/>
  <c r="Z46" i="19"/>
  <c r="Z33" i="19"/>
  <c r="Z20" i="19"/>
  <c r="Z11" i="19"/>
  <c r="Z124" i="19"/>
  <c r="Z56" i="19"/>
  <c r="Z152" i="19"/>
  <c r="Z140" i="19"/>
  <c r="Z127" i="19"/>
  <c r="Z114" i="19"/>
  <c r="Z101" i="19"/>
  <c r="Z88" i="19"/>
  <c r="Z75" i="19"/>
  <c r="Z58" i="19"/>
  <c r="Z45" i="19"/>
  <c r="Z32" i="19"/>
  <c r="Z19" i="19"/>
  <c r="Z70" i="19"/>
  <c r="Z99" i="19"/>
  <c r="Z30" i="19"/>
  <c r="Z160" i="19"/>
  <c r="Z151" i="19"/>
  <c r="Z138" i="19"/>
  <c r="Z126" i="19"/>
  <c r="Z113" i="19"/>
  <c r="Z100" i="19"/>
  <c r="Z87" i="19"/>
  <c r="Z74" i="19"/>
  <c r="Z44" i="19"/>
  <c r="Z31" i="19"/>
  <c r="Z17" i="19"/>
  <c r="Z158" i="19"/>
  <c r="Z145" i="19"/>
  <c r="Z132" i="19"/>
  <c r="Z123" i="19"/>
  <c r="Z110" i="19"/>
  <c r="Z98" i="19"/>
  <c r="Z85" i="19"/>
  <c r="Z72" i="19"/>
  <c r="Z54" i="19"/>
  <c r="Z42" i="19"/>
  <c r="Z29" i="19"/>
  <c r="Z16" i="19"/>
  <c r="Z67" i="19"/>
  <c r="Z131" i="19"/>
  <c r="Z96" i="19"/>
  <c r="Z53" i="19"/>
  <c r="Z28" i="19"/>
  <c r="Z71" i="19"/>
  <c r="Z112" i="19"/>
  <c r="Z157" i="19"/>
  <c r="Z144" i="19"/>
  <c r="Z118" i="19"/>
  <c r="Z109" i="19"/>
  <c r="Z84" i="19"/>
  <c r="Z62" i="19"/>
  <c r="Z40" i="19"/>
  <c r="Z15" i="19"/>
  <c r="Z86" i="19"/>
  <c r="Z43" i="19"/>
  <c r="Z66" i="19"/>
  <c r="Z35" i="19"/>
  <c r="Z65" i="19"/>
  <c r="Z69" i="19"/>
  <c r="Z77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77" i="19"/>
  <c r="Q77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65" i="19"/>
  <c r="Y65" i="19" s="1"/>
  <c r="S77" i="19"/>
  <c r="Y77" i="19" s="1"/>
</calcChain>
</file>

<file path=xl/sharedStrings.xml><?xml version="1.0" encoding="utf-8"?>
<sst xmlns="http://schemas.openxmlformats.org/spreadsheetml/2006/main" count="5624" uniqueCount="317">
  <si>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</si>
  <si>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</si>
  <si>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</si>
  <si>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</si>
  <si>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</si>
  <si>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</si>
  <si>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</si>
  <si>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</si>
  <si>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</si>
  <si>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</si>
  <si>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</si>
  <si>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</si>
  <si>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</si>
  <si>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</si>
  <si>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</si>
  <si>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</si>
  <si>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</si>
  <si>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</si>
  <si>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</si>
  <si>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</si>
  <si>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</si>
  <si>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</si>
  <si>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</si>
  <si>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</si>
  <si>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</si>
  <si>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</si>
  <si>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</si>
  <si>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</si>
  <si>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</si>
  <si>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</si>
  <si>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</si>
  <si>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</si>
  <si>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</si>
  <si>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</si>
  <si>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</si>
  <si>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</si>
  <si>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</si>
  <si>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</si>
  <si>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</si>
  <si>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</si>
  <si>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</si>
  <si>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</si>
  <si>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</si>
  <si>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</si>
  <si>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</si>
  <si>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</si>
  <si>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</si>
  <si>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</si>
  <si>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</si>
  <si>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</si>
  <si>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</si>
  <si>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</si>
  <si>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</si>
  <si>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</si>
  <si>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</si>
  <si>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</si>
  <si>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</si>
  <si>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</si>
  <si>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</si>
  <si>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</si>
  <si>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</si>
  <si>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</si>
  <si>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</si>
  <si>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</si>
  <si>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</si>
  <si>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</si>
  <si>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</si>
  <si>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</si>
  <si>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</si>
  <si>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</si>
  <si>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</si>
  <si>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</si>
  <si>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</si>
  <si>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</si>
  <si>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</si>
  <si>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</si>
  <si>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</si>
  <si>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</si>
  <si>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</si>
  <si>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</si>
  <si>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</si>
  <si>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</si>
  <si>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</si>
  <si>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</si>
  <si>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</si>
  <si>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</si>
  <si>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</si>
  <si>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</si>
  <si>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</si>
  <si>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</si>
  <si>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</si>
  <si>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</si>
  <si>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</si>
  <si>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</si>
  <si>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</si>
  <si>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</si>
  <si>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</si>
  <si>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</si>
  <si>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</si>
  <si>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</si>
  <si>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</si>
  <si>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</si>
  <si>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</si>
  <si>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</si>
  <si>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</si>
  <si>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</si>
  <si>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</si>
  <si>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</si>
  <si>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</si>
  <si>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</si>
  <si>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</si>
  <si>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</si>
  <si>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</si>
  <si>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</si>
  <si>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</si>
  <si>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</si>
  <si>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</si>
  <si>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</si>
  <si>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</si>
  <si>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</si>
  <si>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</si>
  <si>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</si>
  <si>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</si>
  <si>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</si>
  <si>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</si>
  <si>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</si>
  <si>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</si>
  <si>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</si>
  <si>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</si>
  <si>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</si>
  <si>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</si>
  <si>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</si>
  <si>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</si>
  <si>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</si>
  <si>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</si>
  <si>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</si>
  <si>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</si>
  <si>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</si>
  <si>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</si>
  <si>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</si>
  <si>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</si>
  <si>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</si>
  <si>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</si>
  <si>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</si>
  <si>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</si>
  <si>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</si>
  <si>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</si>
  <si>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</si>
  <si>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</si>
  <si>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</si>
  <si>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</si>
  <si>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</si>
  <si>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</si>
  <si>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</si>
  <si>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</si>
  <si>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</si>
  <si>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</si>
  <si>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</si>
  <si>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</si>
  <si>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</si>
  <si>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</si>
  <si>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</si>
  <si>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</si>
  <si>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</si>
  <si>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</si>
  <si>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</si>
  <si>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</si>
  <si>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</si>
  <si>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</si>
  <si>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</si>
  <si>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</si>
  <si>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</si>
  <si>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</si>
  <si>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</si>
  <si>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</si>
  <si>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</si>
  <si>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</si>
  <si>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</si>
  <si>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</si>
  <si>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</si>
  <si>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</si>
  <si>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</si>
  <si>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</si>
  <si>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</si>
  <si>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</si>
  <si>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</si>
  <si>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</si>
  <si>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</si>
  <si>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</si>
  <si>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</si>
  <si>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</si>
  <si>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</si>
  <si>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</si>
  <si>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</si>
  <si>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</si>
  <si>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</si>
  <si>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</si>
  <si>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</si>
  <si>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</si>
  <si>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</si>
  <si>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</si>
  <si>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</si>
  <si>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</si>
  <si>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</si>
  <si>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</si>
  <si>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</si>
  <si>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</si>
  <si>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noviembre 2024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</si>
  <si>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</si>
  <si>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</si>
  <si>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</si>
  <si>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</si>
  <si>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</si>
  <si>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</si>
  <si>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</si>
  <si>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</si>
  <si>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</si>
  <si>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</si>
  <si>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</si>
  <si>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</si>
  <si>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</si>
  <si>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</si>
  <si>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noviembre 2019</t>
  </si>
  <si>
    <t>noviembre 2021</t>
  </si>
  <si>
    <t>noviembre 2022</t>
  </si>
  <si>
    <t>noviembre 2023</t>
  </si>
  <si>
    <t>noviembre 2024</t>
  </si>
  <si>
    <t>-</t>
  </si>
  <si>
    <t>acumulado a noviembre 2019</t>
  </si>
  <si>
    <t>acumulado a noviembre 2021</t>
  </si>
  <si>
    <t>acumulado a noviembre 2022</t>
  </si>
  <si>
    <t>acumulado a noviembre 2023</t>
  </si>
  <si>
    <t>acumulado a noviembre 2024</t>
  </si>
  <si>
    <t>noviembre 2020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</si>
  <si>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</si>
  <si>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</si>
  <si>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</si>
  <si>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</si>
  <si>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</si>
  <si>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</si>
  <si>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</si>
  <si>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</si>
  <si>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</si>
  <si>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</si>
  <si>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</si>
  <si>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</si>
  <si>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21/20</t>
  </si>
  <si>
    <t>var 23/22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</si>
  <si>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</si>
  <si>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</si>
  <si>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</si>
  <si>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</si>
  <si>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</si>
  <si>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</si>
  <si>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</si>
  <si>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</si>
  <si>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noviembre 2020</t>
  </si>
  <si>
    <t>Viajeros entrados en los establecimientos alojativos de Santa Cruz de Tenerife según lugar de residencia (hotel + apartamento)</t>
  </si>
  <si>
    <t>acumulado noviembre 2018</t>
  </si>
  <si>
    <t>acumulado noviembre 2019</t>
  </si>
  <si>
    <t>acumulado noviembre 2020</t>
  </si>
  <si>
    <t>acumulado noviembre 2022</t>
  </si>
  <si>
    <t>acumulado noviembre 2023</t>
  </si>
  <si>
    <t>acumulado noviembre 2024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</si>
  <si>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</si>
  <si>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</si>
  <si>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acumulado noviembre 2021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</si>
  <si>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</si>
  <si>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</si>
  <si>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</si>
  <si>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24/23</t>
  </si>
  <si>
    <t>var 24/19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</si>
  <si>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</si>
  <si>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</si>
  <si>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</si>
  <si>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</si>
  <si>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</si>
  <si>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</si>
  <si>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</si>
  <si>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</si>
  <si>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</si>
  <si>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</si>
  <si>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2020</t>
  </si>
  <si>
    <t>2021</t>
  </si>
  <si>
    <t>2022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</si>
  <si>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</si>
  <si>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</si>
  <si>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</si>
  <si>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noviembre 2018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</si>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</sst>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FEE8ACE1-4004-408B-A824-A79FB8A3DC0A}"/>
    <cellStyle name="Normal 2 6" xfId="3" xr:uid="{9A1F88A1-0073-44C2-A614-B6F36964092E}"/>
    <cellStyle name="Porcentaje" xfId="1" builtinId="5"/>
  </cellStyles>
  <dxfs count="0"/>
  <tableStyles count="1" defaultTableStyle="TableStyleMedium2" defaultPivotStyle="PivotStyleLight16">
    <tableStyle name="Invisible" pivot="0" table="0" count="0" xr9:uid="{56250DFC-6C22-4BD5-9BF2-E09384D6984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8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FE-4C5C-998F-C6626F048B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E-4C5C-998F-C6626F048B28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FE-4C5C-998F-C6626F048B28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FE-4C5C-998F-C6626F048B28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FE-4C5C-998F-C6626F048B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FE-4C5C-998F-C6626F048B28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FE-4C5C-998F-C6626F048B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FE-4C5C-998F-C6626F048B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2">
                  <c:v>226242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FE-4C5C-998F-C6626F048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FE-4C5C-998F-C6626F048B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FE-4C5C-998F-C6626F048B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FE-4C5C-998F-C6626F048B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FE-4C5C-998F-C6626F048B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FE-4C5C-998F-C6626F048B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FE-4C5C-998F-C6626F048B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FE-4C5C-998F-C6626F048B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FE-4C5C-998F-C6626F048B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FE-4C5C-998F-C6626F048B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FE-4C5C-998F-C6626F048B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FE-4C5C-998F-C6626F048B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FE-4C5C-998F-C6626F048B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FE-4C5C-998F-C6626F048B28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0">
                  <c:v>5.9914649089449545E-2</c:v>
                </c:pt>
                <c:pt idx="12">
                  <c:v>3.5280874196913947E-2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FE-4C5C-998F-C6626F048B28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0">
                  <c:v>0.15679040811620926</c:v>
                </c:pt>
                <c:pt idx="12">
                  <c:v>0.13409059009885116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FE-4C5C-998F-C6626F048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3-4EE2-AD5F-98282EC602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258</c:v>
                </c:pt>
                <c:pt idx="1">
                  <c:v>163</c:v>
                </c:pt>
                <c:pt idx="2">
                  <c:v>209</c:v>
                </c:pt>
                <c:pt idx="3">
                  <c:v>91</c:v>
                </c:pt>
                <c:pt idx="4">
                  <c:v>92</c:v>
                </c:pt>
                <c:pt idx="5">
                  <c:v>77</c:v>
                </c:pt>
                <c:pt idx="6">
                  <c:v>105</c:v>
                </c:pt>
                <c:pt idx="7">
                  <c:v>106</c:v>
                </c:pt>
                <c:pt idx="8">
                  <c:v>118</c:v>
                </c:pt>
                <c:pt idx="9">
                  <c:v>107</c:v>
                </c:pt>
                <c:pt idx="10">
                  <c:v>152</c:v>
                </c:pt>
                <c:pt idx="11">
                  <c:v>388</c:v>
                </c:pt>
                <c:pt idx="12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3-4EE2-AD5F-98282EC60225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23-4EE2-AD5F-98282EC6022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270</c:v>
                </c:pt>
                <c:pt idx="1">
                  <c:v>270</c:v>
                </c:pt>
                <c:pt idx="2">
                  <c:v>212</c:v>
                </c:pt>
                <c:pt idx="3">
                  <c:v>157</c:v>
                </c:pt>
                <c:pt idx="4">
                  <c:v>143</c:v>
                </c:pt>
                <c:pt idx="5">
                  <c:v>125</c:v>
                </c:pt>
                <c:pt idx="6">
                  <c:v>98</c:v>
                </c:pt>
                <c:pt idx="7">
                  <c:v>369</c:v>
                </c:pt>
                <c:pt idx="8">
                  <c:v>209</c:v>
                </c:pt>
                <c:pt idx="9">
                  <c:v>124</c:v>
                </c:pt>
                <c:pt idx="10">
                  <c:v>302</c:v>
                </c:pt>
                <c:pt idx="11">
                  <c:v>294</c:v>
                </c:pt>
                <c:pt idx="12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23-4EE2-AD5F-98282EC6022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3-4EE2-AD5F-98282EC602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23-4EE2-AD5F-98282EC6022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23-4EE2-AD5F-98282EC602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23-4EE2-AD5F-98282EC602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2">
                  <c:v>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23-4EE2-AD5F-98282EC60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3-4EE2-AD5F-98282EC602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3-4EE2-AD5F-98282EC602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3-4EE2-AD5F-98282EC602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3-4EE2-AD5F-98282EC602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3-4EE2-AD5F-98282EC602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3-4EE2-AD5F-98282EC602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3-4EE2-AD5F-98282EC602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3-4EE2-AD5F-98282EC602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3-4EE2-AD5F-98282EC602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3-4EE2-AD5F-98282EC602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3-4EE2-AD5F-98282EC602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3-4EE2-AD5F-98282EC602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3-4EE2-AD5F-98282EC6022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-8.0808080808080773E-2</c:v>
                </c:pt>
                <c:pt idx="1">
                  <c:v>0.23954372623574138</c:v>
                </c:pt>
                <c:pt idx="2">
                  <c:v>-0.1497975708502024</c:v>
                </c:pt>
                <c:pt idx="3">
                  <c:v>0.19375000000000009</c:v>
                </c:pt>
                <c:pt idx="4">
                  <c:v>-8.7500000000000022E-2</c:v>
                </c:pt>
                <c:pt idx="5">
                  <c:v>0.19767441860465107</c:v>
                </c:pt>
                <c:pt idx="6">
                  <c:v>-0.51815181518151809</c:v>
                </c:pt>
                <c:pt idx="7">
                  <c:v>-0.17521367521367526</c:v>
                </c:pt>
                <c:pt idx="8">
                  <c:v>-0.30821917808219179</c:v>
                </c:pt>
                <c:pt idx="9">
                  <c:v>-0.20512820512820518</c:v>
                </c:pt>
                <c:pt idx="10">
                  <c:v>6.8027210884353817E-3</c:v>
                </c:pt>
                <c:pt idx="12">
                  <c:v>-0.10102301790281332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23-4EE2-AD5F-98282EC60225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5.8139534883721034E-2</c:v>
                </c:pt>
                <c:pt idx="1">
                  <c:v>1</c:v>
                </c:pt>
                <c:pt idx="2">
                  <c:v>4.7846889952152249E-3</c:v>
                </c:pt>
                <c:pt idx="3">
                  <c:v>1.098901098901099</c:v>
                </c:pt>
                <c:pt idx="4">
                  <c:v>0.58695652173913038</c:v>
                </c:pt>
                <c:pt idx="5">
                  <c:v>0.33766233766233755</c:v>
                </c:pt>
                <c:pt idx="6">
                  <c:v>0.39047619047619042</c:v>
                </c:pt>
                <c:pt idx="7">
                  <c:v>0.820754716981132</c:v>
                </c:pt>
                <c:pt idx="8">
                  <c:v>-0.14406779661016944</c:v>
                </c:pt>
                <c:pt idx="9">
                  <c:v>0.1588785046728971</c:v>
                </c:pt>
                <c:pt idx="10">
                  <c:v>0.94736842105263164</c:v>
                </c:pt>
                <c:pt idx="12">
                  <c:v>0.42692828146143436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23-4EE2-AD5F-98282EC60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C-43D4-93E4-1BBE4449BF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C-43D4-93E4-1BBE4449BF16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FC-43D4-93E4-1BBE4449BF1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C-43D4-93E4-1BBE4449BF1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FC-43D4-93E4-1BBE4449BF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FC-43D4-93E4-1BBE4449BF1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FC-43D4-93E4-1BBE4449BF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FC-43D4-93E4-1BBE4449BF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2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FC-43D4-93E4-1BBE4449B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FC-43D4-93E4-1BBE4449BF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FC-43D4-93E4-1BBE4449BF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FC-43D4-93E4-1BBE4449BF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FC-43D4-93E4-1BBE4449BF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FC-43D4-93E4-1BBE4449BF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FC-43D4-93E4-1BBE4449BF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FC-43D4-93E4-1BBE4449BF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FC-43D4-93E4-1BBE4449BF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FC-43D4-93E4-1BBE4449BF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FC-43D4-93E4-1BBE4449BF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FC-43D4-93E4-1BBE4449BF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FC-43D4-93E4-1BBE4449BF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FC-43D4-93E4-1BBE4449BF1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0.40196078431372539</c:v>
                </c:pt>
                <c:pt idx="9">
                  <c:v>0.13138686131386867</c:v>
                </c:pt>
                <c:pt idx="10">
                  <c:v>-0.13919413919413914</c:v>
                </c:pt>
                <c:pt idx="12">
                  <c:v>4.3962485345838243E-2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FC-43D4-93E4-1BBE4449BF16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0.33644859813084116</c:v>
                </c:pt>
                <c:pt idx="9">
                  <c:v>0.53465346534653468</c:v>
                </c:pt>
                <c:pt idx="10">
                  <c:v>0.28415300546448097</c:v>
                </c:pt>
                <c:pt idx="12">
                  <c:v>0.35026535253980295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FC-43D4-93E4-1BBE4449B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B7-47DB-92EC-B489F51C17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287</c:v>
                </c:pt>
                <c:pt idx="1">
                  <c:v>205</c:v>
                </c:pt>
                <c:pt idx="2">
                  <c:v>308</c:v>
                </c:pt>
                <c:pt idx="3">
                  <c:v>175</c:v>
                </c:pt>
                <c:pt idx="4">
                  <c:v>26</c:v>
                </c:pt>
                <c:pt idx="5">
                  <c:v>14</c:v>
                </c:pt>
                <c:pt idx="6">
                  <c:v>35</c:v>
                </c:pt>
                <c:pt idx="7">
                  <c:v>36</c:v>
                </c:pt>
                <c:pt idx="8">
                  <c:v>50</c:v>
                </c:pt>
                <c:pt idx="9">
                  <c:v>100</c:v>
                </c:pt>
                <c:pt idx="10">
                  <c:v>181</c:v>
                </c:pt>
                <c:pt idx="11">
                  <c:v>206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7-47DB-92EC-B489F51C17F6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B7-47DB-92EC-B489F51C17F6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</c:v>
                </c:pt>
                <c:pt idx="1">
                  <c:v>110</c:v>
                </c:pt>
                <c:pt idx="2">
                  <c:v>124</c:v>
                </c:pt>
                <c:pt idx="3">
                  <c:v>101</c:v>
                </c:pt>
                <c:pt idx="4">
                  <c:v>33</c:v>
                </c:pt>
                <c:pt idx="5">
                  <c:v>36</c:v>
                </c:pt>
                <c:pt idx="6">
                  <c:v>30</c:v>
                </c:pt>
                <c:pt idx="7">
                  <c:v>21</c:v>
                </c:pt>
                <c:pt idx="8">
                  <c:v>32</c:v>
                </c:pt>
                <c:pt idx="9">
                  <c:v>130</c:v>
                </c:pt>
                <c:pt idx="10">
                  <c:v>126</c:v>
                </c:pt>
                <c:pt idx="11">
                  <c:v>164</c:v>
                </c:pt>
                <c:pt idx="12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B7-47DB-92EC-B489F51C17F6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B7-47DB-92EC-B489F51C17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B7-47DB-92EC-B489F51C17F6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B7-47DB-92EC-B489F51C17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B7-47DB-92EC-B489F51C17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2">
                  <c:v>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B7-47DB-92EC-B489F51C1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B7-47DB-92EC-B489F51C17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B7-47DB-92EC-B489F51C17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B7-47DB-92EC-B489F51C17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B7-47DB-92EC-B489F51C17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B7-47DB-92EC-B489F51C17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B7-47DB-92EC-B489F51C17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B7-47DB-92EC-B489F51C17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B7-47DB-92EC-B489F51C17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B7-47DB-92EC-B489F51C17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B7-47DB-92EC-B489F51C17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B7-47DB-92EC-B489F51C17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B7-47DB-92EC-B489F51C17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B7-47DB-92EC-B489F51C17F6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0.41052631578947363</c:v>
                </c:pt>
                <c:pt idx="1">
                  <c:v>0.53594771241830075</c:v>
                </c:pt>
                <c:pt idx="2">
                  <c:v>-0.25</c:v>
                </c:pt>
                <c:pt idx="3">
                  <c:v>-0.13223140495867769</c:v>
                </c:pt>
                <c:pt idx="4">
                  <c:v>-0.38095238095238093</c:v>
                </c:pt>
                <c:pt idx="5">
                  <c:v>0.5</c:v>
                </c:pt>
                <c:pt idx="6">
                  <c:v>0.84000000000000008</c:v>
                </c:pt>
                <c:pt idx="7">
                  <c:v>-0.45454545454545459</c:v>
                </c:pt>
                <c:pt idx="8">
                  <c:v>-0.1428571428571429</c:v>
                </c:pt>
                <c:pt idx="9">
                  <c:v>-2.6086956521739091E-2</c:v>
                </c:pt>
                <c:pt idx="10">
                  <c:v>-0.33333333333333337</c:v>
                </c:pt>
                <c:pt idx="12">
                  <c:v>1.9947961838681749E-2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B7-47DB-92EC-B489F51C17F6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-6.6202090592334506E-2</c:v>
                </c:pt>
                <c:pt idx="1">
                  <c:v>0.14634146341463405</c:v>
                </c:pt>
                <c:pt idx="2">
                  <c:v>-0.3571428571428571</c:v>
                </c:pt>
                <c:pt idx="3">
                  <c:v>-0.4</c:v>
                </c:pt>
                <c:pt idx="4">
                  <c:v>-0.5</c:v>
                </c:pt>
                <c:pt idx="5">
                  <c:v>1.7857142857142856</c:v>
                </c:pt>
                <c:pt idx="6">
                  <c:v>0.31428571428571428</c:v>
                </c:pt>
                <c:pt idx="7">
                  <c:v>-0.5</c:v>
                </c:pt>
                <c:pt idx="8">
                  <c:v>-0.52</c:v>
                </c:pt>
                <c:pt idx="9">
                  <c:v>0.12000000000000011</c:v>
                </c:pt>
                <c:pt idx="10">
                  <c:v>-0.34806629834254144</c:v>
                </c:pt>
                <c:pt idx="12">
                  <c:v>-0.17007762879322508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B7-47DB-92EC-B489F51C1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87-475E-8D9D-BB7B5FE4DE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434</c:v>
                </c:pt>
                <c:pt idx="1">
                  <c:v>374</c:v>
                </c:pt>
                <c:pt idx="2">
                  <c:v>443</c:v>
                </c:pt>
                <c:pt idx="3">
                  <c:v>246</c:v>
                </c:pt>
                <c:pt idx="4">
                  <c:v>29</c:v>
                </c:pt>
                <c:pt idx="5">
                  <c:v>38</c:v>
                </c:pt>
                <c:pt idx="6">
                  <c:v>52</c:v>
                </c:pt>
                <c:pt idx="7">
                  <c:v>34</c:v>
                </c:pt>
                <c:pt idx="8">
                  <c:v>38</c:v>
                </c:pt>
                <c:pt idx="9">
                  <c:v>255</c:v>
                </c:pt>
                <c:pt idx="10">
                  <c:v>352</c:v>
                </c:pt>
                <c:pt idx="11">
                  <c:v>386</c:v>
                </c:pt>
                <c:pt idx="12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7-475E-8D9D-BB7B5FE4DE6B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87-475E-8D9D-BB7B5FE4DE6B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275</c:v>
                </c:pt>
                <c:pt idx="1">
                  <c:v>245</c:v>
                </c:pt>
                <c:pt idx="2">
                  <c:v>204</c:v>
                </c:pt>
                <c:pt idx="3">
                  <c:v>203</c:v>
                </c:pt>
                <c:pt idx="4">
                  <c:v>52</c:v>
                </c:pt>
                <c:pt idx="5">
                  <c:v>51</c:v>
                </c:pt>
                <c:pt idx="6">
                  <c:v>26</c:v>
                </c:pt>
                <c:pt idx="7">
                  <c:v>15</c:v>
                </c:pt>
                <c:pt idx="8">
                  <c:v>34</c:v>
                </c:pt>
                <c:pt idx="9">
                  <c:v>161</c:v>
                </c:pt>
                <c:pt idx="10">
                  <c:v>262</c:v>
                </c:pt>
                <c:pt idx="11">
                  <c:v>357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7-475E-8D9D-BB7B5FE4DE6B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87-475E-8D9D-BB7B5FE4DE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87-475E-8D9D-BB7B5FE4DE6B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87-475E-8D9D-BB7B5FE4DE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87-475E-8D9D-BB7B5FE4DE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2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87-475E-8D9D-BB7B5FE4D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87-475E-8D9D-BB7B5FE4DE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87-475E-8D9D-BB7B5FE4DE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87-475E-8D9D-BB7B5FE4DE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87-475E-8D9D-BB7B5FE4DE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87-475E-8D9D-BB7B5FE4DE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87-475E-8D9D-BB7B5FE4DE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87-475E-8D9D-BB7B5FE4DE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87-475E-8D9D-BB7B5FE4DE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87-475E-8D9D-BB7B5FE4DE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87-475E-8D9D-BB7B5FE4DE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87-475E-8D9D-BB7B5FE4DE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87-475E-8D9D-BB7B5FE4DE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87-475E-8D9D-BB7B5FE4DE6B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-0.15894039735099341</c:v>
                </c:pt>
                <c:pt idx="1">
                  <c:v>7.348242811501593E-2</c:v>
                </c:pt>
                <c:pt idx="2">
                  <c:v>9.3457943925232545E-3</c:v>
                </c:pt>
                <c:pt idx="3">
                  <c:v>-0.26523297491039421</c:v>
                </c:pt>
                <c:pt idx="4">
                  <c:v>-0.16363636363636369</c:v>
                </c:pt>
                <c:pt idx="5">
                  <c:v>-0.21212121212121215</c:v>
                </c:pt>
                <c:pt idx="6">
                  <c:v>0.20512820512820507</c:v>
                </c:pt>
                <c:pt idx="7">
                  <c:v>0.11764705882352944</c:v>
                </c:pt>
                <c:pt idx="8">
                  <c:v>-0.35135135135135132</c:v>
                </c:pt>
                <c:pt idx="9">
                  <c:v>-5.7851239669421517E-2</c:v>
                </c:pt>
                <c:pt idx="10">
                  <c:v>0.27054794520547953</c:v>
                </c:pt>
                <c:pt idx="12">
                  <c:v>-3.4318398474737832E-2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87-475E-8D9D-BB7B5FE4DE6B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-0.12211981566820274</c:v>
                </c:pt>
                <c:pt idx="1">
                  <c:v>-0.10160427807486627</c:v>
                </c:pt>
                <c:pt idx="2">
                  <c:v>-0.26862302483069977</c:v>
                </c:pt>
                <c:pt idx="3">
                  <c:v>-0.16666666666666663</c:v>
                </c:pt>
                <c:pt idx="4">
                  <c:v>0.5862068965517242</c:v>
                </c:pt>
                <c:pt idx="5">
                  <c:v>-0.31578947368421051</c:v>
                </c:pt>
                <c:pt idx="6">
                  <c:v>-9.6153846153846145E-2</c:v>
                </c:pt>
                <c:pt idx="7">
                  <c:v>0.11764705882352944</c:v>
                </c:pt>
                <c:pt idx="8">
                  <c:v>-0.36842105263157898</c:v>
                </c:pt>
                <c:pt idx="9">
                  <c:v>-0.10588235294117643</c:v>
                </c:pt>
                <c:pt idx="10">
                  <c:v>5.3977272727272707E-2</c:v>
                </c:pt>
                <c:pt idx="12">
                  <c:v>-0.11721132897603481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87-475E-8D9D-BB7B5FE4D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ED-4666-8322-CDFD81A863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D-4666-8322-CDFD81A8632A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ED-4666-8322-CDFD81A8632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D-4666-8322-CDFD81A8632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ED-4666-8322-CDFD81A863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ED-4666-8322-CDFD81A8632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ED-4666-8322-CDFD81A863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ED-4666-8322-CDFD81A863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2">
                  <c:v>226242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ED-4666-8322-CDFD81A86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ED-4666-8322-CDFD81A863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ED-4666-8322-CDFD81A863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ED-4666-8322-CDFD81A863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ED-4666-8322-CDFD81A863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ED-4666-8322-CDFD81A863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ED-4666-8322-CDFD81A863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ED-4666-8322-CDFD81A863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ED-4666-8322-CDFD81A863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ED-4666-8322-CDFD81A863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D-4666-8322-CDFD81A863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ED-4666-8322-CDFD81A863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ED-4666-8322-CDFD81A863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ED-4666-8322-CDFD81A8632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0">
                  <c:v>5.9914649089449545E-2</c:v>
                </c:pt>
                <c:pt idx="12">
                  <c:v>3.5280874196913947E-2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ED-4666-8322-CDFD81A8632A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0">
                  <c:v>0.15679040811620926</c:v>
                </c:pt>
                <c:pt idx="12">
                  <c:v>0.13409059009885116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ED-4666-8322-CDFD81A86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66-4579-892A-347E376B2A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66-4579-892A-347E376B2AB2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66-4579-892A-347E376B2AB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66-4579-892A-347E376B2AB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66-4579-892A-347E376B2A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66-4579-892A-347E376B2AB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66-4579-892A-347E376B2A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66-4579-892A-347E376B2A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2">
                  <c:v>226242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66-4579-892A-347E376B2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66-4579-892A-347E376B2A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66-4579-892A-347E376B2A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6-4579-892A-347E376B2A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66-4579-892A-347E376B2A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66-4579-892A-347E376B2A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66-4579-892A-347E376B2A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66-4579-892A-347E376B2A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66-4579-892A-347E376B2A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66-4579-892A-347E376B2A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66-4579-892A-347E376B2A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66-4579-892A-347E376B2A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66-4579-892A-347E376B2A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66-4579-892A-347E376B2AB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5">
                  <c:v>8.3189679141411288E-2</c:v>
                </c:pt>
                <c:pt idx="6">
                  <c:v>0.28685306365258767</c:v>
                </c:pt>
                <c:pt idx="7">
                  <c:v>1.3873140799039563E-2</c:v>
                </c:pt>
                <c:pt idx="8">
                  <c:v>0.22870771355049269</c:v>
                </c:pt>
                <c:pt idx="9">
                  <c:v>-5.9164112295042037E-2</c:v>
                </c:pt>
                <c:pt idx="10">
                  <c:v>5.9914649089449545E-2</c:v>
                </c:pt>
                <c:pt idx="12">
                  <c:v>3.5280874196913947E-2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66-4579-892A-347E376B2AB2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5">
                  <c:v>0.29248225068011413</c:v>
                </c:pt>
                <c:pt idx="6">
                  <c:v>0.25563036916647319</c:v>
                </c:pt>
                <c:pt idx="7">
                  <c:v>0.10208076560574209</c:v>
                </c:pt>
                <c:pt idx="8">
                  <c:v>0.22417458729364692</c:v>
                </c:pt>
                <c:pt idx="9">
                  <c:v>3.5337580981956496E-2</c:v>
                </c:pt>
                <c:pt idx="10">
                  <c:v>0.15679040811620926</c:v>
                </c:pt>
                <c:pt idx="12">
                  <c:v>0.13409059009885116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66-4579-892A-347E376B2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34-4E83-9157-CEFED2C564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10736</c:v>
                </c:pt>
                <c:pt idx="1">
                  <c:v>10604</c:v>
                </c:pt>
                <c:pt idx="2">
                  <c:v>11570</c:v>
                </c:pt>
                <c:pt idx="3">
                  <c:v>8983</c:v>
                </c:pt>
                <c:pt idx="4">
                  <c:v>8538</c:v>
                </c:pt>
                <c:pt idx="5">
                  <c:v>7595</c:v>
                </c:pt>
                <c:pt idx="6">
                  <c:v>8161</c:v>
                </c:pt>
                <c:pt idx="7">
                  <c:v>6613</c:v>
                </c:pt>
                <c:pt idx="8">
                  <c:v>7748</c:v>
                </c:pt>
                <c:pt idx="9">
                  <c:v>9146</c:v>
                </c:pt>
                <c:pt idx="10">
                  <c:v>11261</c:v>
                </c:pt>
                <c:pt idx="11">
                  <c:v>9873</c:v>
                </c:pt>
                <c:pt idx="12">
                  <c:v>110828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4-4E83-9157-CEFED2C564F9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34-4E83-9157-CEFED2C564F9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8448</c:v>
                </c:pt>
                <c:pt idx="1">
                  <c:v>10670</c:v>
                </c:pt>
                <c:pt idx="2">
                  <c:v>12702</c:v>
                </c:pt>
                <c:pt idx="3">
                  <c:v>11294</c:v>
                </c:pt>
                <c:pt idx="4">
                  <c:v>10870</c:v>
                </c:pt>
                <c:pt idx="5">
                  <c:v>10141</c:v>
                </c:pt>
                <c:pt idx="6">
                  <c:v>10838</c:v>
                </c:pt>
                <c:pt idx="7">
                  <c:v>8772</c:v>
                </c:pt>
                <c:pt idx="8">
                  <c:v>11314</c:v>
                </c:pt>
                <c:pt idx="9">
                  <c:v>12410</c:v>
                </c:pt>
                <c:pt idx="10">
                  <c:v>14671</c:v>
                </c:pt>
                <c:pt idx="11">
                  <c:v>13567</c:v>
                </c:pt>
                <c:pt idx="12">
                  <c:v>135697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34-4E83-9157-CEFED2C564F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34-4E83-9157-CEFED2C564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34-4E83-9157-CEFED2C564F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34-4E83-9157-CEFED2C564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34-4E83-9157-CEFED2C564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2">
                  <c:v>135810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34-4E83-9157-CEFED2C5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34-4E83-9157-CEFED2C564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34-4E83-9157-CEFED2C564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34-4E83-9157-CEFED2C564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34-4E83-9157-CEFED2C564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34-4E83-9157-CEFED2C564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34-4E83-9157-CEFED2C564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34-4E83-9157-CEFED2C564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34-4E83-9157-CEFED2C564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34-4E83-9157-CEFED2C564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34-4E83-9157-CEFED2C564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34-4E83-9157-CEFED2C564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34-4E83-9157-CEFED2C564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34-4E83-9157-CEFED2C564F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-2.1129274038118373E-2</c:v>
                </c:pt>
                <c:pt idx="1">
                  <c:v>-5.3069192393897735E-2</c:v>
                </c:pt>
                <c:pt idx="2">
                  <c:v>-0.1277466182777961</c:v>
                </c:pt>
                <c:pt idx="3">
                  <c:v>-4.6785622812259842E-2</c:v>
                </c:pt>
                <c:pt idx="4">
                  <c:v>-4.3852267414679735E-2</c:v>
                </c:pt>
                <c:pt idx="5">
                  <c:v>8.7413962635201514E-2</c:v>
                </c:pt>
                <c:pt idx="6">
                  <c:v>0.25456541263346977</c:v>
                </c:pt>
                <c:pt idx="7">
                  <c:v>-1.7035234366733709E-2</c:v>
                </c:pt>
                <c:pt idx="8">
                  <c:v>0.31588390501319252</c:v>
                </c:pt>
                <c:pt idx="9">
                  <c:v>-1.3876040703052483E-3</c:v>
                </c:pt>
                <c:pt idx="10">
                  <c:v>5.8928335752936434E-2</c:v>
                </c:pt>
                <c:pt idx="12">
                  <c:v>2.3852962019208945E-2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34-4E83-9157-CEFED2C564F9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0.27729135618479872</c:v>
                </c:pt>
                <c:pt idx="1">
                  <c:v>0.23509996227838559</c:v>
                </c:pt>
                <c:pt idx="2">
                  <c:v>0.14252376836646508</c:v>
                </c:pt>
                <c:pt idx="3">
                  <c:v>0.24290326171657584</c:v>
                </c:pt>
                <c:pt idx="4">
                  <c:v>0.19770438041695937</c:v>
                </c:pt>
                <c:pt idx="5">
                  <c:v>0.45608953258722851</c:v>
                </c:pt>
                <c:pt idx="6">
                  <c:v>0.54049748805293474</c:v>
                </c:pt>
                <c:pt idx="7">
                  <c:v>0.40480871011643726</c:v>
                </c:pt>
                <c:pt idx="8">
                  <c:v>0.60918946824987086</c:v>
                </c:pt>
                <c:pt idx="9">
                  <c:v>0.41635687732342008</c:v>
                </c:pt>
                <c:pt idx="10">
                  <c:v>0.42500666015451549</c:v>
                </c:pt>
                <c:pt idx="12">
                  <c:v>0.34525283542172258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34-4E83-9157-CEFED2C5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0-4CCD-BC8B-FC1E7F3816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9817</c:v>
                </c:pt>
                <c:pt idx="1">
                  <c:v>10325</c:v>
                </c:pt>
                <c:pt idx="2">
                  <c:v>10209</c:v>
                </c:pt>
                <c:pt idx="3">
                  <c:v>7775</c:v>
                </c:pt>
                <c:pt idx="4">
                  <c:v>8489</c:v>
                </c:pt>
                <c:pt idx="5">
                  <c:v>7476</c:v>
                </c:pt>
                <c:pt idx="6">
                  <c:v>9067</c:v>
                </c:pt>
                <c:pt idx="7">
                  <c:v>7180</c:v>
                </c:pt>
                <c:pt idx="8">
                  <c:v>8244</c:v>
                </c:pt>
                <c:pt idx="9">
                  <c:v>9531</c:v>
                </c:pt>
                <c:pt idx="10">
                  <c:v>10424</c:v>
                </c:pt>
                <c:pt idx="11">
                  <c:v>11050</c:v>
                </c:pt>
                <c:pt idx="12">
                  <c:v>109587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0-4CCD-BC8B-FC1E7F38166D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0-4CCD-BC8B-FC1E7F38166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5698</c:v>
                </c:pt>
                <c:pt idx="1">
                  <c:v>6389</c:v>
                </c:pt>
                <c:pt idx="2">
                  <c:v>7352</c:v>
                </c:pt>
                <c:pt idx="3">
                  <c:v>6046</c:v>
                </c:pt>
                <c:pt idx="4">
                  <c:v>7344</c:v>
                </c:pt>
                <c:pt idx="5">
                  <c:v>7467</c:v>
                </c:pt>
                <c:pt idx="6">
                  <c:v>7245</c:v>
                </c:pt>
                <c:pt idx="7">
                  <c:v>6748</c:v>
                </c:pt>
                <c:pt idx="8">
                  <c:v>8645</c:v>
                </c:pt>
                <c:pt idx="9">
                  <c:v>9522</c:v>
                </c:pt>
                <c:pt idx="10">
                  <c:v>10580</c:v>
                </c:pt>
                <c:pt idx="11">
                  <c:v>10398</c:v>
                </c:pt>
                <c:pt idx="12">
                  <c:v>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20-4CCD-BC8B-FC1E7F38166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20-4CCD-BC8B-FC1E7F3816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20-4CCD-BC8B-FC1E7F38166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20-4CCD-BC8B-FC1E7F3816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20-4CCD-BC8B-FC1E7F3816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2">
                  <c:v>90432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20-4CCD-BC8B-FC1E7F381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20-4CCD-BC8B-FC1E7F3816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20-4CCD-BC8B-FC1E7F3816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0-4CCD-BC8B-FC1E7F3816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0-4CCD-BC8B-FC1E7F3816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0-4CCD-BC8B-FC1E7F3816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0-4CCD-BC8B-FC1E7F3816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0-4CCD-BC8B-FC1E7F3816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0-4CCD-BC8B-FC1E7F3816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0-4CCD-BC8B-FC1E7F3816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0-4CCD-BC8B-FC1E7F3816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20-4CCD-BC8B-FC1E7F3816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20-4CCD-BC8B-FC1E7F3816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20-4CCD-BC8B-FC1E7F38166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5.770833333333325E-2</c:v>
                </c:pt>
                <c:pt idx="1">
                  <c:v>6.5295169946332665E-2</c:v>
                </c:pt>
                <c:pt idx="2">
                  <c:v>-2.6649366204211988E-2</c:v>
                </c:pt>
                <c:pt idx="3">
                  <c:v>5.6847197957263784E-2</c:v>
                </c:pt>
                <c:pt idx="4">
                  <c:v>3.7573058725299813E-3</c:v>
                </c:pt>
                <c:pt idx="5">
                  <c:v>7.7691027774222432E-2</c:v>
                </c:pt>
                <c:pt idx="6">
                  <c:v>0.33451171011931069</c:v>
                </c:pt>
                <c:pt idx="7">
                  <c:v>6.6582461205340948E-2</c:v>
                </c:pt>
                <c:pt idx="8">
                  <c:v>0.10080520284917927</c:v>
                </c:pt>
                <c:pt idx="9">
                  <c:v>-0.15802664556127155</c:v>
                </c:pt>
                <c:pt idx="10">
                  <c:v>6.1670386467755245E-2</c:v>
                </c:pt>
                <c:pt idx="12">
                  <c:v>5.2930628973290261E-2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20-4CCD-BC8B-FC1E7F38166D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3.4328206172965281E-2</c:v>
                </c:pt>
                <c:pt idx="1">
                  <c:v>-7.7191283292978197E-2</c:v>
                </c:pt>
                <c:pt idx="2">
                  <c:v>-4.476442354784993E-2</c:v>
                </c:pt>
                <c:pt idx="3">
                  <c:v>1.1446945337620473E-2</c:v>
                </c:pt>
                <c:pt idx="4">
                  <c:v>-0.15031216868889152</c:v>
                </c:pt>
                <c:pt idx="5">
                  <c:v>0.12627073301230607</c:v>
                </c:pt>
                <c:pt idx="6">
                  <c:v>-7.7203044005735855E-4</c:v>
                </c:pt>
                <c:pt idx="7">
                  <c:v>-0.17674094707520893</c:v>
                </c:pt>
                <c:pt idx="8">
                  <c:v>-0.13767588549247933</c:v>
                </c:pt>
                <c:pt idx="9">
                  <c:v>-0.33029063057391672</c:v>
                </c:pt>
                <c:pt idx="10">
                  <c:v>-0.13296239447429015</c:v>
                </c:pt>
                <c:pt idx="12">
                  <c:v>-8.2253366755634993E-2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20-4CCD-BC8B-FC1E7F381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3-4027-BEC6-58CD7A9EA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F3-4027-BEC6-58CD7A9EA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B-41E7-A82E-4CA001782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0B-41E7-A82E-4CA001782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A-4BE4-9EB0-C76CC8B784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9072</c:v>
                </c:pt>
                <c:pt idx="1">
                  <c:v>10007</c:v>
                </c:pt>
                <c:pt idx="2">
                  <c:v>10527</c:v>
                </c:pt>
                <c:pt idx="3">
                  <c:v>8980</c:v>
                </c:pt>
                <c:pt idx="4">
                  <c:v>10621</c:v>
                </c:pt>
                <c:pt idx="5">
                  <c:v>10076</c:v>
                </c:pt>
                <c:pt idx="6">
                  <c:v>10842</c:v>
                </c:pt>
                <c:pt idx="7">
                  <c:v>8110</c:v>
                </c:pt>
                <c:pt idx="8">
                  <c:v>9279</c:v>
                </c:pt>
                <c:pt idx="9">
                  <c:v>10900</c:v>
                </c:pt>
                <c:pt idx="10">
                  <c:v>11473</c:v>
                </c:pt>
                <c:pt idx="11">
                  <c:v>10255</c:v>
                </c:pt>
                <c:pt idx="12">
                  <c:v>120142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A-4BE4-9EB0-C76CC8B78417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5A-4BE4-9EB0-C76CC8B78417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6573</c:v>
                </c:pt>
                <c:pt idx="1">
                  <c:v>8995</c:v>
                </c:pt>
                <c:pt idx="2">
                  <c:v>11575</c:v>
                </c:pt>
                <c:pt idx="3">
                  <c:v>10703</c:v>
                </c:pt>
                <c:pt idx="4">
                  <c:v>12721</c:v>
                </c:pt>
                <c:pt idx="5">
                  <c:v>12409</c:v>
                </c:pt>
                <c:pt idx="6">
                  <c:v>12525</c:v>
                </c:pt>
                <c:pt idx="7">
                  <c:v>8882</c:v>
                </c:pt>
                <c:pt idx="8">
                  <c:v>12859</c:v>
                </c:pt>
                <c:pt idx="9">
                  <c:v>13163</c:v>
                </c:pt>
                <c:pt idx="10">
                  <c:v>13787</c:v>
                </c:pt>
                <c:pt idx="11">
                  <c:v>10694</c:v>
                </c:pt>
                <c:pt idx="12">
                  <c:v>134886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5A-4BE4-9EB0-C76CC8B78417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A-4BE4-9EB0-C76CC8B784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5A-4BE4-9EB0-C76CC8B78417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5A-4BE4-9EB0-C76CC8B784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5A-4BE4-9EB0-C76CC8B784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2">
                  <c:v>143457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5A-4BE4-9EB0-C76CC8B7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5A-4BE4-9EB0-C76CC8B784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5A-4BE4-9EB0-C76CC8B784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5A-4BE4-9EB0-C76CC8B784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5A-4BE4-9EB0-C76CC8B784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5A-4BE4-9EB0-C76CC8B784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5A-4BE4-9EB0-C76CC8B784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5A-4BE4-9EB0-C76CC8B784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5A-4BE4-9EB0-C76CC8B784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5A-4BE4-9EB0-C76CC8B784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5A-4BE4-9EB0-C76CC8B784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5A-4BE4-9EB0-C76CC8B784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5A-4BE4-9EB0-C76CC8B784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5A-4BE4-9EB0-C76CC8B78417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0.1385380788365862</c:v>
                </c:pt>
                <c:pt idx="1">
                  <c:v>-1.680046346106101E-2</c:v>
                </c:pt>
                <c:pt idx="2">
                  <c:v>-0.16755526657997399</c:v>
                </c:pt>
                <c:pt idx="3">
                  <c:v>-3.5696821515892374E-2</c:v>
                </c:pt>
                <c:pt idx="4">
                  <c:v>-4.2909035871045886E-2</c:v>
                </c:pt>
                <c:pt idx="5">
                  <c:v>0.13845094137455982</c:v>
                </c:pt>
                <c:pt idx="6">
                  <c:v>0.38969898524771884</c:v>
                </c:pt>
                <c:pt idx="7">
                  <c:v>5.4522783949217946E-2</c:v>
                </c:pt>
                <c:pt idx="8">
                  <c:v>0.26560565870910691</c:v>
                </c:pt>
                <c:pt idx="9">
                  <c:v>-8.7881392350666054E-2</c:v>
                </c:pt>
                <c:pt idx="10">
                  <c:v>8.5870755750273808E-2</c:v>
                </c:pt>
                <c:pt idx="12">
                  <c:v>5.4978269022878168E-2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5A-4BE4-9EB0-C76CC8B78417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0.31172839506172845</c:v>
                </c:pt>
                <c:pt idx="1">
                  <c:v>0.18716898171280105</c:v>
                </c:pt>
                <c:pt idx="2">
                  <c:v>0.21620594661347003</c:v>
                </c:pt>
                <c:pt idx="3">
                  <c:v>0.31759465478841875</c:v>
                </c:pt>
                <c:pt idx="4">
                  <c:v>0.19075416627436215</c:v>
                </c:pt>
                <c:pt idx="5">
                  <c:v>0.47628026994839212</c:v>
                </c:pt>
                <c:pt idx="6">
                  <c:v>0.50313595277624046</c:v>
                </c:pt>
                <c:pt idx="7">
                  <c:v>0.1471023427866831</c:v>
                </c:pt>
                <c:pt idx="8">
                  <c:v>0.54262312749218666</c:v>
                </c:pt>
                <c:pt idx="9">
                  <c:v>0.16834862385321103</c:v>
                </c:pt>
                <c:pt idx="10">
                  <c:v>0.29617362503268541</c:v>
                </c:pt>
                <c:pt idx="12">
                  <c:v>0.30549564552676833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5A-4BE4-9EB0-C76CC8B7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145637</c:v>
                </c:pt>
                <c:pt idx="1">
                  <c:v>135697</c:v>
                </c:pt>
                <c:pt idx="2">
                  <c:v>102944</c:v>
                </c:pt>
                <c:pt idx="3">
                  <c:v>54788</c:v>
                </c:pt>
                <c:pt idx="4">
                  <c:v>110828</c:v>
                </c:pt>
                <c:pt idx="5">
                  <c:v>115399</c:v>
                </c:pt>
                <c:pt idx="6">
                  <c:v>101435</c:v>
                </c:pt>
                <c:pt idx="7">
                  <c:v>74718</c:v>
                </c:pt>
                <c:pt idx="8">
                  <c:v>68694</c:v>
                </c:pt>
                <c:pt idx="9">
                  <c:v>58915</c:v>
                </c:pt>
                <c:pt idx="10">
                  <c:v>47290</c:v>
                </c:pt>
                <c:pt idx="11">
                  <c:v>44490</c:v>
                </c:pt>
                <c:pt idx="12">
                  <c:v>35910</c:v>
                </c:pt>
                <c:pt idx="13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3-41E2-A506-338195D57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7.3251435182796865E-2</c:v>
                </c:pt>
                <c:pt idx="1">
                  <c:v>0.31816327323593407</c:v>
                </c:pt>
                <c:pt idx="2">
                  <c:v>0.87895159523983346</c:v>
                </c:pt>
                <c:pt idx="3">
                  <c:v>-0.50564839210307866</c:v>
                </c:pt>
                <c:pt idx="4">
                  <c:v>-3.9610395237393736E-2</c:v>
                </c:pt>
                <c:pt idx="5">
                  <c:v>0.13766451422092962</c:v>
                </c:pt>
                <c:pt idx="6">
                  <c:v>0.35757113413099928</c:v>
                </c:pt>
                <c:pt idx="7">
                  <c:v>8.7693248318630346E-2</c:v>
                </c:pt>
                <c:pt idx="8">
                  <c:v>0.16598489349062207</c:v>
                </c:pt>
                <c:pt idx="9">
                  <c:v>0.24582364136181001</c:v>
                </c:pt>
                <c:pt idx="10">
                  <c:v>6.2935491121600462E-2</c:v>
                </c:pt>
                <c:pt idx="11">
                  <c:v>0.23893065998329166</c:v>
                </c:pt>
                <c:pt idx="12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3-41E2-A506-338195D57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2-439E-9863-E7D3B5C42EF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82-439E-9863-E7D3B5C42E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82-439E-9863-E7D3B5C42E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82-439E-9863-E7D3B5C42E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82-439E-9863-E7D3B5C42E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82-439E-9863-E7D3B5C42E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82-439E-9863-E7D3B5C42E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82-439E-9863-E7D3B5C42E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82-439E-9863-E7D3B5C42EFE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82-439E-9863-E7D3B5C42EF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82-439E-9863-E7D3B5C42EF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82-439E-9863-E7D3B5C42EF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B82-439E-9863-E7D3B5C42EF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B82-439E-9863-E7D3B5C42EF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B82-439E-9863-E7D3B5C42EF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82-439E-9863-E7D3B5C42EF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B82-439E-9863-E7D3B5C42EFE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B82-439E-9863-E7D3B5C42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EF-44E3-AFEB-718048DB9DD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EF-44E3-AFEB-718048DB9D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EF-44E3-AFEB-718048DB9D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BEF-44E3-AFEB-718048DB9D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EF-44E3-AFEB-718048DB9D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BEF-44E3-AFEB-718048DB9D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BEF-44E3-AFEB-718048DB9DD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BEF-44E3-AFEB-718048DB9D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26113</c:v>
                </c:pt>
                <c:pt idx="1">
                  <c:v>15270</c:v>
                </c:pt>
                <c:pt idx="2">
                  <c:v>10843</c:v>
                </c:pt>
                <c:pt idx="3">
                  <c:v>1127</c:v>
                </c:pt>
                <c:pt idx="4">
                  <c:v>1743</c:v>
                </c:pt>
                <c:pt idx="5">
                  <c:v>866</c:v>
                </c:pt>
                <c:pt idx="6">
                  <c:v>307</c:v>
                </c:pt>
                <c:pt idx="7">
                  <c:v>254</c:v>
                </c:pt>
                <c:pt idx="8">
                  <c:v>120</c:v>
                </c:pt>
                <c:pt idx="9">
                  <c:v>377</c:v>
                </c:pt>
                <c:pt idx="10">
                  <c:v>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EF-44E3-AFEB-718048DB9DD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6.3665987780040734E-2</c:v>
                </c:pt>
                <c:pt idx="1">
                  <c:v>9.1103965702036493E-2</c:v>
                </c:pt>
                <c:pt idx="2">
                  <c:v>2.7285646612979608E-2</c:v>
                </c:pt>
                <c:pt idx="3">
                  <c:v>-1.7436791630340065E-2</c:v>
                </c:pt>
                <c:pt idx="4">
                  <c:v>0.15968063872255489</c:v>
                </c:pt>
                <c:pt idx="5">
                  <c:v>-0.19516728624535318</c:v>
                </c:pt>
                <c:pt idx="6">
                  <c:v>6.5573770491802463E-3</c:v>
                </c:pt>
                <c:pt idx="7">
                  <c:v>-0.12714776632302405</c:v>
                </c:pt>
                <c:pt idx="8">
                  <c:v>-0.34426229508196726</c:v>
                </c:pt>
                <c:pt idx="9">
                  <c:v>0.21612903225806446</c:v>
                </c:pt>
                <c:pt idx="10">
                  <c:v>5.3832752613240498E-2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EF-44E3-AFEB-718048DB9DD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BEF-44E3-AFEB-718048DB9DD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BEF-44E3-AFEB-718048DB9DD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BEF-44E3-AFEB-718048DB9DD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BEF-44E3-AFEB-718048DB9DD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BEF-44E3-AFEB-718048DB9DD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BEF-44E3-AFEB-718048DB9DD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BEF-44E3-AFEB-718048DB9DD8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0.58476620840194538</c:v>
                </c:pt>
                <c:pt idx="2">
                  <c:v>0.41523379159805462</c:v>
                </c:pt>
                <c:pt idx="3">
                  <c:v>4.3158580017615744E-2</c:v>
                </c:pt>
                <c:pt idx="4">
                  <c:v>6.6748362884387083E-2</c:v>
                </c:pt>
                <c:pt idx="5">
                  <c:v>3.3163558380883085E-2</c:v>
                </c:pt>
                <c:pt idx="6">
                  <c:v>1.1756596331329224E-2</c:v>
                </c:pt>
                <c:pt idx="7">
                  <c:v>9.7269559223375334E-3</c:v>
                </c:pt>
                <c:pt idx="8">
                  <c:v>4.5954122467736372E-3</c:v>
                </c:pt>
                <c:pt idx="9">
                  <c:v>1.4437253475280512E-2</c:v>
                </c:pt>
                <c:pt idx="10">
                  <c:v>0.23164707233944778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BEF-44E3-AFEB-718048DB9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8-4908-9F4F-C358758ADDA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58-4908-9F4F-C358758ADDA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58-4908-9F4F-C358758ADDA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58-4908-9F4F-C358758ADDA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58-4908-9F4F-C358758ADDA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58-4908-9F4F-C358758ADDA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58-4908-9F4F-C358758ADDA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58-4908-9F4F-C358758ADD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226242</c:v>
                </c:pt>
                <c:pt idx="1">
                  <c:v>143457</c:v>
                </c:pt>
                <c:pt idx="2">
                  <c:v>82785</c:v>
                </c:pt>
                <c:pt idx="3">
                  <c:v>9484</c:v>
                </c:pt>
                <c:pt idx="4">
                  <c:v>11228</c:v>
                </c:pt>
                <c:pt idx="5">
                  <c:v>7720</c:v>
                </c:pt>
                <c:pt idx="6">
                  <c:v>2109</c:v>
                </c:pt>
                <c:pt idx="7">
                  <c:v>1781</c:v>
                </c:pt>
                <c:pt idx="8">
                  <c:v>1176</c:v>
                </c:pt>
                <c:pt idx="9">
                  <c:v>2026</c:v>
                </c:pt>
                <c:pt idx="10">
                  <c:v>47261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58-4908-9F4F-C358758ADDA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3.5280874196913947E-2</c:v>
                </c:pt>
                <c:pt idx="1">
                  <c:v>5.4978269022878168E-2</c:v>
                </c:pt>
                <c:pt idx="2">
                  <c:v>2.8346113311770171E-3</c:v>
                </c:pt>
                <c:pt idx="3">
                  <c:v>-9.7964618603766374E-2</c:v>
                </c:pt>
                <c:pt idx="4">
                  <c:v>-1.9731098306268513E-2</c:v>
                </c:pt>
                <c:pt idx="5">
                  <c:v>-3.8724940854189982E-2</c:v>
                </c:pt>
                <c:pt idx="6">
                  <c:v>-0.10102301790281332</c:v>
                </c:pt>
                <c:pt idx="7">
                  <c:v>4.3962485345838243E-2</c:v>
                </c:pt>
                <c:pt idx="8">
                  <c:v>1.9947961838681749E-2</c:v>
                </c:pt>
                <c:pt idx="9">
                  <c:v>-3.4318398474737832E-2</c:v>
                </c:pt>
                <c:pt idx="10">
                  <c:v>4.4465071051293936E-2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58-4908-9F4F-C358758ADDA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58-4908-9F4F-C358758ADDA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58-4908-9F4F-C358758ADDA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B58-4908-9F4F-C358758ADDA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B58-4908-9F4F-C358758ADDA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B58-4908-9F4F-C358758ADDA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B58-4908-9F4F-C358758ADDA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B58-4908-9F4F-C358758ADDA3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0.63408650913623466</c:v>
                </c:pt>
                <c:pt idx="2">
                  <c:v>0.36591349086376534</c:v>
                </c:pt>
                <c:pt idx="3">
                  <c:v>4.1919714288240026E-2</c:v>
                </c:pt>
                <c:pt idx="4">
                  <c:v>4.9628274148920182E-2</c:v>
                </c:pt>
                <c:pt idx="5">
                  <c:v>3.4122753511726382E-2</c:v>
                </c:pt>
                <c:pt idx="6">
                  <c:v>9.3218765746413135E-3</c:v>
                </c:pt>
                <c:pt idx="7">
                  <c:v>7.8721015549721093E-3</c:v>
                </c:pt>
                <c:pt idx="8">
                  <c:v>5.1979738510090964E-3</c:v>
                </c:pt>
                <c:pt idx="9">
                  <c:v>8.9550127739323384E-3</c:v>
                </c:pt>
                <c:pt idx="10">
                  <c:v>0.20889578416032389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B58-4908-9F4F-C358758A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9-4461-B218-4430815B56B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29-4461-B218-4430815B56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29-4461-B218-4430815B56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29-4461-B218-4430815B56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29-4461-B218-4430815B56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29-4461-B218-4430815B56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29-4461-B218-4430815B56B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F29-4461-B218-4430815B56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226242</c:v>
                </c:pt>
                <c:pt idx="1">
                  <c:v>143457</c:v>
                </c:pt>
                <c:pt idx="2">
                  <c:v>82785</c:v>
                </c:pt>
                <c:pt idx="3">
                  <c:v>9484</c:v>
                </c:pt>
                <c:pt idx="4">
                  <c:v>11228</c:v>
                </c:pt>
                <c:pt idx="5">
                  <c:v>7720</c:v>
                </c:pt>
                <c:pt idx="6">
                  <c:v>2109</c:v>
                </c:pt>
                <c:pt idx="7">
                  <c:v>1781</c:v>
                </c:pt>
                <c:pt idx="8">
                  <c:v>1176</c:v>
                </c:pt>
                <c:pt idx="9">
                  <c:v>2026</c:v>
                </c:pt>
                <c:pt idx="10">
                  <c:v>47261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29-4461-B218-4430815B56BB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3.5280874196913947E-2</c:v>
                </c:pt>
                <c:pt idx="1">
                  <c:v>5.4978269022878168E-2</c:v>
                </c:pt>
                <c:pt idx="2">
                  <c:v>2.8346113311770171E-3</c:v>
                </c:pt>
                <c:pt idx="3">
                  <c:v>-9.7964618603766374E-2</c:v>
                </c:pt>
                <c:pt idx="4">
                  <c:v>-1.9731098306268513E-2</c:v>
                </c:pt>
                <c:pt idx="5">
                  <c:v>-3.8724940854189982E-2</c:v>
                </c:pt>
                <c:pt idx="6">
                  <c:v>-0.10102301790281332</c:v>
                </c:pt>
                <c:pt idx="7">
                  <c:v>4.3962485345838243E-2</c:v>
                </c:pt>
                <c:pt idx="8">
                  <c:v>1.9947961838681749E-2</c:v>
                </c:pt>
                <c:pt idx="9">
                  <c:v>-3.4318398474737832E-2</c:v>
                </c:pt>
                <c:pt idx="10">
                  <c:v>4.4465071051293936E-2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29-4461-B218-4430815B56B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29-4461-B218-4430815B56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29-4461-B218-4430815B56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29-4461-B218-4430815B56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29-4461-B218-4430815B56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29-4461-B218-4430815B56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29-4461-B218-4430815B56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29-4461-B218-4430815B56BB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0.63408650913623466</c:v>
                </c:pt>
                <c:pt idx="2">
                  <c:v>0.36591349086376534</c:v>
                </c:pt>
                <c:pt idx="3">
                  <c:v>4.1919714288240026E-2</c:v>
                </c:pt>
                <c:pt idx="4">
                  <c:v>4.9628274148920182E-2</c:v>
                </c:pt>
                <c:pt idx="5">
                  <c:v>3.4122753511726382E-2</c:v>
                </c:pt>
                <c:pt idx="6">
                  <c:v>9.3218765746413135E-3</c:v>
                </c:pt>
                <c:pt idx="7">
                  <c:v>7.8721015549721093E-3</c:v>
                </c:pt>
                <c:pt idx="8">
                  <c:v>5.1979738510090964E-3</c:v>
                </c:pt>
                <c:pt idx="9">
                  <c:v>8.9550127739323384E-3</c:v>
                </c:pt>
                <c:pt idx="10">
                  <c:v>0.20889578416032389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29-4461-B218-4430815B5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04-47C3-8B93-E63CB4D1AEE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04-47C3-8B93-E63CB4D1AE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04-47C3-8B93-E63CB4D1AE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04-47C3-8B93-E63CB4D1AE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04-47C3-8B93-E63CB4D1AE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04-47C3-8B93-E63CB4D1AE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04-47C3-8B93-E63CB4D1AE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A04-47C3-8B93-E63CB4D1AE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26113</c:v>
                </c:pt>
                <c:pt idx="1">
                  <c:v>15270</c:v>
                </c:pt>
                <c:pt idx="2">
                  <c:v>10843</c:v>
                </c:pt>
                <c:pt idx="3">
                  <c:v>1127</c:v>
                </c:pt>
                <c:pt idx="4">
                  <c:v>1743</c:v>
                </c:pt>
                <c:pt idx="5">
                  <c:v>866</c:v>
                </c:pt>
                <c:pt idx="6">
                  <c:v>307</c:v>
                </c:pt>
                <c:pt idx="7">
                  <c:v>254</c:v>
                </c:pt>
                <c:pt idx="8">
                  <c:v>120</c:v>
                </c:pt>
                <c:pt idx="9">
                  <c:v>377</c:v>
                </c:pt>
                <c:pt idx="10">
                  <c:v>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04-47C3-8B93-E63CB4D1AEE7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6.3665987780040734E-2</c:v>
                </c:pt>
                <c:pt idx="1">
                  <c:v>9.1103965702036493E-2</c:v>
                </c:pt>
                <c:pt idx="2">
                  <c:v>2.7285646612979608E-2</c:v>
                </c:pt>
                <c:pt idx="3">
                  <c:v>-1.7436791630340065E-2</c:v>
                </c:pt>
                <c:pt idx="4">
                  <c:v>0.15968063872255489</c:v>
                </c:pt>
                <c:pt idx="5">
                  <c:v>-0.19516728624535318</c:v>
                </c:pt>
                <c:pt idx="6">
                  <c:v>6.5573770491802463E-3</c:v>
                </c:pt>
                <c:pt idx="7">
                  <c:v>-0.12714776632302405</c:v>
                </c:pt>
                <c:pt idx="8">
                  <c:v>-0.34426229508196726</c:v>
                </c:pt>
                <c:pt idx="9">
                  <c:v>0.21612903225806446</c:v>
                </c:pt>
                <c:pt idx="10">
                  <c:v>5.3832752613240498E-2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04-47C3-8B93-E63CB4D1AEE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04-47C3-8B93-E63CB4D1AE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A04-47C3-8B93-E63CB4D1AE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A04-47C3-8B93-E63CB4D1AE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A04-47C3-8B93-E63CB4D1AE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A04-47C3-8B93-E63CB4D1AE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A04-47C3-8B93-E63CB4D1AE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A04-47C3-8B93-E63CB4D1AEE7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0.58476620840194538</c:v>
                </c:pt>
                <c:pt idx="2">
                  <c:v>0.41523379159805462</c:v>
                </c:pt>
                <c:pt idx="3">
                  <c:v>4.3158580017615744E-2</c:v>
                </c:pt>
                <c:pt idx="4">
                  <c:v>6.6748362884387083E-2</c:v>
                </c:pt>
                <c:pt idx="5">
                  <c:v>3.3163558380883085E-2</c:v>
                </c:pt>
                <c:pt idx="6">
                  <c:v>1.1756596331329224E-2</c:v>
                </c:pt>
                <c:pt idx="7">
                  <c:v>9.7269559223375334E-3</c:v>
                </c:pt>
                <c:pt idx="8">
                  <c:v>4.5954122467736372E-3</c:v>
                </c:pt>
                <c:pt idx="9">
                  <c:v>1.4437253475280512E-2</c:v>
                </c:pt>
                <c:pt idx="10">
                  <c:v>0.23164707233944778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A04-47C3-8B93-E63CB4D1A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71-4A5A-A0A7-008F9555E37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71-4A5A-A0A7-008F9555E3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71-4A5A-A0A7-008F9555E3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71-4A5A-A0A7-008F9555E37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71-4A5A-A0A7-008F9555E37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71-4A5A-A0A7-008F9555E37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71-4A5A-A0A7-008F9555E37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71-4A5A-A0A7-008F9555E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235885</c:v>
                </c:pt>
                <c:pt idx="1">
                  <c:v>147395</c:v>
                </c:pt>
                <c:pt idx="2">
                  <c:v>70186</c:v>
                </c:pt>
                <c:pt idx="3">
                  <c:v>77209</c:v>
                </c:pt>
                <c:pt idx="4">
                  <c:v>88490</c:v>
                </c:pt>
                <c:pt idx="5">
                  <c:v>10285</c:v>
                </c:pt>
                <c:pt idx="6">
                  <c:v>12233</c:v>
                </c:pt>
                <c:pt idx="7">
                  <c:v>8241</c:v>
                </c:pt>
                <c:pt idx="8">
                  <c:v>2251</c:v>
                </c:pt>
                <c:pt idx="9">
                  <c:v>1883</c:v>
                </c:pt>
                <c:pt idx="10">
                  <c:v>1262</c:v>
                </c:pt>
                <c:pt idx="11">
                  <c:v>2148</c:v>
                </c:pt>
                <c:pt idx="12">
                  <c:v>50187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71-4A5A-A0A7-008F9555E37F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3.5064547552809744E-2</c:v>
                </c:pt>
                <c:pt idx="1">
                  <c:v>5.1237064139047606E-2</c:v>
                </c:pt>
                <c:pt idx="2">
                  <c:v>0.12193484446433711</c:v>
                </c:pt>
                <c:pt idx="3">
                  <c:v>-5.7177443241085424E-3</c:v>
                </c:pt>
                <c:pt idx="4">
                  <c:v>9.2036084531779139E-3</c:v>
                </c:pt>
                <c:pt idx="5">
                  <c:v>-9.135082604470357E-2</c:v>
                </c:pt>
                <c:pt idx="6">
                  <c:v>-1.4421527553980074E-2</c:v>
                </c:pt>
                <c:pt idx="7">
                  <c:v>-4.0293466868522199E-2</c:v>
                </c:pt>
                <c:pt idx="8">
                  <c:v>-9.2338709677419306E-2</c:v>
                </c:pt>
                <c:pt idx="9">
                  <c:v>3.746556473829199E-2</c:v>
                </c:pt>
                <c:pt idx="10">
                  <c:v>4.0395713107996611E-2</c:v>
                </c:pt>
                <c:pt idx="11">
                  <c:v>-1.9625741670470154E-2</c:v>
                </c:pt>
                <c:pt idx="12">
                  <c:v>5.2888851592330033E-2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71-4A5A-A0A7-008F9555E37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571-4A5A-A0A7-008F9555E37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571-4A5A-A0A7-008F9555E37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71-4A5A-A0A7-008F9555E37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571-4A5A-A0A7-008F9555E37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571-4A5A-A0A7-008F9555E37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571-4A5A-A0A7-008F9555E37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571-4A5A-A0A7-008F9555E37F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0.62485957140131843</c:v>
                </c:pt>
                <c:pt idx="2">
                  <c:v>0.29754329440193317</c:v>
                </c:pt>
                <c:pt idx="3">
                  <c:v>0.32731627699938531</c:v>
                </c:pt>
                <c:pt idx="4">
                  <c:v>0.37514042859868157</c:v>
                </c:pt>
                <c:pt idx="5">
                  <c:v>4.3601755092523897E-2</c:v>
                </c:pt>
                <c:pt idx="6">
                  <c:v>5.1860016533480296E-2</c:v>
                </c:pt>
                <c:pt idx="7">
                  <c:v>3.4936515675011132E-2</c:v>
                </c:pt>
                <c:pt idx="8">
                  <c:v>9.5427856794624497E-3</c:v>
                </c:pt>
                <c:pt idx="9">
                  <c:v>7.9827034359963543E-3</c:v>
                </c:pt>
                <c:pt idx="10">
                  <c:v>5.3500646501473178E-3</c:v>
                </c:pt>
                <c:pt idx="11">
                  <c:v>9.1061322254488413E-3</c:v>
                </c:pt>
                <c:pt idx="12">
                  <c:v>0.21276045530661128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71-4A5A-A0A7-008F9555E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E1-49FF-A6D6-AA19848DA9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1-49FF-A6D6-AA19848DA9EF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E1-49FF-A6D6-AA19848DA9E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1-49FF-A6D6-AA19848DA9E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E1-49FF-A6D6-AA19848DA9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E1-49FF-A6D6-AA19848DA9E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E1-49FF-A6D6-AA19848DA9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E1-49FF-A6D6-AA19848DA9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2">
                  <c:v>529058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E1-49FF-A6D6-AA19848DA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E1-49FF-A6D6-AA19848DA9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E1-49FF-A6D6-AA19848DA9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E1-49FF-A6D6-AA19848DA9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E1-49FF-A6D6-AA19848DA9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E1-49FF-A6D6-AA19848DA9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E1-49FF-A6D6-AA19848DA9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E1-49FF-A6D6-AA19848DA9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E1-49FF-A6D6-AA19848DA9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E1-49FF-A6D6-AA19848DA9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E1-49FF-A6D6-AA19848DA9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E1-49FF-A6D6-AA19848DA9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E1-49FF-A6D6-AA19848DA9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E1-49FF-A6D6-AA19848DA9E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0">
                  <c:v>-5.0400957296708349E-2</c:v>
                </c:pt>
                <c:pt idx="12">
                  <c:v>1.0933702248650867E-2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E1-49FF-A6D6-AA19848DA9EF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0">
                  <c:v>0.11591739075683161</c:v>
                </c:pt>
                <c:pt idx="12">
                  <c:v>0.16406961649321228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E1-49FF-A6D6-AA19848DA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45-4FD1-AD04-5F1EC1AFA0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18636</c:v>
                </c:pt>
                <c:pt idx="1">
                  <c:v>18723</c:v>
                </c:pt>
                <c:pt idx="2">
                  <c:v>20072</c:v>
                </c:pt>
                <c:pt idx="3">
                  <c:v>17529</c:v>
                </c:pt>
                <c:pt idx="4">
                  <c:v>19316</c:v>
                </c:pt>
                <c:pt idx="5">
                  <c:v>18556</c:v>
                </c:pt>
                <c:pt idx="6">
                  <c:v>21704</c:v>
                </c:pt>
                <c:pt idx="7">
                  <c:v>19798</c:v>
                </c:pt>
                <c:pt idx="8">
                  <c:v>18123</c:v>
                </c:pt>
                <c:pt idx="9">
                  <c:v>20320</c:v>
                </c:pt>
                <c:pt idx="10">
                  <c:v>22096</c:v>
                </c:pt>
                <c:pt idx="11">
                  <c:v>20535</c:v>
                </c:pt>
                <c:pt idx="12">
                  <c:v>235408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45-4FD1-AD04-5F1EC1AFA045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45-4FD1-AD04-5F1EC1AFA04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15015</c:v>
                </c:pt>
                <c:pt idx="1">
                  <c:v>18026</c:v>
                </c:pt>
                <c:pt idx="2">
                  <c:v>22226</c:v>
                </c:pt>
                <c:pt idx="3">
                  <c:v>22061</c:v>
                </c:pt>
                <c:pt idx="4">
                  <c:v>26282</c:v>
                </c:pt>
                <c:pt idx="5">
                  <c:v>24304</c:v>
                </c:pt>
                <c:pt idx="6">
                  <c:v>25584</c:v>
                </c:pt>
                <c:pt idx="7">
                  <c:v>20956</c:v>
                </c:pt>
                <c:pt idx="8">
                  <c:v>24548</c:v>
                </c:pt>
                <c:pt idx="9">
                  <c:v>26214</c:v>
                </c:pt>
                <c:pt idx="10">
                  <c:v>25866</c:v>
                </c:pt>
                <c:pt idx="11">
                  <c:v>20862</c:v>
                </c:pt>
                <c:pt idx="12">
                  <c:v>271944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45-4FD1-AD04-5F1EC1AFA04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45-4FD1-AD04-5F1EC1AFA0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45-4FD1-AD04-5F1EC1AFA04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45-4FD1-AD04-5F1EC1AFA0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45-4FD1-AD04-5F1EC1AFA0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2">
                  <c:v>283352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45-4FD1-AD04-5F1EC1AFA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45-4FD1-AD04-5F1EC1AFA0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45-4FD1-AD04-5F1EC1AFA0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45-4FD1-AD04-5F1EC1AFA0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45-4FD1-AD04-5F1EC1AFA0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45-4FD1-AD04-5F1EC1AFA0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45-4FD1-AD04-5F1EC1AFA0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45-4FD1-AD04-5F1EC1AFA0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45-4FD1-AD04-5F1EC1AFA0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45-4FD1-AD04-5F1EC1AFA0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45-4FD1-AD04-5F1EC1AFA0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45-4FD1-AD04-5F1EC1AFA0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45-4FD1-AD04-5F1EC1AFA0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45-4FD1-AD04-5F1EC1AFA04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0.16384729155111843</c:v>
                </c:pt>
                <c:pt idx="1">
                  <c:v>3.3444674643778205E-2</c:v>
                </c:pt>
                <c:pt idx="2">
                  <c:v>-0.14887547269952894</c:v>
                </c:pt>
                <c:pt idx="3">
                  <c:v>-9.3131594664543127E-2</c:v>
                </c:pt>
                <c:pt idx="4">
                  <c:v>-0.12293948739763905</c:v>
                </c:pt>
                <c:pt idx="5">
                  <c:v>9.0603378300027071E-2</c:v>
                </c:pt>
                <c:pt idx="6">
                  <c:v>0.19981657229444139</c:v>
                </c:pt>
                <c:pt idx="7">
                  <c:v>-2.1201732226633019E-2</c:v>
                </c:pt>
                <c:pt idx="8">
                  <c:v>0.17347424957768443</c:v>
                </c:pt>
                <c:pt idx="9">
                  <c:v>-0.14467397414277683</c:v>
                </c:pt>
                <c:pt idx="10">
                  <c:v>8.8577304169003446E-2</c:v>
                </c:pt>
                <c:pt idx="12">
                  <c:v>1.1357390155976699E-2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45-4FD1-AD04-5F1EC1AFA045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0.35120197467267644</c:v>
                </c:pt>
                <c:pt idx="1">
                  <c:v>0.30545318592105963</c:v>
                </c:pt>
                <c:pt idx="2">
                  <c:v>0.27829812674372256</c:v>
                </c:pt>
                <c:pt idx="3">
                  <c:v>0.29933253465685428</c:v>
                </c:pt>
                <c:pt idx="4">
                  <c:v>0.28085524953406504</c:v>
                </c:pt>
                <c:pt idx="5">
                  <c:v>0.52053244233671059</c:v>
                </c:pt>
                <c:pt idx="6">
                  <c:v>0.38633431625506809</c:v>
                </c:pt>
                <c:pt idx="7">
                  <c:v>9.5969289827255277E-2</c:v>
                </c:pt>
                <c:pt idx="8">
                  <c:v>0.49489598852287142</c:v>
                </c:pt>
                <c:pt idx="9">
                  <c:v>0.19812992125984241</c:v>
                </c:pt>
                <c:pt idx="10">
                  <c:v>0.31761404779145552</c:v>
                </c:pt>
                <c:pt idx="12">
                  <c:v>0.31869522927496718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45-4FD1-AD04-5F1EC1AFA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2-438C-ADC4-9D5852FB6C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10363</c:v>
                </c:pt>
                <c:pt idx="1">
                  <c:v>11006</c:v>
                </c:pt>
                <c:pt idx="2">
                  <c:v>12047</c:v>
                </c:pt>
                <c:pt idx="3">
                  <c:v>8927</c:v>
                </c:pt>
                <c:pt idx="4">
                  <c:v>10073</c:v>
                </c:pt>
                <c:pt idx="5">
                  <c:v>9826</c:v>
                </c:pt>
                <c:pt idx="6">
                  <c:v>11056</c:v>
                </c:pt>
                <c:pt idx="7">
                  <c:v>8655</c:v>
                </c:pt>
                <c:pt idx="8">
                  <c:v>9923</c:v>
                </c:pt>
                <c:pt idx="9">
                  <c:v>10354</c:v>
                </c:pt>
                <c:pt idx="10">
                  <c:v>12679</c:v>
                </c:pt>
                <c:pt idx="11">
                  <c:v>9788</c:v>
                </c:pt>
                <c:pt idx="12">
                  <c:v>124697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2-438C-ADC4-9D5852FB6C97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42-438C-ADC4-9D5852FB6C97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9522</c:v>
                </c:pt>
                <c:pt idx="1">
                  <c:v>10749</c:v>
                </c:pt>
                <c:pt idx="2">
                  <c:v>12631</c:v>
                </c:pt>
                <c:pt idx="3">
                  <c:v>10238</c:v>
                </c:pt>
                <c:pt idx="4">
                  <c:v>14454</c:v>
                </c:pt>
                <c:pt idx="5">
                  <c:v>12044</c:v>
                </c:pt>
                <c:pt idx="6">
                  <c:v>12331</c:v>
                </c:pt>
                <c:pt idx="7">
                  <c:v>9178</c:v>
                </c:pt>
                <c:pt idx="8">
                  <c:v>13050</c:v>
                </c:pt>
                <c:pt idx="9">
                  <c:v>14337</c:v>
                </c:pt>
                <c:pt idx="10">
                  <c:v>14216</c:v>
                </c:pt>
                <c:pt idx="11">
                  <c:v>10635</c:v>
                </c:pt>
                <c:pt idx="12">
                  <c:v>143385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2-438C-ADC4-9D5852FB6C97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42-438C-ADC4-9D5852FB6C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42-438C-ADC4-9D5852FB6C97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42-438C-ADC4-9D5852FB6C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42-438C-ADC4-9D5852FB6C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2">
                  <c:v>161265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42-438C-ADC4-9D5852FB6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2-438C-ADC4-9D5852FB6C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2-438C-ADC4-9D5852FB6C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2-438C-ADC4-9D5852FB6C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2-438C-ADC4-9D5852FB6C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2-438C-ADC4-9D5852FB6C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2-438C-ADC4-9D5852FB6C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2-438C-ADC4-9D5852FB6C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2-438C-ADC4-9D5852FB6C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2-438C-ADC4-9D5852FB6C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2-438C-ADC4-9D5852FB6C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42-438C-ADC4-9D5852FB6C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42-438C-ADC4-9D5852FB6C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42-438C-ADC4-9D5852FB6C9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0.2662932790224033</c:v>
                </c:pt>
                <c:pt idx="1">
                  <c:v>0.12862592672568929</c:v>
                </c:pt>
                <c:pt idx="2">
                  <c:v>-0.17786255321501632</c:v>
                </c:pt>
                <c:pt idx="3">
                  <c:v>-4.4656541730528021E-2</c:v>
                </c:pt>
                <c:pt idx="4">
                  <c:v>-0.10312799616490886</c:v>
                </c:pt>
                <c:pt idx="5">
                  <c:v>6.1630760839923582E-2</c:v>
                </c:pt>
                <c:pt idx="6">
                  <c:v>-0.20709340459127901</c:v>
                </c:pt>
                <c:pt idx="7">
                  <c:v>-0.28365810451727191</c:v>
                </c:pt>
                <c:pt idx="8">
                  <c:v>-0.13534647171010805</c:v>
                </c:pt>
                <c:pt idx="9">
                  <c:v>-3.6335198219334619E-2</c:v>
                </c:pt>
                <c:pt idx="10">
                  <c:v>7.3269101501232337E-2</c:v>
                </c:pt>
                <c:pt idx="12">
                  <c:v>-4.9666161833428646E-2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42-438C-ADC4-9D5852FB6C97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0.43993052204959948</c:v>
                </c:pt>
                <c:pt idx="1">
                  <c:v>0.42467744866436496</c:v>
                </c:pt>
                <c:pt idx="2">
                  <c:v>0.23433219888768986</c:v>
                </c:pt>
                <c:pt idx="3">
                  <c:v>0.53612635823905008</c:v>
                </c:pt>
                <c:pt idx="4">
                  <c:v>0.48585327112081811</c:v>
                </c:pt>
                <c:pt idx="5">
                  <c:v>0.58477508650519039</c:v>
                </c:pt>
                <c:pt idx="6">
                  <c:v>0.18089725036179449</c:v>
                </c:pt>
                <c:pt idx="7">
                  <c:v>0.12131715771230511</c:v>
                </c:pt>
                <c:pt idx="8">
                  <c:v>0.37065403607779901</c:v>
                </c:pt>
                <c:pt idx="9">
                  <c:v>0.54713154336488312</c:v>
                </c:pt>
                <c:pt idx="10">
                  <c:v>0.51116018613455316</c:v>
                </c:pt>
                <c:pt idx="12">
                  <c:v>0.40341487611936411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42-438C-ADC4-9D5852FB6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B7-4FA7-B89B-08FDF7FE13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4741</c:v>
                </c:pt>
                <c:pt idx="1">
                  <c:v>5394</c:v>
                </c:pt>
                <c:pt idx="2">
                  <c:v>5891</c:v>
                </c:pt>
                <c:pt idx="3">
                  <c:v>4434</c:v>
                </c:pt>
                <c:pt idx="4">
                  <c:v>5220</c:v>
                </c:pt>
                <c:pt idx="5">
                  <c:v>4948</c:v>
                </c:pt>
                <c:pt idx="6">
                  <c:v>4858</c:v>
                </c:pt>
                <c:pt idx="7">
                  <c:v>3119</c:v>
                </c:pt>
                <c:pt idx="8">
                  <c:v>4658</c:v>
                </c:pt>
                <c:pt idx="9">
                  <c:v>5219</c:v>
                </c:pt>
                <c:pt idx="10">
                  <c:v>6273</c:v>
                </c:pt>
                <c:pt idx="11">
                  <c:v>4311</c:v>
                </c:pt>
                <c:pt idx="12">
                  <c:v>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7-4FA7-B89B-08FDF7FE13D1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B7-4FA7-B89B-08FDF7FE13D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3917</c:v>
                </c:pt>
                <c:pt idx="1">
                  <c:v>4988</c:v>
                </c:pt>
                <c:pt idx="2">
                  <c:v>6328</c:v>
                </c:pt>
                <c:pt idx="3">
                  <c:v>4470</c:v>
                </c:pt>
                <c:pt idx="4">
                  <c:v>6157</c:v>
                </c:pt>
                <c:pt idx="5">
                  <c:v>5602</c:v>
                </c:pt>
                <c:pt idx="6">
                  <c:v>5240</c:v>
                </c:pt>
                <c:pt idx="7">
                  <c:v>3658</c:v>
                </c:pt>
                <c:pt idx="8">
                  <c:v>6176</c:v>
                </c:pt>
                <c:pt idx="9">
                  <c:v>6564</c:v>
                </c:pt>
                <c:pt idx="10">
                  <c:v>6965</c:v>
                </c:pt>
                <c:pt idx="11">
                  <c:v>4956</c:v>
                </c:pt>
                <c:pt idx="12">
                  <c:v>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7-4FA7-B89B-08FDF7FE13D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B7-4FA7-B89B-08FDF7FE13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B7-4FA7-B89B-08FDF7FE13D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B7-4FA7-B89B-08FDF7FE13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B7-4FA7-B89B-08FDF7FE13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2">
                  <c:v>74846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B7-4FA7-B89B-08FDF7FE1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7-4FA7-B89B-08FDF7FE13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B7-4FA7-B89B-08FDF7FE13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B7-4FA7-B89B-08FDF7FE13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7-4FA7-B89B-08FDF7FE13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7-4FA7-B89B-08FDF7FE13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7-4FA7-B89B-08FDF7FE13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B7-4FA7-B89B-08FDF7FE13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B7-4FA7-B89B-08FDF7FE13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B7-4FA7-B89B-08FDF7FE13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B7-4FA7-B89B-08FDF7FE13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B7-4FA7-B89B-08FDF7FE13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B7-4FA7-B89B-08FDF7FE13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B7-4FA7-B89B-08FDF7FE13D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0.19339449541284415</c:v>
                </c:pt>
                <c:pt idx="1">
                  <c:v>6.5632273079906822E-2</c:v>
                </c:pt>
                <c:pt idx="2">
                  <c:v>-0.22016367356217326</c:v>
                </c:pt>
                <c:pt idx="3">
                  <c:v>7.232752084912808E-2</c:v>
                </c:pt>
                <c:pt idx="4">
                  <c:v>1.1885780547905567E-2</c:v>
                </c:pt>
                <c:pt idx="5">
                  <c:v>0.12282268870031254</c:v>
                </c:pt>
                <c:pt idx="6">
                  <c:v>-0.11339779005524864</c:v>
                </c:pt>
                <c:pt idx="7">
                  <c:v>-0.18903436988543376</c:v>
                </c:pt>
                <c:pt idx="8">
                  <c:v>-4.1994750656167978E-2</c:v>
                </c:pt>
                <c:pt idx="9">
                  <c:v>9.2338195722985406E-2</c:v>
                </c:pt>
                <c:pt idx="10">
                  <c:v>2.4685553073939159E-2</c:v>
                </c:pt>
                <c:pt idx="12">
                  <c:v>-3.076841109793893E-3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B7-4FA7-B89B-08FDF7FE13D1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0.37186247627082891</c:v>
                </c:pt>
                <c:pt idx="1">
                  <c:v>0.27326659251019647</c:v>
                </c:pt>
                <c:pt idx="2">
                  <c:v>0.16465795280937012</c:v>
                </c:pt>
                <c:pt idx="3">
                  <c:v>0.59494812810103737</c:v>
                </c:pt>
                <c:pt idx="4">
                  <c:v>0.33735632183908049</c:v>
                </c:pt>
                <c:pt idx="5">
                  <c:v>0.52425222312045272</c:v>
                </c:pt>
                <c:pt idx="6">
                  <c:v>0.32132564841498557</c:v>
                </c:pt>
                <c:pt idx="7">
                  <c:v>0.27092016672010266</c:v>
                </c:pt>
                <c:pt idx="8">
                  <c:v>0.33211678832116798</c:v>
                </c:pt>
                <c:pt idx="9">
                  <c:v>0.47786932362521561</c:v>
                </c:pt>
                <c:pt idx="10">
                  <c:v>0.38960624900366647</c:v>
                </c:pt>
                <c:pt idx="12">
                  <c:v>0.36692539494110132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B7-4FA7-B89B-08FDF7FE1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A-4ACB-BFA5-3AF7ABDB2F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8273</c:v>
                </c:pt>
                <c:pt idx="1">
                  <c:v>7717</c:v>
                </c:pt>
                <c:pt idx="2">
                  <c:v>8025</c:v>
                </c:pt>
                <c:pt idx="3">
                  <c:v>8602</c:v>
                </c:pt>
                <c:pt idx="4">
                  <c:v>9243</c:v>
                </c:pt>
                <c:pt idx="5">
                  <c:v>8730</c:v>
                </c:pt>
                <c:pt idx="6">
                  <c:v>10648</c:v>
                </c:pt>
                <c:pt idx="7">
                  <c:v>11143</c:v>
                </c:pt>
                <c:pt idx="8">
                  <c:v>8200</c:v>
                </c:pt>
                <c:pt idx="9">
                  <c:v>9966</c:v>
                </c:pt>
                <c:pt idx="10">
                  <c:v>9417</c:v>
                </c:pt>
                <c:pt idx="11">
                  <c:v>10747</c:v>
                </c:pt>
                <c:pt idx="12">
                  <c:v>110711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A-4ACB-BFA5-3AF7ABDB2F6F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DA-4ACB-BFA5-3AF7ABDB2F6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5493</c:v>
                </c:pt>
                <c:pt idx="1">
                  <c:v>7277</c:v>
                </c:pt>
                <c:pt idx="2">
                  <c:v>9595</c:v>
                </c:pt>
                <c:pt idx="3">
                  <c:v>11823</c:v>
                </c:pt>
                <c:pt idx="4">
                  <c:v>11828</c:v>
                </c:pt>
                <c:pt idx="5">
                  <c:v>12260</c:v>
                </c:pt>
                <c:pt idx="6">
                  <c:v>13253</c:v>
                </c:pt>
                <c:pt idx="7">
                  <c:v>11778</c:v>
                </c:pt>
                <c:pt idx="8">
                  <c:v>11498</c:v>
                </c:pt>
                <c:pt idx="9">
                  <c:v>11877</c:v>
                </c:pt>
                <c:pt idx="10">
                  <c:v>11650</c:v>
                </c:pt>
                <c:pt idx="11">
                  <c:v>10227</c:v>
                </c:pt>
                <c:pt idx="12">
                  <c:v>128559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A-4ACB-BFA5-3AF7ABDB2F6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DA-4ACB-BFA5-3AF7ABDB2F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DA-4ACB-BFA5-3AF7ABDB2F6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DA-4ACB-BFA5-3AF7ABDB2F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DA-4ACB-BFA5-3AF7ABDB2F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2">
                  <c:v>122087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DA-4ACB-BFA5-3AF7ABDB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DA-4ACB-BFA5-3AF7ABDB2F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A-4ACB-BFA5-3AF7ABDB2F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A-4ACB-BFA5-3AF7ABDB2F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A-4ACB-BFA5-3AF7ABDB2F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A-4ACB-BFA5-3AF7ABDB2F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A-4ACB-BFA5-3AF7ABDB2F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A-4ACB-BFA5-3AF7ABDB2F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DA-4ACB-BFA5-3AF7ABDB2F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DA-4ACB-BFA5-3AF7ABDB2F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DA-4ACB-BFA5-3AF7ABDB2F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DA-4ACB-BFA5-3AF7ABDB2F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DA-4ACB-BFA5-3AF7ABDB2F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DA-4ACB-BFA5-3AF7ABDB2F6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4.1311408850994713E-2</c:v>
                </c:pt>
                <c:pt idx="1">
                  <c:v>-0.10207009633121544</c:v>
                </c:pt>
                <c:pt idx="2">
                  <c:v>-0.1053984575835476</c:v>
                </c:pt>
                <c:pt idx="3">
                  <c:v>-0.15779202676331194</c:v>
                </c:pt>
                <c:pt idx="4">
                  <c:v>-0.1516361426959465</c:v>
                </c:pt>
                <c:pt idx="5">
                  <c:v>0.12853699901812021</c:v>
                </c:pt>
                <c:pt idx="6">
                  <c:v>0.97782164421737106</c:v>
                </c:pt>
                <c:pt idx="7">
                  <c:v>0.39129930394431556</c:v>
                </c:pt>
                <c:pt idx="8">
                  <c:v>0.83376376240315353</c:v>
                </c:pt>
                <c:pt idx="9">
                  <c:v>-0.29676547588886071</c:v>
                </c:pt>
                <c:pt idx="10">
                  <c:v>0.11930732036433156</c:v>
                </c:pt>
                <c:pt idx="12">
                  <c:v>0.10508974718719744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DA-4ACB-BFA5-3AF7ABDB2F6F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0.24005802006527266</c:v>
                </c:pt>
                <c:pt idx="1">
                  <c:v>0.13541531683296615</c:v>
                </c:pt>
                <c:pt idx="2">
                  <c:v>0.34429906542056066</c:v>
                </c:pt>
                <c:pt idx="3">
                  <c:v>5.3592187863287677E-2</c:v>
                </c:pt>
                <c:pt idx="4">
                  <c:v>5.7448880233690325E-2</c:v>
                </c:pt>
                <c:pt idx="5">
                  <c:v>0.44822451317296674</c:v>
                </c:pt>
                <c:pt idx="6">
                  <c:v>0.59964312546957177</c:v>
                </c:pt>
                <c:pt idx="7">
                  <c:v>7.6281073319572901E-2</c:v>
                </c:pt>
                <c:pt idx="8">
                  <c:v>0.64524390243902441</c:v>
                </c:pt>
                <c:pt idx="9">
                  <c:v>-0.16445916114790282</c:v>
                </c:pt>
                <c:pt idx="10">
                  <c:v>5.702453010512909E-2</c:v>
                </c:pt>
                <c:pt idx="12">
                  <c:v>0.22130967148173353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DA-4ACB-BFA5-3AF7ABDB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93-4F75-972C-1D6B5D1A44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31462</c:v>
                </c:pt>
                <c:pt idx="1">
                  <c:v>28564</c:v>
                </c:pt>
                <c:pt idx="2">
                  <c:v>29336</c:v>
                </c:pt>
                <c:pt idx="3">
                  <c:v>20071</c:v>
                </c:pt>
                <c:pt idx="4">
                  <c:v>15706</c:v>
                </c:pt>
                <c:pt idx="5">
                  <c:v>12913</c:v>
                </c:pt>
                <c:pt idx="6">
                  <c:v>18955</c:v>
                </c:pt>
                <c:pt idx="7">
                  <c:v>18916</c:v>
                </c:pt>
                <c:pt idx="8">
                  <c:v>18348</c:v>
                </c:pt>
                <c:pt idx="9">
                  <c:v>19796</c:v>
                </c:pt>
                <c:pt idx="10">
                  <c:v>25550</c:v>
                </c:pt>
                <c:pt idx="11">
                  <c:v>28412</c:v>
                </c:pt>
                <c:pt idx="12">
                  <c:v>268029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3-4F75-972C-1D6B5D1A44D3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93-4F75-972C-1D6B5D1A44D3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25050</c:v>
                </c:pt>
                <c:pt idx="1">
                  <c:v>23883</c:v>
                </c:pt>
                <c:pt idx="2">
                  <c:v>24877</c:v>
                </c:pt>
                <c:pt idx="3">
                  <c:v>21470</c:v>
                </c:pt>
                <c:pt idx="4">
                  <c:v>18584</c:v>
                </c:pt>
                <c:pt idx="5">
                  <c:v>16166</c:v>
                </c:pt>
                <c:pt idx="6">
                  <c:v>17702</c:v>
                </c:pt>
                <c:pt idx="7">
                  <c:v>20739</c:v>
                </c:pt>
                <c:pt idx="8">
                  <c:v>17676</c:v>
                </c:pt>
                <c:pt idx="9">
                  <c:v>22032</c:v>
                </c:pt>
                <c:pt idx="10">
                  <c:v>30180</c:v>
                </c:pt>
                <c:pt idx="11">
                  <c:v>33196</c:v>
                </c:pt>
                <c:pt idx="12">
                  <c:v>271555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93-4F75-972C-1D6B5D1A44D3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93-4F75-972C-1D6B5D1A44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93-4F75-972C-1D6B5D1A44D3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93-4F75-972C-1D6B5D1A44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93-4F75-972C-1D6B5D1A44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2">
                  <c:v>245706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93-4F75-972C-1D6B5D1A4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93-4F75-972C-1D6B5D1A44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93-4F75-972C-1D6B5D1A44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93-4F75-972C-1D6B5D1A44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93-4F75-972C-1D6B5D1A44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93-4F75-972C-1D6B5D1A44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93-4F75-972C-1D6B5D1A44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93-4F75-972C-1D6B5D1A44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93-4F75-972C-1D6B5D1A44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93-4F75-972C-1D6B5D1A44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93-4F75-972C-1D6B5D1A44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93-4F75-972C-1D6B5D1A44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93-4F75-972C-1D6B5D1A44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93-4F75-972C-1D6B5D1A44D3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-1.2440040061145963E-2</c:v>
                </c:pt>
                <c:pt idx="1">
                  <c:v>0.10412360298497014</c:v>
                </c:pt>
                <c:pt idx="2">
                  <c:v>0.16934912081678966</c:v>
                </c:pt>
                <c:pt idx="3">
                  <c:v>0.32695148278604713</c:v>
                </c:pt>
                <c:pt idx="4">
                  <c:v>-5.7422580197194817E-2</c:v>
                </c:pt>
                <c:pt idx="5">
                  <c:v>-7.1193609022556337E-2</c:v>
                </c:pt>
                <c:pt idx="6">
                  <c:v>-1.148150564289907E-2</c:v>
                </c:pt>
                <c:pt idx="7">
                  <c:v>-1.4524876208441451E-2</c:v>
                </c:pt>
                <c:pt idx="8">
                  <c:v>-5.8720112517580914E-2</c:v>
                </c:pt>
                <c:pt idx="9">
                  <c:v>-9.9678764923047392E-2</c:v>
                </c:pt>
                <c:pt idx="10">
                  <c:v>-0.1774943582028311</c:v>
                </c:pt>
                <c:pt idx="12">
                  <c:v>1.0445539261245473E-2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93-4F75-972C-1D6B5D1A44D3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0.19096052380649664</c:v>
                </c:pt>
                <c:pt idx="1">
                  <c:v>0.10331186108388191</c:v>
                </c:pt>
                <c:pt idx="2">
                  <c:v>0.12438641941641659</c:v>
                </c:pt>
                <c:pt idx="3">
                  <c:v>0.16371879826615521</c:v>
                </c:pt>
                <c:pt idx="4">
                  <c:v>-0.13568063160575572</c:v>
                </c:pt>
                <c:pt idx="5">
                  <c:v>-8.1623170448385296E-2</c:v>
                </c:pt>
                <c:pt idx="6">
                  <c:v>-0.20058032181482455</c:v>
                </c:pt>
                <c:pt idx="7">
                  <c:v>0.1047261577500529</c:v>
                </c:pt>
                <c:pt idx="8">
                  <c:v>-0.12459123610202749</c:v>
                </c:pt>
                <c:pt idx="9">
                  <c:v>-5.1424530208122876E-2</c:v>
                </c:pt>
                <c:pt idx="10">
                  <c:v>-5.8512720156555731E-2</c:v>
                </c:pt>
                <c:pt idx="12">
                  <c:v>2.5411385669631192E-2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93-4F75-972C-1D6B5D1A4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5-4437-9E85-652A4B17E7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4130</c:v>
                </c:pt>
                <c:pt idx="1">
                  <c:v>4194</c:v>
                </c:pt>
                <c:pt idx="2">
                  <c:v>3947</c:v>
                </c:pt>
                <c:pt idx="3">
                  <c:v>2305</c:v>
                </c:pt>
                <c:pt idx="4">
                  <c:v>1499</c:v>
                </c:pt>
                <c:pt idx="5">
                  <c:v>1360</c:v>
                </c:pt>
                <c:pt idx="6">
                  <c:v>2375</c:v>
                </c:pt>
                <c:pt idx="7">
                  <c:v>2246</c:v>
                </c:pt>
                <c:pt idx="8">
                  <c:v>2147</c:v>
                </c:pt>
                <c:pt idx="9">
                  <c:v>2070</c:v>
                </c:pt>
                <c:pt idx="10">
                  <c:v>3126</c:v>
                </c:pt>
                <c:pt idx="11">
                  <c:v>3601</c:v>
                </c:pt>
                <c:pt idx="12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5-4437-9E85-652A4B17E750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15-4437-9E85-652A4B17E75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3433</c:v>
                </c:pt>
                <c:pt idx="1">
                  <c:v>3574</c:v>
                </c:pt>
                <c:pt idx="2">
                  <c:v>3753</c:v>
                </c:pt>
                <c:pt idx="3">
                  <c:v>2500</c:v>
                </c:pt>
                <c:pt idx="4">
                  <c:v>1644</c:v>
                </c:pt>
                <c:pt idx="5">
                  <c:v>2004</c:v>
                </c:pt>
                <c:pt idx="6">
                  <c:v>2896</c:v>
                </c:pt>
                <c:pt idx="7">
                  <c:v>2814</c:v>
                </c:pt>
                <c:pt idx="8">
                  <c:v>2245</c:v>
                </c:pt>
                <c:pt idx="9">
                  <c:v>2166</c:v>
                </c:pt>
                <c:pt idx="10">
                  <c:v>2705</c:v>
                </c:pt>
                <c:pt idx="11">
                  <c:v>3617</c:v>
                </c:pt>
                <c:pt idx="12">
                  <c:v>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5-4437-9E85-652A4B17E75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5-4437-9E85-652A4B17E7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5-4437-9E85-652A4B17E75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15-4437-9E85-652A4B17E7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15-4437-9E85-652A4B17E7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2">
                  <c:v>32836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15-4437-9E85-652A4B17E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15-4437-9E85-652A4B17E7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15-4437-9E85-652A4B17E7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15-4437-9E85-652A4B17E7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15-4437-9E85-652A4B17E7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15-4437-9E85-652A4B17E7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15-4437-9E85-652A4B17E7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15-4437-9E85-652A4B17E7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15-4437-9E85-652A4B17E7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15-4437-9E85-652A4B17E7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15-4437-9E85-652A4B17E7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15-4437-9E85-652A4B17E7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15-4437-9E85-652A4B17E7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15-4437-9E85-652A4B17E75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0.13034061823193532</c:v>
                </c:pt>
                <c:pt idx="1">
                  <c:v>0.42521304731119591</c:v>
                </c:pt>
                <c:pt idx="2">
                  <c:v>0.34662203286670734</c:v>
                </c:pt>
                <c:pt idx="3">
                  <c:v>0.90805734058329213</c:v>
                </c:pt>
                <c:pt idx="4">
                  <c:v>-0.14810045074050227</c:v>
                </c:pt>
                <c:pt idx="5">
                  <c:v>-0.16657287563308942</c:v>
                </c:pt>
                <c:pt idx="6">
                  <c:v>-4.0203562340966892E-2</c:v>
                </c:pt>
                <c:pt idx="7">
                  <c:v>-0.52290426019239578</c:v>
                </c:pt>
                <c:pt idx="8">
                  <c:v>-0.51863923405988999</c:v>
                </c:pt>
                <c:pt idx="9">
                  <c:v>-0.63006482982171796</c:v>
                </c:pt>
                <c:pt idx="10">
                  <c:v>-8.6810843740481314E-2</c:v>
                </c:pt>
                <c:pt idx="12">
                  <c:v>-0.10235101148168402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15-4437-9E85-652A4B17E750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0.39007263922518165</c:v>
                </c:pt>
                <c:pt idx="1">
                  <c:v>0.15641392465426796</c:v>
                </c:pt>
                <c:pt idx="2">
                  <c:v>0.12110463643273373</c:v>
                </c:pt>
                <c:pt idx="3">
                  <c:v>0.67462039045553146</c:v>
                </c:pt>
                <c:pt idx="4">
                  <c:v>-0.11741160773849235</c:v>
                </c:pt>
                <c:pt idx="5">
                  <c:v>8.8970588235294024E-2</c:v>
                </c:pt>
                <c:pt idx="6">
                  <c:v>-0.20589473684210524</c:v>
                </c:pt>
                <c:pt idx="7">
                  <c:v>-7.257346393588604E-2</c:v>
                </c:pt>
                <c:pt idx="8">
                  <c:v>0.10060549604098745</c:v>
                </c:pt>
                <c:pt idx="9">
                  <c:v>-0.11787439613526574</c:v>
                </c:pt>
                <c:pt idx="10">
                  <c:v>-4.0946896992962278E-2</c:v>
                </c:pt>
                <c:pt idx="12">
                  <c:v>0.1169087383924623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15-4437-9E85-652A4B17E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08-4429-892C-C1FA4529F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4801</c:v>
                </c:pt>
                <c:pt idx="1">
                  <c:v>3264</c:v>
                </c:pt>
                <c:pt idx="2">
                  <c:v>3606</c:v>
                </c:pt>
                <c:pt idx="3">
                  <c:v>2384</c:v>
                </c:pt>
                <c:pt idx="4">
                  <c:v>1291</c:v>
                </c:pt>
                <c:pt idx="5">
                  <c:v>907</c:v>
                </c:pt>
                <c:pt idx="6">
                  <c:v>1493</c:v>
                </c:pt>
                <c:pt idx="7">
                  <c:v>1907</c:v>
                </c:pt>
                <c:pt idx="8">
                  <c:v>1505</c:v>
                </c:pt>
                <c:pt idx="9">
                  <c:v>2455</c:v>
                </c:pt>
                <c:pt idx="10">
                  <c:v>3469</c:v>
                </c:pt>
                <c:pt idx="11">
                  <c:v>3783</c:v>
                </c:pt>
                <c:pt idx="12">
                  <c:v>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8-4429-892C-C1FA4529F824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08-4429-892C-C1FA4529F82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3311</c:v>
                </c:pt>
                <c:pt idx="1">
                  <c:v>2826</c:v>
                </c:pt>
                <c:pt idx="2">
                  <c:v>3699</c:v>
                </c:pt>
                <c:pt idx="3">
                  <c:v>3126</c:v>
                </c:pt>
                <c:pt idx="4">
                  <c:v>1982</c:v>
                </c:pt>
                <c:pt idx="5">
                  <c:v>1123</c:v>
                </c:pt>
                <c:pt idx="6">
                  <c:v>2041</c:v>
                </c:pt>
                <c:pt idx="7">
                  <c:v>1858</c:v>
                </c:pt>
                <c:pt idx="8">
                  <c:v>1872</c:v>
                </c:pt>
                <c:pt idx="9">
                  <c:v>2874</c:v>
                </c:pt>
                <c:pt idx="10">
                  <c:v>4788</c:v>
                </c:pt>
                <c:pt idx="11">
                  <c:v>5291</c:v>
                </c:pt>
                <c:pt idx="12">
                  <c:v>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08-4429-892C-C1FA4529F82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08-4429-892C-C1FA4529F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08-4429-892C-C1FA4529F82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08-4429-892C-C1FA4529F8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08-4429-892C-C1FA4529F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2">
                  <c:v>36612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08-4429-892C-C1FA4529F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08-4429-892C-C1FA4529F8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08-4429-892C-C1FA4529F8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08-4429-892C-C1FA4529F8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08-4429-892C-C1FA4529F8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08-4429-892C-C1FA4529F8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08-4429-892C-C1FA4529F8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08-4429-892C-C1FA4529F8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08-4429-892C-C1FA4529F8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08-4429-892C-C1FA4529F8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08-4429-892C-C1FA4529F8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08-4429-892C-C1FA4529F8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08-4429-892C-C1FA4529F8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08-4429-892C-C1FA4529F82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-7.2607765209416031E-2</c:v>
                </c:pt>
                <c:pt idx="1">
                  <c:v>-2.2084048027444236E-2</c:v>
                </c:pt>
                <c:pt idx="2">
                  <c:v>7.2552285767166325E-2</c:v>
                </c:pt>
                <c:pt idx="3">
                  <c:v>-7.2352216748768461E-2</c:v>
                </c:pt>
                <c:pt idx="4">
                  <c:v>1.6697588126159513E-2</c:v>
                </c:pt>
                <c:pt idx="5">
                  <c:v>0.23308270676691722</c:v>
                </c:pt>
                <c:pt idx="6">
                  <c:v>-0.19132253005750133</c:v>
                </c:pt>
                <c:pt idx="7">
                  <c:v>-4.1876046901172526E-2</c:v>
                </c:pt>
                <c:pt idx="8">
                  <c:v>1.2820512820512775E-2</c:v>
                </c:pt>
                <c:pt idx="9">
                  <c:v>8.5388994307400434E-3</c:v>
                </c:pt>
                <c:pt idx="10">
                  <c:v>-4.4194107452339648E-2</c:v>
                </c:pt>
                <c:pt idx="12">
                  <c:v>-2.1017166693406031E-2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08-4429-892C-C1FA4529F824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0.26369506352843164</c:v>
                </c:pt>
                <c:pt idx="1">
                  <c:v>0.39736519607843146</c:v>
                </c:pt>
                <c:pt idx="2">
                  <c:v>0.60704381586245137</c:v>
                </c:pt>
                <c:pt idx="3">
                  <c:v>0.26384228187919456</c:v>
                </c:pt>
                <c:pt idx="4">
                  <c:v>0.27343144848954304</c:v>
                </c:pt>
                <c:pt idx="5">
                  <c:v>0.44652701212789414</c:v>
                </c:pt>
                <c:pt idx="6">
                  <c:v>3.6168787675820546E-2</c:v>
                </c:pt>
                <c:pt idx="7">
                  <c:v>0.49973780807551127</c:v>
                </c:pt>
                <c:pt idx="8">
                  <c:v>0.46976744186046515</c:v>
                </c:pt>
                <c:pt idx="9">
                  <c:v>0.29898167006109988</c:v>
                </c:pt>
                <c:pt idx="10">
                  <c:v>0.27183626405304118</c:v>
                </c:pt>
                <c:pt idx="12">
                  <c:v>0.35189424710139572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08-4429-892C-C1FA4529F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1-4A69-B390-FBD0830FF5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1809</c:v>
                </c:pt>
                <c:pt idx="1">
                  <c:v>2212</c:v>
                </c:pt>
                <c:pt idx="2">
                  <c:v>1654</c:v>
                </c:pt>
                <c:pt idx="3">
                  <c:v>1396</c:v>
                </c:pt>
                <c:pt idx="4">
                  <c:v>1484</c:v>
                </c:pt>
                <c:pt idx="5">
                  <c:v>920</c:v>
                </c:pt>
                <c:pt idx="6">
                  <c:v>1498</c:v>
                </c:pt>
                <c:pt idx="7">
                  <c:v>2197</c:v>
                </c:pt>
                <c:pt idx="8">
                  <c:v>1701</c:v>
                </c:pt>
                <c:pt idx="9">
                  <c:v>1738</c:v>
                </c:pt>
                <c:pt idx="10">
                  <c:v>1784</c:v>
                </c:pt>
                <c:pt idx="11">
                  <c:v>1917</c:v>
                </c:pt>
                <c:pt idx="12">
                  <c:v>20310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1-4A69-B390-FBD0830FF54B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1-4A69-B390-FBD0830FF54B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1697</c:v>
                </c:pt>
                <c:pt idx="1">
                  <c:v>2208</c:v>
                </c:pt>
                <c:pt idx="2">
                  <c:v>2855</c:v>
                </c:pt>
                <c:pt idx="3">
                  <c:v>1982</c:v>
                </c:pt>
                <c:pt idx="4">
                  <c:v>1622</c:v>
                </c:pt>
                <c:pt idx="5">
                  <c:v>1049</c:v>
                </c:pt>
                <c:pt idx="6">
                  <c:v>1231</c:v>
                </c:pt>
                <c:pt idx="7">
                  <c:v>2883</c:v>
                </c:pt>
                <c:pt idx="8">
                  <c:v>1536</c:v>
                </c:pt>
                <c:pt idx="9">
                  <c:v>1751</c:v>
                </c:pt>
                <c:pt idx="10">
                  <c:v>2465</c:v>
                </c:pt>
                <c:pt idx="11">
                  <c:v>2595</c:v>
                </c:pt>
                <c:pt idx="12">
                  <c:v>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1-4A69-B390-FBD0830FF54B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1-4A69-B390-FBD0830FF5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91-4A69-B390-FBD0830FF54B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91-4A69-B390-FBD0830FF5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91-4A69-B390-FBD0830FF5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2">
                  <c:v>24007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91-4A69-B390-FBD0830F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91-4A69-B390-FBD0830FF5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1-4A69-B390-FBD0830FF5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1-4A69-B390-FBD0830FF5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1-4A69-B390-FBD0830FF5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1-4A69-B390-FBD0830FF5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1-4A69-B390-FBD0830FF5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1-4A69-B390-FBD0830FF5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1-4A69-B390-FBD0830FF5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91-4A69-B390-FBD0830FF5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91-4A69-B390-FBD0830FF5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91-4A69-B390-FBD0830FF5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91-4A69-B390-FBD0830FF5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91-4A69-B390-FBD0830FF54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-0.13427033492822971</c:v>
                </c:pt>
                <c:pt idx="1">
                  <c:v>4.4567062818336112E-2</c:v>
                </c:pt>
                <c:pt idx="2">
                  <c:v>1.2567324955116588E-2</c:v>
                </c:pt>
                <c:pt idx="3">
                  <c:v>6.8220579874928911E-2</c:v>
                </c:pt>
                <c:pt idx="4">
                  <c:v>-3.0784508440913627E-2</c:v>
                </c:pt>
                <c:pt idx="5">
                  <c:v>-0.46066746126340885</c:v>
                </c:pt>
                <c:pt idx="6">
                  <c:v>-0.1620220349967596</c:v>
                </c:pt>
                <c:pt idx="7">
                  <c:v>0.28095699967668919</c:v>
                </c:pt>
                <c:pt idx="8">
                  <c:v>0.53019145802650947</c:v>
                </c:pt>
                <c:pt idx="9">
                  <c:v>3.2640949554896048E-2</c:v>
                </c:pt>
                <c:pt idx="10">
                  <c:v>-0.29102384291725103</c:v>
                </c:pt>
                <c:pt idx="12">
                  <c:v>-1.880083377610664E-2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91-4A69-B390-FBD0830FF54B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0.60033167495854056</c:v>
                </c:pt>
                <c:pt idx="1">
                  <c:v>0.11256781193490051</c:v>
                </c:pt>
                <c:pt idx="2">
                  <c:v>0.70495767835550183</c:v>
                </c:pt>
                <c:pt idx="3">
                  <c:v>0.34598853868194834</c:v>
                </c:pt>
                <c:pt idx="4">
                  <c:v>0.31536388140161731</c:v>
                </c:pt>
                <c:pt idx="5">
                  <c:v>-1.6304347826086918E-2</c:v>
                </c:pt>
                <c:pt idx="6">
                  <c:v>-0.13684913217623496</c:v>
                </c:pt>
                <c:pt idx="7">
                  <c:v>0.80336822940373231</c:v>
                </c:pt>
                <c:pt idx="8">
                  <c:v>0.22163433274544375</c:v>
                </c:pt>
                <c:pt idx="9">
                  <c:v>1.1507479861909697E-3</c:v>
                </c:pt>
                <c:pt idx="10">
                  <c:v>0.13340807174887903</c:v>
                </c:pt>
                <c:pt idx="12">
                  <c:v>0.30522481378785415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91-4A69-B390-FBD0830F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7-46BD-B6F6-F1A96DB82C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</c:v>
                </c:pt>
                <c:pt idx="1">
                  <c:v>356</c:v>
                </c:pt>
                <c:pt idx="2">
                  <c:v>421</c:v>
                </c:pt>
                <c:pt idx="3">
                  <c:v>301</c:v>
                </c:pt>
                <c:pt idx="4">
                  <c:v>265</c:v>
                </c:pt>
                <c:pt idx="5">
                  <c:v>253</c:v>
                </c:pt>
                <c:pt idx="6">
                  <c:v>276</c:v>
                </c:pt>
                <c:pt idx="7">
                  <c:v>226</c:v>
                </c:pt>
                <c:pt idx="8">
                  <c:v>328</c:v>
                </c:pt>
                <c:pt idx="9">
                  <c:v>285</c:v>
                </c:pt>
                <c:pt idx="10">
                  <c:v>523</c:v>
                </c:pt>
                <c:pt idx="11">
                  <c:v>366</c:v>
                </c:pt>
                <c:pt idx="12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7-46BD-B6F6-F1A96DB82CAC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07-46BD-B6F6-F1A96DB82CA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413</c:v>
                </c:pt>
                <c:pt idx="1">
                  <c:v>507</c:v>
                </c:pt>
                <c:pt idx="2">
                  <c:v>494</c:v>
                </c:pt>
                <c:pt idx="3">
                  <c:v>320</c:v>
                </c:pt>
                <c:pt idx="4">
                  <c:v>325</c:v>
                </c:pt>
                <c:pt idx="5">
                  <c:v>268</c:v>
                </c:pt>
                <c:pt idx="6">
                  <c:v>406</c:v>
                </c:pt>
                <c:pt idx="7">
                  <c:v>450</c:v>
                </c:pt>
                <c:pt idx="8">
                  <c:v>243</c:v>
                </c:pt>
                <c:pt idx="9">
                  <c:v>291</c:v>
                </c:pt>
                <c:pt idx="10">
                  <c:v>472</c:v>
                </c:pt>
                <c:pt idx="11">
                  <c:v>662</c:v>
                </c:pt>
                <c:pt idx="12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7-46BD-B6F6-F1A96DB82CA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7-46BD-B6F6-F1A96DB82C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7-46BD-B6F6-F1A96DB82CA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07-46BD-B6F6-F1A96DB82C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07-46BD-B6F6-F1A96DB82C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2">
                  <c:v>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07-46BD-B6F6-F1A96DB82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07-46BD-B6F6-F1A96DB82C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07-46BD-B6F6-F1A96DB82C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7-46BD-B6F6-F1A96DB82C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7-46BD-B6F6-F1A96DB82C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07-46BD-B6F6-F1A96DB82C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07-46BD-B6F6-F1A96DB82C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07-46BD-B6F6-F1A96DB82C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07-46BD-B6F6-F1A96DB82C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07-46BD-B6F6-F1A96DB82C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07-46BD-B6F6-F1A96DB82C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07-46BD-B6F6-F1A96DB82C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07-46BD-B6F6-F1A96DB82C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07-46BD-B6F6-F1A96DB82CA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0.28802588996763756</c:v>
                </c:pt>
                <c:pt idx="1">
                  <c:v>0.12621359223300965</c:v>
                </c:pt>
                <c:pt idx="2">
                  <c:v>-0.37910798122065725</c:v>
                </c:pt>
                <c:pt idx="3">
                  <c:v>1.6470588235294015E-2</c:v>
                </c:pt>
                <c:pt idx="4">
                  <c:v>0.42248062015503884</c:v>
                </c:pt>
                <c:pt idx="5">
                  <c:v>0.23076923076923084</c:v>
                </c:pt>
                <c:pt idx="6">
                  <c:v>-5.5232558139534871E-2</c:v>
                </c:pt>
                <c:pt idx="7">
                  <c:v>0.11298076923076916</c:v>
                </c:pt>
                <c:pt idx="8">
                  <c:v>0.52430555555555558</c:v>
                </c:pt>
                <c:pt idx="9">
                  <c:v>-4.4041450777202118E-2</c:v>
                </c:pt>
                <c:pt idx="10">
                  <c:v>-0.44640998959417277</c:v>
                </c:pt>
                <c:pt idx="12">
                  <c:v>-3.4065102195306562E-2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07-46BD-B6F6-F1A96DB82CAC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1.4643962848297214</c:v>
                </c:pt>
                <c:pt idx="1">
                  <c:v>0.6292134831460674</c:v>
                </c:pt>
                <c:pt idx="2">
                  <c:v>0.25653206650831351</c:v>
                </c:pt>
                <c:pt idx="3">
                  <c:v>0.4352159468438539</c:v>
                </c:pt>
                <c:pt idx="4">
                  <c:v>0.38490566037735841</c:v>
                </c:pt>
                <c:pt idx="5">
                  <c:v>7.5098814229249022E-2</c:v>
                </c:pt>
                <c:pt idx="6">
                  <c:v>0.17753623188405787</c:v>
                </c:pt>
                <c:pt idx="7">
                  <c:v>1.0486725663716814</c:v>
                </c:pt>
                <c:pt idx="8">
                  <c:v>0.33841463414634143</c:v>
                </c:pt>
                <c:pt idx="9">
                  <c:v>0.29473684210526319</c:v>
                </c:pt>
                <c:pt idx="10">
                  <c:v>1.7208413001912115E-2</c:v>
                </c:pt>
                <c:pt idx="12">
                  <c:v>0.43491706494236726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07-46BD-B6F6-F1A96DB82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2-451B-A5E0-E57DD06E78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645</c:v>
                </c:pt>
                <c:pt idx="1">
                  <c:v>446</c:v>
                </c:pt>
                <c:pt idx="2">
                  <c:v>550</c:v>
                </c:pt>
                <c:pt idx="3">
                  <c:v>183</c:v>
                </c:pt>
                <c:pt idx="4">
                  <c:v>227</c:v>
                </c:pt>
                <c:pt idx="5">
                  <c:v>252</c:v>
                </c:pt>
                <c:pt idx="6">
                  <c:v>388</c:v>
                </c:pt>
                <c:pt idx="7">
                  <c:v>437</c:v>
                </c:pt>
                <c:pt idx="8">
                  <c:v>361</c:v>
                </c:pt>
                <c:pt idx="9">
                  <c:v>306</c:v>
                </c:pt>
                <c:pt idx="10">
                  <c:v>367</c:v>
                </c:pt>
                <c:pt idx="11">
                  <c:v>768</c:v>
                </c:pt>
                <c:pt idx="12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2-451B-A5E0-E57DD06E7846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2-451B-A5E0-E57DD06E784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841</c:v>
                </c:pt>
                <c:pt idx="1">
                  <c:v>652</c:v>
                </c:pt>
                <c:pt idx="2">
                  <c:v>550</c:v>
                </c:pt>
                <c:pt idx="3">
                  <c:v>388</c:v>
                </c:pt>
                <c:pt idx="4">
                  <c:v>435</c:v>
                </c:pt>
                <c:pt idx="5">
                  <c:v>373</c:v>
                </c:pt>
                <c:pt idx="6">
                  <c:v>244</c:v>
                </c:pt>
                <c:pt idx="7">
                  <c:v>636</c:v>
                </c:pt>
                <c:pt idx="8">
                  <c:v>373</c:v>
                </c:pt>
                <c:pt idx="9">
                  <c:v>371</c:v>
                </c:pt>
                <c:pt idx="10">
                  <c:v>765</c:v>
                </c:pt>
                <c:pt idx="11">
                  <c:v>835</c:v>
                </c:pt>
                <c:pt idx="12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2-451B-A5E0-E57DD06E784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2-451B-A5E0-E57DD06E78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2-451B-A5E0-E57DD06E784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62-451B-A5E0-E57DD06E78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62-451B-A5E0-E57DD06E78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2">
                  <c:v>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62-451B-A5E0-E57DD06E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2-451B-A5E0-E57DD06E78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2-451B-A5E0-E57DD06E78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2-451B-A5E0-E57DD06E78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2-451B-A5E0-E57DD06E78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2-451B-A5E0-E57DD06E78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2-451B-A5E0-E57DD06E78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2-451B-A5E0-E57DD06E78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2-451B-A5E0-E57DD06E78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2-451B-A5E0-E57DD06E78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2-451B-A5E0-E57DD06E78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62-451B-A5E0-E57DD06E78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62-451B-A5E0-E57DD06E78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62-451B-A5E0-E57DD06E784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8.8200238379022577E-2</c:v>
                </c:pt>
                <c:pt idx="1">
                  <c:v>0.22720247295208651</c:v>
                </c:pt>
                <c:pt idx="2">
                  <c:v>2.0155038759689825E-2</c:v>
                </c:pt>
                <c:pt idx="3">
                  <c:v>0.11618257261410792</c:v>
                </c:pt>
                <c:pt idx="4">
                  <c:v>0.23897911832946628</c:v>
                </c:pt>
                <c:pt idx="5">
                  <c:v>0.18666666666666676</c:v>
                </c:pt>
                <c:pt idx="6">
                  <c:v>-0.24253075571177507</c:v>
                </c:pt>
                <c:pt idx="7">
                  <c:v>0.35694444444444451</c:v>
                </c:pt>
                <c:pt idx="8">
                  <c:v>-0.390625</c:v>
                </c:pt>
                <c:pt idx="9">
                  <c:v>0.17233560090702937</c:v>
                </c:pt>
                <c:pt idx="10">
                  <c:v>-0.14873035066505447</c:v>
                </c:pt>
                <c:pt idx="12">
                  <c:v>4.4048734770384179E-2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62-451B-A5E0-E57DD06E7846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0.41550387596899219</c:v>
                </c:pt>
                <c:pt idx="1">
                  <c:v>0.78026905829596416</c:v>
                </c:pt>
                <c:pt idx="2">
                  <c:v>0.1963636363636363</c:v>
                </c:pt>
                <c:pt idx="3">
                  <c:v>1.9398907103825138</c:v>
                </c:pt>
                <c:pt idx="4">
                  <c:v>1.3524229074889869</c:v>
                </c:pt>
                <c:pt idx="5">
                  <c:v>5.9523809523809534E-2</c:v>
                </c:pt>
                <c:pt idx="6">
                  <c:v>0.11082474226804129</c:v>
                </c:pt>
                <c:pt idx="7">
                  <c:v>1.2356979405034325</c:v>
                </c:pt>
                <c:pt idx="8">
                  <c:v>-2.7700831024930705E-2</c:v>
                </c:pt>
                <c:pt idx="9">
                  <c:v>0.68954248366013071</c:v>
                </c:pt>
                <c:pt idx="10">
                  <c:v>0.91825613079019064</c:v>
                </c:pt>
                <c:pt idx="12">
                  <c:v>0.60595867371456036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62-451B-A5E0-E57DD06E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23-4AF7-9E01-E825D932D2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816</c:v>
                </c:pt>
                <c:pt idx="1">
                  <c:v>537</c:v>
                </c:pt>
                <c:pt idx="2">
                  <c:v>925</c:v>
                </c:pt>
                <c:pt idx="3">
                  <c:v>371</c:v>
                </c:pt>
                <c:pt idx="4">
                  <c:v>85</c:v>
                </c:pt>
                <c:pt idx="5">
                  <c:v>61</c:v>
                </c:pt>
                <c:pt idx="6">
                  <c:v>142</c:v>
                </c:pt>
                <c:pt idx="7">
                  <c:v>196</c:v>
                </c:pt>
                <c:pt idx="8">
                  <c:v>237</c:v>
                </c:pt>
                <c:pt idx="9">
                  <c:v>168</c:v>
                </c:pt>
                <c:pt idx="10">
                  <c:v>317</c:v>
                </c:pt>
                <c:pt idx="11">
                  <c:v>448</c:v>
                </c:pt>
                <c:pt idx="12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3-4AF7-9E01-E825D932D26F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23-4AF7-9E01-E825D932D26F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507</c:v>
                </c:pt>
                <c:pt idx="1">
                  <c:v>218</c:v>
                </c:pt>
                <c:pt idx="2">
                  <c:v>305</c:v>
                </c:pt>
                <c:pt idx="3">
                  <c:v>251</c:v>
                </c:pt>
                <c:pt idx="4">
                  <c:v>88</c:v>
                </c:pt>
                <c:pt idx="5">
                  <c:v>91</c:v>
                </c:pt>
                <c:pt idx="6">
                  <c:v>118</c:v>
                </c:pt>
                <c:pt idx="7">
                  <c:v>75</c:v>
                </c:pt>
                <c:pt idx="8">
                  <c:v>50</c:v>
                </c:pt>
                <c:pt idx="9">
                  <c:v>275</c:v>
                </c:pt>
                <c:pt idx="10">
                  <c:v>369</c:v>
                </c:pt>
                <c:pt idx="11">
                  <c:v>400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3-4AF7-9E01-E825D932D26F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23-4AF7-9E01-E825D932D2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23-4AF7-9E01-E825D932D26F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23-4AF7-9E01-E825D932D2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23-4AF7-9E01-E825D932D2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2">
                  <c:v>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23-4AF7-9E01-E825D932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23-4AF7-9E01-E825D932D2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23-4AF7-9E01-E825D932D2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23-4AF7-9E01-E825D932D2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23-4AF7-9E01-E825D932D2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23-4AF7-9E01-E825D932D2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23-4AF7-9E01-E825D932D2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23-4AF7-9E01-E825D932D2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23-4AF7-9E01-E825D932D2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23-4AF7-9E01-E825D932D2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23-4AF7-9E01-E825D932D2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23-4AF7-9E01-E825D932D2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23-4AF7-9E01-E825D932D2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23-4AF7-9E01-E825D932D26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0.58003766478342755</c:v>
                </c:pt>
                <c:pt idx="1">
                  <c:v>0.71465295629820047</c:v>
                </c:pt>
                <c:pt idx="2">
                  <c:v>-2.7881040892193343E-2</c:v>
                </c:pt>
                <c:pt idx="3">
                  <c:v>4.7619047619047672E-2</c:v>
                </c:pt>
                <c:pt idx="4">
                  <c:v>-0.27450980392156865</c:v>
                </c:pt>
                <c:pt idx="5">
                  <c:v>0.40740740740740744</c:v>
                </c:pt>
                <c:pt idx="6">
                  <c:v>1.2152777777777777</c:v>
                </c:pt>
                <c:pt idx="7">
                  <c:v>-0.5641025641025641</c:v>
                </c:pt>
                <c:pt idx="8">
                  <c:v>-0.59558823529411764</c:v>
                </c:pt>
                <c:pt idx="9">
                  <c:v>0.12556053811659185</c:v>
                </c:pt>
                <c:pt idx="10">
                  <c:v>-0.43370786516853932</c:v>
                </c:pt>
                <c:pt idx="12">
                  <c:v>0.14038524322559587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23-4AF7-9E01-E825D932D26F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2.8186274509803821E-2</c:v>
                </c:pt>
                <c:pt idx="1">
                  <c:v>0.24208566108007457</c:v>
                </c:pt>
                <c:pt idx="2">
                  <c:v>-0.4345945945945946</c:v>
                </c:pt>
                <c:pt idx="3">
                  <c:v>-0.40700808625336926</c:v>
                </c:pt>
                <c:pt idx="4">
                  <c:v>-0.56470588235294117</c:v>
                </c:pt>
                <c:pt idx="5">
                  <c:v>2.737704918032787</c:v>
                </c:pt>
                <c:pt idx="6">
                  <c:v>1.2464788732394365</c:v>
                </c:pt>
                <c:pt idx="7">
                  <c:v>-0.47959183673469385</c:v>
                </c:pt>
                <c:pt idx="8">
                  <c:v>-0.76793248945147674</c:v>
                </c:pt>
                <c:pt idx="9">
                  <c:v>0.49404761904761907</c:v>
                </c:pt>
                <c:pt idx="10">
                  <c:v>-0.20504731861198733</c:v>
                </c:pt>
                <c:pt idx="12">
                  <c:v>-9.3904020752269779E-2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23-4AF7-9E01-E825D932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8-4B54-8E55-C134778342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1087</c:v>
                </c:pt>
                <c:pt idx="1">
                  <c:v>944</c:v>
                </c:pt>
                <c:pt idx="2">
                  <c:v>806</c:v>
                </c:pt>
                <c:pt idx="3">
                  <c:v>457</c:v>
                </c:pt>
                <c:pt idx="4">
                  <c:v>96</c:v>
                </c:pt>
                <c:pt idx="5">
                  <c:v>80</c:v>
                </c:pt>
                <c:pt idx="6">
                  <c:v>188</c:v>
                </c:pt>
                <c:pt idx="7">
                  <c:v>162</c:v>
                </c:pt>
                <c:pt idx="8">
                  <c:v>101</c:v>
                </c:pt>
                <c:pt idx="9">
                  <c:v>472</c:v>
                </c:pt>
                <c:pt idx="10">
                  <c:v>649</c:v>
                </c:pt>
                <c:pt idx="11">
                  <c:v>837</c:v>
                </c:pt>
                <c:pt idx="12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8-4B54-8E55-C13477834295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18-4B54-8E55-C1347783429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571</c:v>
                </c:pt>
                <c:pt idx="1">
                  <c:v>551</c:v>
                </c:pt>
                <c:pt idx="2">
                  <c:v>386</c:v>
                </c:pt>
                <c:pt idx="3">
                  <c:v>324</c:v>
                </c:pt>
                <c:pt idx="4">
                  <c:v>196</c:v>
                </c:pt>
                <c:pt idx="5">
                  <c:v>343</c:v>
                </c:pt>
                <c:pt idx="6">
                  <c:v>64</c:v>
                </c:pt>
                <c:pt idx="7">
                  <c:v>25</c:v>
                </c:pt>
                <c:pt idx="8">
                  <c:v>73</c:v>
                </c:pt>
                <c:pt idx="9">
                  <c:v>286</c:v>
                </c:pt>
                <c:pt idx="10">
                  <c:v>541</c:v>
                </c:pt>
                <c:pt idx="11">
                  <c:v>662</c:v>
                </c:pt>
                <c:pt idx="12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18-4B54-8E55-C1347783429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18-4B54-8E55-C134778342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18-4B54-8E55-C1347783429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18-4B54-8E55-C134778342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18-4B54-8E55-C134778342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2">
                  <c:v>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18-4B54-8E55-C13477834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18-4B54-8E55-C134778342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18-4B54-8E55-C134778342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18-4B54-8E55-C134778342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18-4B54-8E55-C134778342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18-4B54-8E55-C134778342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18-4B54-8E55-C134778342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18-4B54-8E55-C134778342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18-4B54-8E55-C134778342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18-4B54-8E55-C134778342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18-4B54-8E55-C134778342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18-4B54-8E55-C134778342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18-4B54-8E55-C134778342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18-4B54-8E55-C1347783429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-9.7706879361914245E-2</c:v>
                </c:pt>
                <c:pt idx="1">
                  <c:v>0.29605263157894735</c:v>
                </c:pt>
                <c:pt idx="2">
                  <c:v>0.10862619808306717</c:v>
                </c:pt>
                <c:pt idx="3">
                  <c:v>0.41362530413625298</c:v>
                </c:pt>
                <c:pt idx="4">
                  <c:v>-0.17894736842105263</c:v>
                </c:pt>
                <c:pt idx="5">
                  <c:v>-0.26923076923076927</c:v>
                </c:pt>
                <c:pt idx="6">
                  <c:v>0.24113475177304955</c:v>
                </c:pt>
                <c:pt idx="7">
                  <c:v>0.64705882352941169</c:v>
                </c:pt>
                <c:pt idx="8">
                  <c:v>-0.54285714285714293</c:v>
                </c:pt>
                <c:pt idx="9">
                  <c:v>-0.16150442477876104</c:v>
                </c:pt>
                <c:pt idx="10">
                  <c:v>3.1496062992125928E-2</c:v>
                </c:pt>
                <c:pt idx="12">
                  <c:v>6.3909774436090139E-2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18-4B54-8E55-C13477834295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-0.16743330266789325</c:v>
                </c:pt>
                <c:pt idx="1">
                  <c:v>-0.1652542372881356</c:v>
                </c:pt>
                <c:pt idx="2">
                  <c:v>-0.13895781637717119</c:v>
                </c:pt>
                <c:pt idx="3">
                  <c:v>0.27133479212253819</c:v>
                </c:pt>
                <c:pt idx="4">
                  <c:v>-0.1875</c:v>
                </c:pt>
                <c:pt idx="5">
                  <c:v>-0.28749999999999998</c:v>
                </c:pt>
                <c:pt idx="6">
                  <c:v>-6.9148936170212782E-2</c:v>
                </c:pt>
                <c:pt idx="7">
                  <c:v>3.7037037037036979E-2</c:v>
                </c:pt>
                <c:pt idx="8">
                  <c:v>-0.52475247524752477</c:v>
                </c:pt>
                <c:pt idx="9">
                  <c:v>-0.19703389830508478</c:v>
                </c:pt>
                <c:pt idx="10">
                  <c:v>9.244992295839749E-3</c:v>
                </c:pt>
                <c:pt idx="12">
                  <c:v>-0.10194367314557717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18-4B54-8E55-C13477834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A-4FE6-96B6-7B2941A1EB0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A-4FE6-96B6-7B2941A1EB00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4A-4FE6-96B6-7B2941A1EB0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A-4FE6-96B6-7B2941A1EB0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4A-4FE6-96B6-7B2941A1EB0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4A-4FE6-96B6-7B2941A1EB0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4A-4FE6-96B6-7B2941A1EB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4A-4FE6-96B6-7B2941A1EB0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2">
                  <c:v>529058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4A-4FE6-96B6-7B2941A1E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4A-4FE6-96B6-7B2941A1EB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4A-4FE6-96B6-7B2941A1EB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4A-4FE6-96B6-7B2941A1EB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4A-4FE6-96B6-7B2941A1EB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4A-4FE6-96B6-7B2941A1EB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4A-4FE6-96B6-7B2941A1EB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4A-4FE6-96B6-7B2941A1EB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4A-4FE6-96B6-7B2941A1EB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4A-4FE6-96B6-7B2941A1EB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4A-4FE6-96B6-7B2941A1EB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4A-4FE6-96B6-7B2941A1EB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4A-4FE6-96B6-7B2941A1EB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4A-4FE6-96B6-7B2941A1EB0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0">
                  <c:v>-5.0400957296708349E-2</c:v>
                </c:pt>
                <c:pt idx="12">
                  <c:v>1.0933702248650867E-2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4A-4FE6-96B6-7B2941A1EB00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0">
                  <c:v>0.11591739075683161</c:v>
                </c:pt>
                <c:pt idx="12">
                  <c:v>0.16406961649321228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4A-4FE6-96B6-7B2941A1E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BF-41BD-8502-F8F8715543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4331</c:v>
                </c:pt>
                <c:pt idx="1">
                  <c:v>4613</c:v>
                </c:pt>
                <c:pt idx="2">
                  <c:v>4636</c:v>
                </c:pt>
                <c:pt idx="3">
                  <c:v>4546</c:v>
                </c:pt>
                <c:pt idx="4">
                  <c:v>5401</c:v>
                </c:pt>
                <c:pt idx="5">
                  <c:v>5128</c:v>
                </c:pt>
                <c:pt idx="6">
                  <c:v>5984</c:v>
                </c:pt>
                <c:pt idx="7">
                  <c:v>4991</c:v>
                </c:pt>
                <c:pt idx="8">
                  <c:v>4621</c:v>
                </c:pt>
                <c:pt idx="9">
                  <c:v>5681</c:v>
                </c:pt>
                <c:pt idx="10">
                  <c:v>5200</c:v>
                </c:pt>
                <c:pt idx="11">
                  <c:v>5944</c:v>
                </c:pt>
                <c:pt idx="12">
                  <c:v>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F-41BD-8502-F8F8715543EA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BF-41BD-8502-F8F8715543EA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2656</c:v>
                </c:pt>
                <c:pt idx="1">
                  <c:v>4007</c:v>
                </c:pt>
                <c:pt idx="2">
                  <c:v>5247</c:v>
                </c:pt>
                <c:pt idx="3">
                  <c:v>6233</c:v>
                </c:pt>
                <c:pt idx="4">
                  <c:v>6564</c:v>
                </c:pt>
                <c:pt idx="5">
                  <c:v>6807</c:v>
                </c:pt>
                <c:pt idx="6">
                  <c:v>7285</c:v>
                </c:pt>
                <c:pt idx="7">
                  <c:v>5224</c:v>
                </c:pt>
                <c:pt idx="8">
                  <c:v>6683</c:v>
                </c:pt>
                <c:pt idx="9">
                  <c:v>6599</c:v>
                </c:pt>
                <c:pt idx="10">
                  <c:v>6822</c:v>
                </c:pt>
                <c:pt idx="11">
                  <c:v>5738</c:v>
                </c:pt>
                <c:pt idx="12">
                  <c:v>69865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BF-41BD-8502-F8F8715543EA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BF-41BD-8502-F8F8715543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BF-41BD-8502-F8F8715543EA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BF-41BD-8502-F8F8715543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BF-41BD-8502-F8F8715543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2">
                  <c:v>68611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BF-41BD-8502-F8F87155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BF-41BD-8502-F8F8715543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BF-41BD-8502-F8F8715543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BF-41BD-8502-F8F8715543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BF-41BD-8502-F8F8715543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BF-41BD-8502-F8F8715543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BF-41BD-8502-F8F8715543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BF-41BD-8502-F8F8715543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BF-41BD-8502-F8F8715543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BF-41BD-8502-F8F8715543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BF-41BD-8502-F8F8715543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BF-41BD-8502-F8F8715543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BF-41BD-8502-F8F8715543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BF-41BD-8502-F8F8715543EA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7.8768492602958817E-2</c:v>
                </c:pt>
                <c:pt idx="1">
                  <c:v>-0.11103228095069173</c:v>
                </c:pt>
                <c:pt idx="2">
                  <c:v>-9.7234883014281404E-2</c:v>
                </c:pt>
                <c:pt idx="3">
                  <c:v>-0.16123348017621142</c:v>
                </c:pt>
                <c:pt idx="4">
                  <c:v>-0.10277117973079963</c:v>
                </c:pt>
                <c:pt idx="5">
                  <c:v>0.15498503701370292</c:v>
                </c:pt>
                <c:pt idx="6">
                  <c:v>1.2014709159794963</c:v>
                </c:pt>
                <c:pt idx="7">
                  <c:v>0.35714285714285721</c:v>
                </c:pt>
                <c:pt idx="8">
                  <c:v>0.67783985102420852</c:v>
                </c:pt>
                <c:pt idx="9">
                  <c:v>-0.27227937980002903</c:v>
                </c:pt>
                <c:pt idx="10">
                  <c:v>0.18619892058596754</c:v>
                </c:pt>
                <c:pt idx="12">
                  <c:v>0.12654341258373836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BF-41BD-8502-F8F8715543EA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0.24590163934426235</c:v>
                </c:pt>
                <c:pt idx="1">
                  <c:v>8.6494688922609919E-2</c:v>
                </c:pt>
                <c:pt idx="2">
                  <c:v>0.28170836928386533</c:v>
                </c:pt>
                <c:pt idx="3">
                  <c:v>4.7074351077870613E-2</c:v>
                </c:pt>
                <c:pt idx="4">
                  <c:v>4.9064987965191653E-2</c:v>
                </c:pt>
                <c:pt idx="5">
                  <c:v>0.42999219968798741</c:v>
                </c:pt>
                <c:pt idx="6">
                  <c:v>0.65073529411764697</c:v>
                </c:pt>
                <c:pt idx="7">
                  <c:v>6.9725505910639196E-2</c:v>
                </c:pt>
                <c:pt idx="8">
                  <c:v>0.75481497511361173</c:v>
                </c:pt>
                <c:pt idx="9">
                  <c:v>-0.11600070410139063</c:v>
                </c:pt>
                <c:pt idx="10">
                  <c:v>0.18346153846153856</c:v>
                </c:pt>
                <c:pt idx="12">
                  <c:v>0.24448596096640784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BF-41BD-8502-F8F87155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96-446B-8CA8-B7588D9616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6-446B-8CA8-B7588D961656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6-446B-8CA8-B7588D96165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6-446B-8CA8-B7588D96165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96-446B-8CA8-B7588D9616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6-446B-8CA8-B7588D96165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96-446B-8CA8-B7588D9616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96-446B-8CA8-B7588D9616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2">
                  <c:v>529058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96-446B-8CA8-B7588D961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96-446B-8CA8-B7588D9616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96-446B-8CA8-B7588D9616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96-446B-8CA8-B7588D9616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96-446B-8CA8-B7588D9616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96-446B-8CA8-B7588D9616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96-446B-8CA8-B7588D9616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96-446B-8CA8-B7588D9616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96-446B-8CA8-B7588D9616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96-446B-8CA8-B7588D9616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96-446B-8CA8-B7588D9616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96-446B-8CA8-B7588D9616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96-446B-8CA8-B7588D9616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96-446B-8CA8-B7588D96165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3.7138642304407554E-2</c:v>
                </c:pt>
                <c:pt idx="6">
                  <c:v>0.11965748508921714</c:v>
                </c:pt>
                <c:pt idx="7">
                  <c:v>-1.7937426509579746E-2</c:v>
                </c:pt>
                <c:pt idx="8">
                  <c:v>7.479265771711785E-2</c:v>
                </c:pt>
                <c:pt idx="9">
                  <c:v>-0.1256462764339733</c:v>
                </c:pt>
                <c:pt idx="10">
                  <c:v>-5.0400957296708349E-2</c:v>
                </c:pt>
                <c:pt idx="12">
                  <c:v>1.0933702248650867E-2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96-446B-8CA8-B7588D961656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0.27344370650481431</c:v>
                </c:pt>
                <c:pt idx="6">
                  <c:v>0.11271797142084172</c:v>
                </c:pt>
                <c:pt idx="7">
                  <c:v>0.10024797230975868</c:v>
                </c:pt>
                <c:pt idx="8">
                  <c:v>0.18324147953168279</c:v>
                </c:pt>
                <c:pt idx="9">
                  <c:v>7.4982550603250653E-2</c:v>
                </c:pt>
                <c:pt idx="10">
                  <c:v>0.11591739075683161</c:v>
                </c:pt>
                <c:pt idx="12">
                  <c:v>0.16406961649321228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96-446B-8CA8-B7588D961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8-407B-AC82-4C8AED0A9F3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26360</c:v>
                </c:pt>
                <c:pt idx="1">
                  <c:v>25016</c:v>
                </c:pt>
                <c:pt idx="2">
                  <c:v>26899</c:v>
                </c:pt>
                <c:pt idx="3">
                  <c:v>21696</c:v>
                </c:pt>
                <c:pt idx="4">
                  <c:v>17980</c:v>
                </c:pt>
                <c:pt idx="5">
                  <c:v>16631</c:v>
                </c:pt>
                <c:pt idx="6">
                  <c:v>22079</c:v>
                </c:pt>
                <c:pt idx="7">
                  <c:v>22120</c:v>
                </c:pt>
                <c:pt idx="8">
                  <c:v>18388</c:v>
                </c:pt>
                <c:pt idx="9">
                  <c:v>20627</c:v>
                </c:pt>
                <c:pt idx="10">
                  <c:v>25700</c:v>
                </c:pt>
                <c:pt idx="11">
                  <c:v>24184</c:v>
                </c:pt>
                <c:pt idx="12">
                  <c:v>267680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8-407B-AC82-4C8AED0A9F31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C8-407B-AC82-4C8AED0A9F31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25732</c:v>
                </c:pt>
                <c:pt idx="1">
                  <c:v>27332</c:v>
                </c:pt>
                <c:pt idx="2">
                  <c:v>30980</c:v>
                </c:pt>
                <c:pt idx="3">
                  <c:v>29287</c:v>
                </c:pt>
                <c:pt idx="4">
                  <c:v>26797</c:v>
                </c:pt>
                <c:pt idx="5">
                  <c:v>24434</c:v>
                </c:pt>
                <c:pt idx="6">
                  <c:v>27739</c:v>
                </c:pt>
                <c:pt idx="7">
                  <c:v>26708</c:v>
                </c:pt>
                <c:pt idx="8">
                  <c:v>24257</c:v>
                </c:pt>
                <c:pt idx="9">
                  <c:v>27227</c:v>
                </c:pt>
                <c:pt idx="10">
                  <c:v>33332</c:v>
                </c:pt>
                <c:pt idx="11">
                  <c:v>31034</c:v>
                </c:pt>
                <c:pt idx="12">
                  <c:v>334859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8-407B-AC82-4C8AED0A9F31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C8-407B-AC82-4C8AED0A9F3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C8-407B-AC82-4C8AED0A9F31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C8-407B-AC82-4C8AED0A9F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C8-407B-AC82-4C8AED0A9F3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2">
                  <c:v>333877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C8-407B-AC82-4C8AED0A9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C8-407B-AC82-4C8AED0A9F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C8-407B-AC82-4C8AED0A9F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C8-407B-AC82-4C8AED0A9F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C8-407B-AC82-4C8AED0A9F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C8-407B-AC82-4C8AED0A9F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C8-407B-AC82-4C8AED0A9F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C8-407B-AC82-4C8AED0A9F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C8-407B-AC82-4C8AED0A9F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C8-407B-AC82-4C8AED0A9F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C8-407B-AC82-4C8AED0A9F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C8-407B-AC82-4C8AED0A9F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C8-407B-AC82-4C8AED0A9F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C8-407B-AC82-4C8AED0A9F3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3.3668327562424327E-2</c:v>
                </c:pt>
                <c:pt idx="1">
                  <c:v>2.5601264860591666E-2</c:v>
                </c:pt>
                <c:pt idx="2">
                  <c:v>-3.0464342543034872E-2</c:v>
                </c:pt>
                <c:pt idx="3">
                  <c:v>4.2532908004253356E-2</c:v>
                </c:pt>
                <c:pt idx="4">
                  <c:v>-8.6974028588685304E-2</c:v>
                </c:pt>
                <c:pt idx="5">
                  <c:v>8.3749776905229334E-2</c:v>
                </c:pt>
                <c:pt idx="6">
                  <c:v>0.1005556620042154</c:v>
                </c:pt>
                <c:pt idx="7">
                  <c:v>2.6910730141383787E-2</c:v>
                </c:pt>
                <c:pt idx="8">
                  <c:v>9.8433835212226706E-2</c:v>
                </c:pt>
                <c:pt idx="9">
                  <c:v>-3.4763575498116928E-2</c:v>
                </c:pt>
                <c:pt idx="10">
                  <c:v>5.5771277360715521E-2</c:v>
                </c:pt>
                <c:pt idx="12">
                  <c:v>2.6865185057605601E-2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C8-407B-AC82-4C8AED0A9F31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0.39298179059180582</c:v>
                </c:pt>
                <c:pt idx="1">
                  <c:v>0.34837703869523495</c:v>
                </c:pt>
                <c:pt idx="2">
                  <c:v>0.24584557046730371</c:v>
                </c:pt>
                <c:pt idx="3">
                  <c:v>0.31051806784660774</c:v>
                </c:pt>
                <c:pt idx="4">
                  <c:v>0.26112347052280316</c:v>
                </c:pt>
                <c:pt idx="5">
                  <c:v>0.46046539594732727</c:v>
                </c:pt>
                <c:pt idx="6">
                  <c:v>0.30073825807328225</c:v>
                </c:pt>
                <c:pt idx="7">
                  <c:v>0.35940325497287517</c:v>
                </c:pt>
                <c:pt idx="8">
                  <c:v>0.57907330867957363</c:v>
                </c:pt>
                <c:pt idx="9">
                  <c:v>0.45377417947350551</c:v>
                </c:pt>
                <c:pt idx="10">
                  <c:v>0.42824902723735403</c:v>
                </c:pt>
                <c:pt idx="12">
                  <c:v>0.37118063541084867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C8-407B-AC82-4C8AED0A9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A-4747-80C1-D23F255A8B6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23738</c:v>
                </c:pt>
                <c:pt idx="1">
                  <c:v>22271</c:v>
                </c:pt>
                <c:pt idx="2">
                  <c:v>22509</c:v>
                </c:pt>
                <c:pt idx="3">
                  <c:v>15904</c:v>
                </c:pt>
                <c:pt idx="4">
                  <c:v>17042</c:v>
                </c:pt>
                <c:pt idx="5">
                  <c:v>14838</c:v>
                </c:pt>
                <c:pt idx="6">
                  <c:v>18580</c:v>
                </c:pt>
                <c:pt idx="7">
                  <c:v>16594</c:v>
                </c:pt>
                <c:pt idx="8">
                  <c:v>18083</c:v>
                </c:pt>
                <c:pt idx="9">
                  <c:v>19489</c:v>
                </c:pt>
                <c:pt idx="10">
                  <c:v>21946</c:v>
                </c:pt>
                <c:pt idx="11">
                  <c:v>24763</c:v>
                </c:pt>
                <c:pt idx="12">
                  <c:v>235757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A-4747-80C1-D23F255A8B66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A-4747-80C1-D23F255A8B6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14333</c:v>
                </c:pt>
                <c:pt idx="1">
                  <c:v>14577</c:v>
                </c:pt>
                <c:pt idx="2">
                  <c:v>16123</c:v>
                </c:pt>
                <c:pt idx="3">
                  <c:v>14244</c:v>
                </c:pt>
                <c:pt idx="4">
                  <c:v>18069</c:v>
                </c:pt>
                <c:pt idx="5">
                  <c:v>16036</c:v>
                </c:pt>
                <c:pt idx="6">
                  <c:v>15547</c:v>
                </c:pt>
                <c:pt idx="7">
                  <c:v>14987</c:v>
                </c:pt>
                <c:pt idx="8">
                  <c:v>17967</c:v>
                </c:pt>
                <c:pt idx="9">
                  <c:v>21019</c:v>
                </c:pt>
                <c:pt idx="10">
                  <c:v>22714</c:v>
                </c:pt>
                <c:pt idx="11">
                  <c:v>23024</c:v>
                </c:pt>
                <c:pt idx="12">
                  <c:v>208640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A-4747-80C1-D23F255A8B6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A-4747-80C1-D23F255A8B6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A-4747-80C1-D23F255A8B6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4A-4747-80C1-D23F255A8B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4A-4747-80C1-D23F255A8B6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2">
                  <c:v>195181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4A-4747-80C1-D23F255A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4A-4747-80C1-D23F255A8B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4A-4747-80C1-D23F255A8B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4A-4747-80C1-D23F255A8B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4A-4747-80C1-D23F255A8B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4A-4747-80C1-D23F255A8B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4A-4747-80C1-D23F255A8B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4A-4747-80C1-D23F255A8B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4A-4747-80C1-D23F255A8B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4A-4747-80C1-D23F255A8B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4A-4747-80C1-D23F255A8B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4A-4747-80C1-D23F255A8B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4A-4747-80C1-D23F255A8B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4A-4747-80C1-D23F255A8B6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7.8029515693203155E-2</c:v>
                </c:pt>
                <c:pt idx="1">
                  <c:v>0.15130795130795138</c:v>
                </c:pt>
                <c:pt idx="2">
                  <c:v>5.6412627685064498E-2</c:v>
                </c:pt>
                <c:pt idx="3">
                  <c:v>0.14607614607614616</c:v>
                </c:pt>
                <c:pt idx="4">
                  <c:v>-0.1201057605760576</c:v>
                </c:pt>
                <c:pt idx="5">
                  <c:v>-2.7238553028902435E-2</c:v>
                </c:pt>
                <c:pt idx="6">
                  <c:v>0.15448574622694244</c:v>
                </c:pt>
                <c:pt idx="7">
                  <c:v>-0.11113476687247181</c:v>
                </c:pt>
                <c:pt idx="8">
                  <c:v>2.9233797477582479E-2</c:v>
                </c:pt>
                <c:pt idx="9">
                  <c:v>-0.28032212117891964</c:v>
                </c:pt>
                <c:pt idx="10">
                  <c:v>-0.22432152280437245</c:v>
                </c:pt>
                <c:pt idx="12">
                  <c:v>-1.5202276557312544E-2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4A-4747-80C1-D23F255A8B66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9.2425646642514181E-2</c:v>
                </c:pt>
                <c:pt idx="1">
                  <c:v>-2.0205648601320236E-3</c:v>
                </c:pt>
                <c:pt idx="2">
                  <c:v>0.11648673863787828</c:v>
                </c:pt>
                <c:pt idx="3">
                  <c:v>0.11292756539235405</c:v>
                </c:pt>
                <c:pt idx="4">
                  <c:v>-8.2208660955286894E-2</c:v>
                </c:pt>
                <c:pt idx="5">
                  <c:v>6.3822617603450649E-2</c:v>
                </c:pt>
                <c:pt idx="6">
                  <c:v>-0.11071044133476859</c:v>
                </c:pt>
                <c:pt idx="7">
                  <c:v>-0.24520911172713034</c:v>
                </c:pt>
                <c:pt idx="8">
                  <c:v>-0.21926671459381741</c:v>
                </c:pt>
                <c:pt idx="9">
                  <c:v>-0.32592744625173176</c:v>
                </c:pt>
                <c:pt idx="10">
                  <c:v>-0.24984051763419302</c:v>
                </c:pt>
                <c:pt idx="12">
                  <c:v>-7.494525910689398E-2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4A-4747-80C1-D23F255A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5-43E9-BEDB-0804380197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5-43E9-BEDB-08043801975D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A5-43E9-BEDB-08043801975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5-43E9-BEDB-08043801975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A5-43E9-BEDB-0804380197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5-43E9-BEDB-08043801975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A5-43E9-BEDB-0804380197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A5-43E9-BEDB-0804380197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2">
                  <c:v>2.3384605864516756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A5-43E9-BEDB-080438019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A5-43E9-BEDB-0804380197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5-43E9-BEDB-0804380197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5-43E9-BEDB-0804380197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5-43E9-BEDB-0804380197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5-43E9-BEDB-0804380197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5-43E9-BEDB-0804380197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5-43E9-BEDB-0804380197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5-43E9-BEDB-0804380197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5-43E9-BEDB-0804380197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5-43E9-BEDB-0804380197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5-43E9-BEDB-0804380197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5-43E9-BEDB-0804380197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5-43E9-BEDB-08043801975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-0.24623006247428192</c:v>
                </c:pt>
                <c:pt idx="12">
                  <c:v>-5.6319125444065143E-2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A5-43E9-BEDB-08043801975D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-7.7633477580422827E-2</c:v>
                </c:pt>
                <c:pt idx="12">
                  <c:v>6.0223865179644509E-2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A5-43E9-BEDB-080438019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6E-444D-A0F2-167EB13557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2.0542328042328042</c:v>
                </c:pt>
                <c:pt idx="1">
                  <c:v>1.8709903067852502</c:v>
                </c:pt>
                <c:pt idx="2">
                  <c:v>1.9067160634558753</c:v>
                </c:pt>
                <c:pt idx="3">
                  <c:v>1.9520044543429844</c:v>
                </c:pt>
                <c:pt idx="4">
                  <c:v>1.8186611430185482</c:v>
                </c:pt>
                <c:pt idx="5">
                  <c:v>1.8416038110361255</c:v>
                </c:pt>
                <c:pt idx="6">
                  <c:v>2.0018446781036707</c:v>
                </c:pt>
                <c:pt idx="7">
                  <c:v>2.4411837237977805</c:v>
                </c:pt>
                <c:pt idx="8">
                  <c:v>1.9531199482702877</c:v>
                </c:pt>
                <c:pt idx="9">
                  <c:v>1.8642201834862386</c:v>
                </c:pt>
                <c:pt idx="10">
                  <c:v>1.9259130131613353</c:v>
                </c:pt>
                <c:pt idx="11">
                  <c:v>2.0024378352023402</c:v>
                </c:pt>
                <c:pt idx="12">
                  <c:v>1.9594146926137403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E-444D-A0F2-167EB1355725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6E-444D-A0F2-167EB135572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2.2843450479233227</c:v>
                </c:pt>
                <c:pt idx="1">
                  <c:v>2.0040022234574764</c:v>
                </c:pt>
                <c:pt idx="2">
                  <c:v>1.9201727861771059</c:v>
                </c:pt>
                <c:pt idx="3">
                  <c:v>2.0611977950107447</c:v>
                </c:pt>
                <c:pt idx="4">
                  <c:v>2.0660325446112728</c:v>
                </c:pt>
                <c:pt idx="5">
                  <c:v>1.9585784511241842</c:v>
                </c:pt>
                <c:pt idx="6">
                  <c:v>2.0426347305389223</c:v>
                </c:pt>
                <c:pt idx="7">
                  <c:v>2.3593785183517224</c:v>
                </c:pt>
                <c:pt idx="8">
                  <c:v>1.9090131425460766</c:v>
                </c:pt>
                <c:pt idx="9">
                  <c:v>1.9914913013750666</c:v>
                </c:pt>
                <c:pt idx="10">
                  <c:v>1.8761151809675782</c:v>
                </c:pt>
                <c:pt idx="11">
                  <c:v>1.9508135403029736</c:v>
                </c:pt>
                <c:pt idx="12">
                  <c:v>2.016102486544193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6E-444D-A0F2-167EB135572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6E-444D-A0F2-167EB13557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6E-444D-A0F2-167EB135572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6E-444D-A0F2-167EB13557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6E-444D-A0F2-167EB13557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2">
                  <c:v>1.9751702600779328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6E-444D-A0F2-167EB1355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6E-444D-A0F2-167EB13557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6E-444D-A0F2-167EB13557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6E-444D-A0F2-167EB13557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6E-444D-A0F2-167EB13557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6E-444D-A0F2-167EB13557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6E-444D-A0F2-167EB13557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6E-444D-A0F2-167EB13557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6E-444D-A0F2-167EB13557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6E-444D-A0F2-167EB13557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6E-444D-A0F2-167EB13557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6E-444D-A0F2-167EB13557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6E-444D-A0F2-167EB13557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6E-444D-A0F2-167EB135572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4.6015976999295827E-2</c:v>
                </c:pt>
                <c:pt idx="1">
                  <c:v>0.10002927283817775</c:v>
                </c:pt>
                <c:pt idx="2">
                  <c:v>4.39835246676481E-2</c:v>
                </c:pt>
                <c:pt idx="3">
                  <c:v>-0.12191297562781944</c:v>
                </c:pt>
                <c:pt idx="4">
                  <c:v>-0.17850707733957982</c:v>
                </c:pt>
                <c:pt idx="5">
                  <c:v>-8.3217768356385724E-2</c:v>
                </c:pt>
                <c:pt idx="6">
                  <c:v>-0.29219311235456202</c:v>
                </c:pt>
                <c:pt idx="7">
                  <c:v>-0.18044298340172649</c:v>
                </c:pt>
                <c:pt idx="8">
                  <c:v>-0.14859842410347568</c:v>
                </c:pt>
                <c:pt idx="9">
                  <c:v>-0.126937106252897</c:v>
                </c:pt>
                <c:pt idx="10">
                  <c:v>4.8676375132086225E-3</c:v>
                </c:pt>
                <c:pt idx="12">
                  <c:v>-8.5191113937554519E-2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6E-444D-A0F2-167EB1355725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6.1817615935263248E-2</c:v>
                </c:pt>
                <c:pt idx="1">
                  <c:v>0.18641710062215711</c:v>
                </c:pt>
                <c:pt idx="2">
                  <c:v>9.7345484618794886E-2</c:v>
                </c:pt>
                <c:pt idx="3">
                  <c:v>-2.7055164282132393E-2</c:v>
                </c:pt>
                <c:pt idx="4">
                  <c:v>0.1376130722103599</c:v>
                </c:pt>
                <c:pt idx="5">
                  <c:v>5.5202911652950215E-2</c:v>
                </c:pt>
                <c:pt idx="6">
                  <c:v>-0.1555539497487588</c:v>
                </c:pt>
                <c:pt idx="7">
                  <c:v>-0.10881782032578213</c:v>
                </c:pt>
                <c:pt idx="8">
                  <c:v>-6.0427479358732494E-2</c:v>
                </c:pt>
                <c:pt idx="9">
                  <c:v>4.7519117652355725E-2</c:v>
                </c:pt>
                <c:pt idx="10">
                  <c:v>3.1857143519452791E-2</c:v>
                </c:pt>
                <c:pt idx="12">
                  <c:v>1.9770622268182825E-2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6E-444D-A0F2-167EB1355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4-429E-8285-2B13CA798C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2.1858257751529213</c:v>
                </c:pt>
                <c:pt idx="1">
                  <c:v>2.0404152762328511</c:v>
                </c:pt>
                <c:pt idx="2">
                  <c:v>2.0449838737056525</c:v>
                </c:pt>
                <c:pt idx="3">
                  <c:v>2.0133062697338744</c:v>
                </c:pt>
                <c:pt idx="4">
                  <c:v>1.9296934865900384</c:v>
                </c:pt>
                <c:pt idx="5">
                  <c:v>1.9858528698464026</c:v>
                </c:pt>
                <c:pt idx="6">
                  <c:v>2.2758336764100453</c:v>
                </c:pt>
                <c:pt idx="7">
                  <c:v>2.7749278614940684</c:v>
                </c:pt>
                <c:pt idx="8">
                  <c:v>2.1303134392443108</c:v>
                </c:pt>
                <c:pt idx="9">
                  <c:v>1.9839049626365204</c:v>
                </c:pt>
                <c:pt idx="10">
                  <c:v>2.0212019767256497</c:v>
                </c:pt>
                <c:pt idx="11">
                  <c:v>2.2704708884249594</c:v>
                </c:pt>
                <c:pt idx="12">
                  <c:v>2.1111468526732806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4-429E-8285-2B13CA798CF9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4-429E-8285-2B13CA798CF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2.4309420474853205</c:v>
                </c:pt>
                <c:pt idx="1">
                  <c:v>2.1549719326383321</c:v>
                </c:pt>
                <c:pt idx="2">
                  <c:v>1.9960493046776233</c:v>
                </c:pt>
                <c:pt idx="3">
                  <c:v>2.2903803131991052</c:v>
                </c:pt>
                <c:pt idx="4">
                  <c:v>2.3475718694169236</c:v>
                </c:pt>
                <c:pt idx="5">
                  <c:v>2.1499464476972512</c:v>
                </c:pt>
                <c:pt idx="6">
                  <c:v>2.3532442748091604</c:v>
                </c:pt>
                <c:pt idx="7">
                  <c:v>2.5090213231273921</c:v>
                </c:pt>
                <c:pt idx="8">
                  <c:v>2.1130181347150261</c:v>
                </c:pt>
                <c:pt idx="9">
                  <c:v>2.1841864716636197</c:v>
                </c:pt>
                <c:pt idx="10">
                  <c:v>2.0410624551328067</c:v>
                </c:pt>
                <c:pt idx="11">
                  <c:v>2.1458837772397095</c:v>
                </c:pt>
                <c:pt idx="12">
                  <c:v>2.2052106242598546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4-429E-8285-2B13CA798CF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44-429E-8285-2B13CA798C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4-429E-8285-2B13CA798CF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44-429E-8285-2B13CA798C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44-429E-8285-2B13CA798C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2">
                  <c:v>2.1546241616118431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44-429E-8285-2B13CA79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44-429E-8285-2B13CA798C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44-429E-8285-2B13CA798C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44-429E-8285-2B13CA798C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44-429E-8285-2B13CA798C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44-429E-8285-2B13CA798C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44-429E-8285-2B13CA798C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44-429E-8285-2B13CA798C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44-429E-8285-2B13CA798C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44-429E-8285-2B13CA798C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44-429E-8285-2B13CA798C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44-429E-8285-2B13CA798C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44-429E-8285-2B13CA798C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44-429E-8285-2B13CA798CF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0.1320786079420424</c:v>
                </c:pt>
                <c:pt idx="1">
                  <c:v>0.12742731946721841</c:v>
                </c:pt>
                <c:pt idx="2">
                  <c:v>0.11151440952033598</c:v>
                </c:pt>
                <c:pt idx="3">
                  <c:v>-0.2374419166103483</c:v>
                </c:pt>
                <c:pt idx="4">
                  <c:v>-0.27493910697370705</c:v>
                </c:pt>
                <c:pt idx="5">
                  <c:v>-0.11900864463752114</c:v>
                </c:pt>
                <c:pt idx="6">
                  <c:v>-0.2403477159916303</c:v>
                </c:pt>
                <c:pt idx="7">
                  <c:v>-0.3234011999980182</c:v>
                </c:pt>
                <c:pt idx="8">
                  <c:v>-0.23665150236558841</c:v>
                </c:pt>
                <c:pt idx="9">
                  <c:v>-0.27731593770299323</c:v>
                </c:pt>
                <c:pt idx="10">
                  <c:v>9.9496788634167554E-2</c:v>
                </c:pt>
                <c:pt idx="12">
                  <c:v>-0.10562864550618256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44-429E-8285-2B13CA798CF9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0.10845466765150658</c:v>
                </c:pt>
                <c:pt idx="1">
                  <c:v>0.2426365583623733</c:v>
                </c:pt>
                <c:pt idx="2">
                  <c:v>0.12233867402791399</c:v>
                </c:pt>
                <c:pt idx="3">
                  <c:v>-7.4250839869620888E-2</c:v>
                </c:pt>
                <c:pt idx="4">
                  <c:v>0.21426869647828983</c:v>
                </c:pt>
                <c:pt idx="5">
                  <c:v>7.8851452614483231E-2</c:v>
                </c:pt>
                <c:pt idx="6">
                  <c:v>-0.24187200013648225</c:v>
                </c:pt>
                <c:pt idx="7">
                  <c:v>-0.32664330044462364</c:v>
                </c:pt>
                <c:pt idx="8">
                  <c:v>6.162854302805032E-2</c:v>
                </c:pt>
                <c:pt idx="9">
                  <c:v>9.2978221597889155E-2</c:v>
                </c:pt>
                <c:pt idx="10">
                  <c:v>0.17680192369880832</c:v>
                </c:pt>
                <c:pt idx="12">
                  <c:v>5.6021294293790103E-2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44-429E-8285-2B13CA798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5-4955-9AA7-85287BAB7A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1.9101824059108752</c:v>
                </c:pt>
                <c:pt idx="1">
                  <c:v>1.6728809885107305</c:v>
                </c:pt>
                <c:pt idx="2">
                  <c:v>1.7310181190681622</c:v>
                </c:pt>
                <c:pt idx="3">
                  <c:v>1.8922129344478662</c:v>
                </c:pt>
                <c:pt idx="4">
                  <c:v>1.7113497500462878</c:v>
                </c:pt>
                <c:pt idx="5">
                  <c:v>1.7024180967238689</c:v>
                </c:pt>
                <c:pt idx="6">
                  <c:v>1.7794117647058822</c:v>
                </c:pt>
                <c:pt idx="7">
                  <c:v>2.2326187136846323</c:v>
                </c:pt>
                <c:pt idx="8">
                  <c:v>1.7745076823198442</c:v>
                </c:pt>
                <c:pt idx="9">
                  <c:v>1.754268614680514</c:v>
                </c:pt>
                <c:pt idx="10">
                  <c:v>1.8109615384615385</c:v>
                </c:pt>
                <c:pt idx="11">
                  <c:v>1.8080417227456258</c:v>
                </c:pt>
                <c:pt idx="12">
                  <c:v>1.8126760102167792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5-4955-9AA7-85287BAB7A97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25-4955-9AA7-85287BAB7A9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2.0681475903614457</c:v>
                </c:pt>
                <c:pt idx="1">
                  <c:v>1.8160718742201147</c:v>
                </c:pt>
                <c:pt idx="2">
                  <c:v>1.8286639984753192</c:v>
                </c:pt>
                <c:pt idx="3">
                  <c:v>1.8968394031766405</c:v>
                </c:pt>
                <c:pt idx="4">
                  <c:v>1.801950030469226</c:v>
                </c:pt>
                <c:pt idx="5">
                  <c:v>1.8010871162039077</c:v>
                </c:pt>
                <c:pt idx="6">
                  <c:v>1.8192175703500344</c:v>
                </c:pt>
                <c:pt idx="7">
                  <c:v>2.2545941807044412</c:v>
                </c:pt>
                <c:pt idx="8">
                  <c:v>1.7204848122100853</c:v>
                </c:pt>
                <c:pt idx="9">
                  <c:v>1.7998181542657978</c:v>
                </c:pt>
                <c:pt idx="10">
                  <c:v>1.7077103488712988</c:v>
                </c:pt>
                <c:pt idx="11">
                  <c:v>1.7823283373997909</c:v>
                </c:pt>
                <c:pt idx="12">
                  <c:v>1.8401059185572175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25-4955-9AA7-85287BAB7A9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25-4955-9AA7-85287BAB7A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25-4955-9AA7-85287BAB7A9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25-4955-9AA7-85287BAB7A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25-4955-9AA7-85287BAB7A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2">
                  <c:v>1.7794085496494731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25-4955-9AA7-85287BAB7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25-4955-9AA7-85287BAB7A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25-4955-9AA7-85287BAB7A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25-4955-9AA7-85287BAB7A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25-4955-9AA7-85287BAB7A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5-4955-9AA7-85287BAB7A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5-4955-9AA7-85287BAB7A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5-4955-9AA7-85287BAB7A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5-4955-9AA7-85287BAB7A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25-4955-9AA7-85287BAB7A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25-4955-9AA7-85287BAB7A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25-4955-9AA7-85287BAB7A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25-4955-9AA7-85287BAB7A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25-4955-9AA7-85287BAB7A9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-6.8389026894801752E-2</c:v>
                </c:pt>
                <c:pt idx="1">
                  <c:v>1.7448722569203934E-2</c:v>
                </c:pt>
                <c:pt idx="2">
                  <c:v>-1.6567577537997424E-2</c:v>
                </c:pt>
                <c:pt idx="3">
                  <c:v>7.7801428941619566E-3</c:v>
                </c:pt>
                <c:pt idx="4">
                  <c:v>-9.9359907928248781E-2</c:v>
                </c:pt>
                <c:pt idx="5">
                  <c:v>-4.0406023409861325E-2</c:v>
                </c:pt>
                <c:pt idx="6">
                  <c:v>-0.19498557687947171</c:v>
                </c:pt>
                <c:pt idx="7">
                  <c:v>5.5146763706419133E-2</c:v>
                </c:pt>
                <c:pt idx="8">
                  <c:v>0.14146407892648871</c:v>
                </c:pt>
                <c:pt idx="9">
                  <c:v>-5.7733943406582444E-2</c:v>
                </c:pt>
                <c:pt idx="10">
                  <c:v>-9.6663471038513249E-2</c:v>
                </c:pt>
                <c:pt idx="12">
                  <c:v>-3.4544556878833621E-2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25-4955-9AA7-85287BAB7A97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-8.9592776677320796E-3</c:v>
                </c:pt>
                <c:pt idx="1">
                  <c:v>7.5323321146093081E-2</c:v>
                </c:pt>
                <c:pt idx="2">
                  <c:v>8.4532200689495296E-2</c:v>
                </c:pt>
                <c:pt idx="3">
                  <c:v>1.1778662190789158E-2</c:v>
                </c:pt>
                <c:pt idx="4">
                  <c:v>1.3676723656500744E-2</c:v>
                </c:pt>
                <c:pt idx="5">
                  <c:v>2.1705727086304361E-2</c:v>
                </c:pt>
                <c:pt idx="6">
                  <c:v>-5.5074854400152251E-2</c:v>
                </c:pt>
                <c:pt idx="7">
                  <c:v>1.3682091709636524E-2</c:v>
                </c:pt>
                <c:pt idx="8">
                  <c:v>-0.11080069008898974</c:v>
                </c:pt>
                <c:pt idx="9">
                  <c:v>-9.6164273780474208E-2</c:v>
                </c:pt>
                <c:pt idx="10">
                  <c:v>-0.19347697557561072</c:v>
                </c:pt>
                <c:pt idx="12">
                  <c:v>-3.3767101515004727E-2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25-4955-9AA7-85287BAB7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66-4713-A30A-DF6A38241E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2.7403536277327758</c:v>
                </c:pt>
                <c:pt idx="1">
                  <c:v>2.615271928218275</c:v>
                </c:pt>
                <c:pt idx="2">
                  <c:v>2.6071809456096693</c:v>
                </c:pt>
                <c:pt idx="3">
                  <c:v>2.5804834147595783</c:v>
                </c:pt>
                <c:pt idx="4">
                  <c:v>2.4517639712769279</c:v>
                </c:pt>
                <c:pt idx="5">
                  <c:v>2.585185185185185</c:v>
                </c:pt>
                <c:pt idx="6">
                  <c:v>2.9682117131224555</c:v>
                </c:pt>
                <c:pt idx="7">
                  <c:v>3.3285236670772478</c:v>
                </c:pt>
                <c:pt idx="8">
                  <c:v>2.7332042305973485</c:v>
                </c:pt>
                <c:pt idx="9">
                  <c:v>2.5454545454545454</c:v>
                </c:pt>
                <c:pt idx="10">
                  <c:v>2.5019584802193497</c:v>
                </c:pt>
                <c:pt idx="11">
                  <c:v>2.6632920884889391</c:v>
                </c:pt>
                <c:pt idx="12">
                  <c:v>2.6729927298475165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6-4713-A30A-DF6A38241E5D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66-4713-A30A-DF6A38241E5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3.307804040670804</c:v>
                </c:pt>
                <c:pt idx="1">
                  <c:v>2.9616815476190474</c:v>
                </c:pt>
                <c:pt idx="2">
                  <c:v>2.9339544757636515</c:v>
                </c:pt>
                <c:pt idx="3">
                  <c:v>3.2348952840138616</c:v>
                </c:pt>
                <c:pt idx="4">
                  <c:v>3.3832150009102495</c:v>
                </c:pt>
                <c:pt idx="5">
                  <c:v>3.109444123869975</c:v>
                </c:pt>
                <c:pt idx="6">
                  <c:v>3.1849586182079883</c:v>
                </c:pt>
                <c:pt idx="7">
                  <c:v>3.1242844230189815</c:v>
                </c:pt>
                <c:pt idx="8">
                  <c:v>2.4895774647887325</c:v>
                </c:pt>
                <c:pt idx="9">
                  <c:v>2.5124871707150187</c:v>
                </c:pt>
                <c:pt idx="10">
                  <c:v>2.6325889741800417</c:v>
                </c:pt>
                <c:pt idx="11">
                  <c:v>2.5013940170296136</c:v>
                </c:pt>
                <c:pt idx="12">
                  <c:v>2.8813730171361875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6-4713-A30A-DF6A38241E5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66-4713-A30A-DF6A38241E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6-4713-A30A-DF6A38241E5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66-4713-A30A-DF6A38241E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66-4713-A30A-DF6A38241E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2">
                  <c:v>2.9680014495379599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66-4713-A30A-DF6A38241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66-4713-A30A-DF6A38241E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66-4713-A30A-DF6A38241E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66-4713-A30A-DF6A38241E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66-4713-A30A-DF6A38241E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66-4713-A30A-DF6A38241E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66-4713-A30A-DF6A38241E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66-4713-A30A-DF6A38241E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66-4713-A30A-DF6A38241E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66-4713-A30A-DF6A38241E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66-4713-A30A-DF6A38241E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66-4713-A30A-DF6A38241E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66-4713-A30A-DF6A38241E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66-4713-A30A-DF6A38241E5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0.24732245643292883</c:v>
                </c:pt>
                <c:pt idx="1">
                  <c:v>0.26342605866673896</c:v>
                </c:pt>
                <c:pt idx="2">
                  <c:v>0.36387009452149366</c:v>
                </c:pt>
                <c:pt idx="3">
                  <c:v>0.68843638203244506</c:v>
                </c:pt>
                <c:pt idx="4">
                  <c:v>-0.25307602342737523</c:v>
                </c:pt>
                <c:pt idx="5">
                  <c:v>-2.0901659113835347E-2</c:v>
                </c:pt>
                <c:pt idx="6">
                  <c:v>-0.17543883068707089</c:v>
                </c:pt>
                <c:pt idx="7">
                  <c:v>0.10683144818254542</c:v>
                </c:pt>
                <c:pt idx="8">
                  <c:v>-0.63923811289938959</c:v>
                </c:pt>
                <c:pt idx="9">
                  <c:v>-0.32017708780174514</c:v>
                </c:pt>
                <c:pt idx="10">
                  <c:v>-0.5777110312634921</c:v>
                </c:pt>
                <c:pt idx="12">
                  <c:v>2.2355727499462574E-2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66-4713-A30A-DF6A38241E5D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0.39075692629078906</c:v>
                </c:pt>
                <c:pt idx="1">
                  <c:v>0.31772016112560575</c:v>
                </c:pt>
                <c:pt idx="2">
                  <c:v>0.63681984117239221</c:v>
                </c:pt>
                <c:pt idx="3">
                  <c:v>0.6648966046929714</c:v>
                </c:pt>
                <c:pt idx="4">
                  <c:v>0.38108243940754605</c:v>
                </c:pt>
                <c:pt idx="5">
                  <c:v>-9.3815361843163636E-3</c:v>
                </c:pt>
                <c:pt idx="6">
                  <c:v>-0.12791180684316794</c:v>
                </c:pt>
                <c:pt idx="7">
                  <c:v>0.21454177883662151</c:v>
                </c:pt>
                <c:pt idx="8">
                  <c:v>0.31866732554933597</c:v>
                </c:pt>
                <c:pt idx="9">
                  <c:v>0.29883506375478497</c:v>
                </c:pt>
                <c:pt idx="10">
                  <c:v>-0.14685763823775577</c:v>
                </c:pt>
                <c:pt idx="12">
                  <c:v>0.29385380152724627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66-4713-A30A-DF6A38241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9-4147-A838-78C1E89C44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3.1240544629349469</c:v>
                </c:pt>
                <c:pt idx="1">
                  <c:v>3.3365155131264919</c:v>
                </c:pt>
                <c:pt idx="2">
                  <c:v>3.4531933508311461</c:v>
                </c:pt>
                <c:pt idx="3">
                  <c:v>3.2419127988748242</c:v>
                </c:pt>
                <c:pt idx="4">
                  <c:v>2.375594294770206</c:v>
                </c:pt>
                <c:pt idx="5">
                  <c:v>2.6824457593688362</c:v>
                </c:pt>
                <c:pt idx="6">
                  <c:v>3.5714285714285716</c:v>
                </c:pt>
                <c:pt idx="7">
                  <c:v>4.5836734693877554</c:v>
                </c:pt>
                <c:pt idx="8">
                  <c:v>2.311087190527449</c:v>
                </c:pt>
                <c:pt idx="9">
                  <c:v>3.1603053435114505</c:v>
                </c:pt>
                <c:pt idx="10">
                  <c:v>3.0557184750733137</c:v>
                </c:pt>
                <c:pt idx="11">
                  <c:v>3.1952085181898848</c:v>
                </c:pt>
                <c:pt idx="12">
                  <c:v>3.1548757170172084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9-4147-A838-78C1E89C44D8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69-4147-A838-78C1E89C44D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4.2645962732919251</c:v>
                </c:pt>
                <c:pt idx="1">
                  <c:v>4.1703617269544928</c:v>
                </c:pt>
                <c:pt idx="2">
                  <c:v>4.5992647058823533</c:v>
                </c:pt>
                <c:pt idx="3">
                  <c:v>4.1050903119868636</c:v>
                </c:pt>
                <c:pt idx="4">
                  <c:v>3.5278969957081543</c:v>
                </c:pt>
                <c:pt idx="5">
                  <c:v>3.9064327485380117</c:v>
                </c:pt>
                <c:pt idx="6">
                  <c:v>3.967123287671233</c:v>
                </c:pt>
                <c:pt idx="7">
                  <c:v>3.4109090909090911</c:v>
                </c:pt>
                <c:pt idx="8">
                  <c:v>2.1020599250936329</c:v>
                </c:pt>
                <c:pt idx="9">
                  <c:v>2.1703406813627253</c:v>
                </c:pt>
                <c:pt idx="10">
                  <c:v>2.9498364231188661</c:v>
                </c:pt>
                <c:pt idx="11">
                  <c:v>2.7547600913937549</c:v>
                </c:pt>
                <c:pt idx="12">
                  <c:v>3.3630130079661189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69-4147-A838-78C1E89C44D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69-4147-A838-78C1E89C44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69-4147-A838-78C1E89C44D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69-4147-A838-78C1E89C44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69-4147-A838-78C1E89C44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2">
                  <c:v>3.4622522142555883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69-4147-A838-78C1E89C4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69-4147-A838-78C1E89C44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69-4147-A838-78C1E89C44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69-4147-A838-78C1E89C44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69-4147-A838-78C1E89C44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69-4147-A838-78C1E89C44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69-4147-A838-78C1E89C44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69-4147-A838-78C1E89C44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69-4147-A838-78C1E89C44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69-4147-A838-78C1E89C44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69-4147-A838-78C1E89C44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69-4147-A838-78C1E89C44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69-4147-A838-78C1E89C44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69-4147-A838-78C1E89C44D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0.64119317116730201</c:v>
                </c:pt>
                <c:pt idx="1">
                  <c:v>0.373489493074739</c:v>
                </c:pt>
                <c:pt idx="2">
                  <c:v>1.2046860458318251</c:v>
                </c:pt>
                <c:pt idx="3">
                  <c:v>1.9227261369315345</c:v>
                </c:pt>
                <c:pt idx="4">
                  <c:v>2.3176823176823458E-2</c:v>
                </c:pt>
                <c:pt idx="5">
                  <c:v>0.13751767412675209</c:v>
                </c:pt>
                <c:pt idx="6">
                  <c:v>0.14907742628149112</c:v>
                </c:pt>
                <c:pt idx="7">
                  <c:v>0.96142165291442394</c:v>
                </c:pt>
                <c:pt idx="8">
                  <c:v>-5.8704484270926809</c:v>
                </c:pt>
                <c:pt idx="9">
                  <c:v>-3.5071262913767658</c:v>
                </c:pt>
                <c:pt idx="10">
                  <c:v>-0.26158729824117577</c:v>
                </c:pt>
                <c:pt idx="12">
                  <c:v>-1.6918415381086849E-2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69-4147-A838-78C1E89C44D8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0.5349640201753143</c:v>
                </c:pt>
                <c:pt idx="1">
                  <c:v>-0.24930991159880245</c:v>
                </c:pt>
                <c:pt idx="2">
                  <c:v>0.59159641150889009</c:v>
                </c:pt>
                <c:pt idx="3">
                  <c:v>2.0026524185164805</c:v>
                </c:pt>
                <c:pt idx="4">
                  <c:v>1.0607693415934305</c:v>
                </c:pt>
                <c:pt idx="5">
                  <c:v>-0.51407094238494144</c:v>
                </c:pt>
                <c:pt idx="6">
                  <c:v>-0.45407319952774516</c:v>
                </c:pt>
                <c:pt idx="7">
                  <c:v>-0.66825993555316909</c:v>
                </c:pt>
                <c:pt idx="8">
                  <c:v>1.4818502091515238</c:v>
                </c:pt>
                <c:pt idx="9">
                  <c:v>-0.21514405318886975</c:v>
                </c:pt>
                <c:pt idx="10">
                  <c:v>-0.24333573586130619</c:v>
                </c:pt>
                <c:pt idx="12">
                  <c:v>0.31224685692139786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69-4147-A838-78C1E89C4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6-4E4A-89DE-9C53536F1A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3.1564760026298488</c:v>
                </c:pt>
                <c:pt idx="1">
                  <c:v>2.9194991055456172</c:v>
                </c:pt>
                <c:pt idx="2">
                  <c:v>2.9104116222760292</c:v>
                </c:pt>
                <c:pt idx="3">
                  <c:v>2.9073170731707316</c:v>
                </c:pt>
                <c:pt idx="4">
                  <c:v>3.2683544303797469</c:v>
                </c:pt>
                <c:pt idx="5">
                  <c:v>2.8885350318471339</c:v>
                </c:pt>
                <c:pt idx="6">
                  <c:v>4.2535612535612533</c:v>
                </c:pt>
                <c:pt idx="7">
                  <c:v>5.2679558011049723</c:v>
                </c:pt>
                <c:pt idx="8">
                  <c:v>4.024064171122995</c:v>
                </c:pt>
                <c:pt idx="9">
                  <c:v>3.1800518134715028</c:v>
                </c:pt>
                <c:pt idx="10">
                  <c:v>3.2572769953051641</c:v>
                </c:pt>
                <c:pt idx="11">
                  <c:v>3.1033634126333061</c:v>
                </c:pt>
                <c:pt idx="12">
                  <c:v>3.2319371727748689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6-4E4A-89DE-9C53536F1AB3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6-4E4A-89DE-9C53536F1AB3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3.4815983175604628</c:v>
                </c:pt>
                <c:pt idx="1">
                  <c:v>3.0127931769722816</c:v>
                </c:pt>
                <c:pt idx="2">
                  <c:v>3.3627272727272728</c:v>
                </c:pt>
                <c:pt idx="3">
                  <c:v>3.6690140845070425</c:v>
                </c:pt>
                <c:pt idx="4">
                  <c:v>4.1291666666666664</c:v>
                </c:pt>
                <c:pt idx="5">
                  <c:v>3.4030303030303028</c:v>
                </c:pt>
                <c:pt idx="6">
                  <c:v>4.4758771929824563</c:v>
                </c:pt>
                <c:pt idx="7">
                  <c:v>3.3537906137184117</c:v>
                </c:pt>
                <c:pt idx="8">
                  <c:v>2.6366197183098592</c:v>
                </c:pt>
                <c:pt idx="9">
                  <c:v>2.5501330967169475</c:v>
                </c:pt>
                <c:pt idx="10">
                  <c:v>2.7950963222416814</c:v>
                </c:pt>
                <c:pt idx="11">
                  <c:v>2.5809756097560976</c:v>
                </c:pt>
                <c:pt idx="12">
                  <c:v>3.0895124766894591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6-4E4A-89DE-9C53536F1AB3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6-4E4A-89DE-9C53536F1A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6-4E4A-89DE-9C53536F1AB3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36-4E4A-89DE-9C53536F1A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36-4E4A-89DE-9C53536F1A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2">
                  <c:v>3.2607766298539365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36-4E4A-89DE-9C53536F1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036-4E4A-89DE-9C53536F1AB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2.1025641025641026</c:v>
                      </c:pt>
                      <c:pt idx="1">
                        <c:v>1.8482142857142858</c:v>
                      </c:pt>
                      <c:pt idx="2">
                        <c:v>2.0061475409836067</c:v>
                      </c:pt>
                      <c:pt idx="3">
                        <c:v>3.1631419939577041</c:v>
                      </c:pt>
                      <c:pt idx="4">
                        <c:v>1.9887005649717515</c:v>
                      </c:pt>
                      <c:pt idx="5">
                        <c:v>2.6368421052631579</c:v>
                      </c:pt>
                      <c:pt idx="6">
                        <c:v>2.7804347826086957</c:v>
                      </c:pt>
                      <c:pt idx="7">
                        <c:v>4.0877192982456139</c:v>
                      </c:pt>
                      <c:pt idx="8">
                        <c:v>3.1950718685831623</c:v>
                      </c:pt>
                      <c:pt idx="9">
                        <c:v>3.2486938349007315</c:v>
                      </c:pt>
                      <c:pt idx="10">
                        <c:v>3.2394548994159638</c:v>
                      </c:pt>
                      <c:pt idx="11">
                        <c:v>4.466221232368226</c:v>
                      </c:pt>
                      <c:pt idx="12">
                        <c:v>3.2031719989062073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036-4E4A-89DE-9C53536F1A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6-4E4A-89DE-9C53536F1A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36-4E4A-89DE-9C53536F1A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6-4E4A-89DE-9C53536F1A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6-4E4A-89DE-9C53536F1A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6-4E4A-89DE-9C53536F1A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6-4E4A-89DE-9C53536F1A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6-4E4A-89DE-9C53536F1A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6-4E4A-89DE-9C53536F1A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6-4E4A-89DE-9C53536F1A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6-4E4A-89DE-9C53536F1A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6-4E4A-89DE-9C53536F1A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6-4E4A-89DE-9C53536F1A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6-4E4A-89DE-9C53536F1AB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8.1287777699744712E-2</c:v>
                </c:pt>
                <c:pt idx="1">
                  <c:v>-0.13820348433144103</c:v>
                </c:pt>
                <c:pt idx="2">
                  <c:v>0.27963275159753431</c:v>
                </c:pt>
                <c:pt idx="3">
                  <c:v>0.20855180392386474</c:v>
                </c:pt>
                <c:pt idx="4">
                  <c:v>0.24194092827004221</c:v>
                </c:pt>
                <c:pt idx="5">
                  <c:v>0.91484483746827117</c:v>
                </c:pt>
                <c:pt idx="6">
                  <c:v>-0.63309718005199356</c:v>
                </c:pt>
                <c:pt idx="7">
                  <c:v>-0.84089897073296704</c:v>
                </c:pt>
                <c:pt idx="8">
                  <c:v>0.3257885998893193</c:v>
                </c:pt>
                <c:pt idx="9">
                  <c:v>0.31744346961533854</c:v>
                </c:pt>
                <c:pt idx="10">
                  <c:v>-0.63060438598684687</c:v>
                </c:pt>
                <c:pt idx="12">
                  <c:v>-4.2836111099191498E-3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36-4E4A-89DE-9C53536F1AB3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-6.7372132976081023E-2</c:v>
                </c:pt>
                <c:pt idx="1">
                  <c:v>-0.10580385569984285</c:v>
                </c:pt>
                <c:pt idx="2">
                  <c:v>0.43736422983257839</c:v>
                </c:pt>
                <c:pt idx="3">
                  <c:v>0.14536783057800173</c:v>
                </c:pt>
                <c:pt idx="4">
                  <c:v>0.38497890295358639</c:v>
                </c:pt>
                <c:pt idx="5">
                  <c:v>0.2805470937567307</c:v>
                </c:pt>
                <c:pt idx="6">
                  <c:v>-1.1283087283087281</c:v>
                </c:pt>
                <c:pt idx="7">
                  <c:v>-0.74978834454889043</c:v>
                </c:pt>
                <c:pt idx="8">
                  <c:v>0.22978198272315886</c:v>
                </c:pt>
                <c:pt idx="9">
                  <c:v>0.86177328158553168</c:v>
                </c:pt>
                <c:pt idx="10">
                  <c:v>-0.54052822683225754</c:v>
                </c:pt>
                <c:pt idx="12">
                  <c:v>1.0026419795119867E-2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36-4E4A-89DE-9C53536F1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FA-4397-88AD-36CDFB050E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11481</c:v>
                </c:pt>
                <c:pt idx="1">
                  <c:v>10922</c:v>
                </c:pt>
                <c:pt idx="2">
                  <c:v>11252</c:v>
                </c:pt>
                <c:pt idx="3">
                  <c:v>7778</c:v>
                </c:pt>
                <c:pt idx="4">
                  <c:v>6406</c:v>
                </c:pt>
                <c:pt idx="5">
                  <c:v>4995</c:v>
                </c:pt>
                <c:pt idx="6">
                  <c:v>6386</c:v>
                </c:pt>
                <c:pt idx="7">
                  <c:v>5683</c:v>
                </c:pt>
                <c:pt idx="8">
                  <c:v>6713</c:v>
                </c:pt>
                <c:pt idx="9">
                  <c:v>7777</c:v>
                </c:pt>
                <c:pt idx="10">
                  <c:v>10212</c:v>
                </c:pt>
                <c:pt idx="11">
                  <c:v>10668</c:v>
                </c:pt>
                <c:pt idx="12">
                  <c:v>100273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A-4397-88AD-36CDFB050E80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FA-4397-88AD-36CDFB050E8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7573</c:v>
                </c:pt>
                <c:pt idx="1">
                  <c:v>8064</c:v>
                </c:pt>
                <c:pt idx="2">
                  <c:v>8479</c:v>
                </c:pt>
                <c:pt idx="3">
                  <c:v>6637</c:v>
                </c:pt>
                <c:pt idx="4">
                  <c:v>5493</c:v>
                </c:pt>
                <c:pt idx="5">
                  <c:v>5199</c:v>
                </c:pt>
                <c:pt idx="6">
                  <c:v>5558</c:v>
                </c:pt>
                <c:pt idx="7">
                  <c:v>6638</c:v>
                </c:pt>
                <c:pt idx="8">
                  <c:v>7100</c:v>
                </c:pt>
                <c:pt idx="9">
                  <c:v>8769</c:v>
                </c:pt>
                <c:pt idx="10">
                  <c:v>11464</c:v>
                </c:pt>
                <c:pt idx="11">
                  <c:v>13271</c:v>
                </c:pt>
                <c:pt idx="12">
                  <c:v>94245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FA-4397-88AD-36CDFB050E8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FA-4397-88AD-36CDFB050E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FA-4397-88AD-36CDFB050E8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FA-4397-88AD-36CDFB050E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FA-4397-88AD-36CDFB050E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2">
                  <c:v>82785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FA-4397-88AD-36CDFB05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FA-4397-88AD-36CDFB050E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FA-4397-88AD-36CDFB050E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FA-4397-88AD-36CDFB050E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FA-4397-88AD-36CDFB050E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FA-4397-88AD-36CDFB050E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FA-4397-88AD-36CDFB050E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FA-4397-88AD-36CDFB050E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FA-4397-88AD-36CDFB050E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FA-4397-88AD-36CDFB050E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FA-4397-88AD-36CDFB050E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FA-4397-88AD-36CDFB050E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FA-4397-88AD-36CDFB050E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FA-4397-88AD-36CDFB050E8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-9.0446150338223008E-2</c:v>
                </c:pt>
                <c:pt idx="1">
                  <c:v>4.9569771791992956E-3</c:v>
                </c:pt>
                <c:pt idx="2">
                  <c:v>3.8186644884623311E-2</c:v>
                </c:pt>
                <c:pt idx="3">
                  <c:v>4.5467751307379345E-2</c:v>
                </c:pt>
                <c:pt idx="4">
                  <c:v>2.678380115706025E-2</c:v>
                </c:pt>
                <c:pt idx="5">
                  <c:v>-6.365670124059386E-2</c:v>
                </c:pt>
                <c:pt idx="6">
                  <c:v>4.9577021444029201E-2</c:v>
                </c:pt>
                <c:pt idx="7">
                  <c:v>-4.4239183276616467E-2</c:v>
                </c:pt>
                <c:pt idx="8">
                  <c:v>0.13843824356478485</c:v>
                </c:pt>
                <c:pt idx="9">
                  <c:v>1.6689424973448386E-3</c:v>
                </c:pt>
                <c:pt idx="10">
                  <c:v>2.4267950260730142E-2</c:v>
                </c:pt>
                <c:pt idx="12">
                  <c:v>2.8346113311770171E-3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FA-4397-88AD-36CDFB050E80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4.2330807420956296E-2</c:v>
                </c:pt>
                <c:pt idx="1">
                  <c:v>-1.6205823109320616E-2</c:v>
                </c:pt>
                <c:pt idx="2">
                  <c:v>-9.6338428723782399E-2</c:v>
                </c:pt>
                <c:pt idx="3">
                  <c:v>-7.4697865775263605E-2</c:v>
                </c:pt>
                <c:pt idx="4">
                  <c:v>-0.25195129566031849</c:v>
                </c:pt>
                <c:pt idx="5">
                  <c:v>-7.8278278278278268E-2</c:v>
                </c:pt>
                <c:pt idx="6">
                  <c:v>-0.16457876605073596</c:v>
                </c:pt>
                <c:pt idx="7">
                  <c:v>3.7832130916769291E-2</c:v>
                </c:pt>
                <c:pt idx="8">
                  <c:v>-0.21599880828243712</c:v>
                </c:pt>
                <c:pt idx="9">
                  <c:v>-0.15108653722515109</c:v>
                </c:pt>
                <c:pt idx="10">
                  <c:v>1.9584802193506334E-4</c:v>
                </c:pt>
                <c:pt idx="12">
                  <c:v>-7.6111824116957716E-2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FA-4397-88AD-36CDFB05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C9-4D0D-AE66-34BF634664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2.8354231974921631</c:v>
                </c:pt>
                <c:pt idx="1">
                  <c:v>2.8952879581151834</c:v>
                </c:pt>
                <c:pt idx="2">
                  <c:v>2.7114754098360656</c:v>
                </c:pt>
                <c:pt idx="3">
                  <c:v>3.0480349344978164</c:v>
                </c:pt>
                <c:pt idx="4">
                  <c:v>2.3481012658227849</c:v>
                </c:pt>
                <c:pt idx="5">
                  <c:v>2.7462686567164178</c:v>
                </c:pt>
                <c:pt idx="6">
                  <c:v>3.5330188679245285</c:v>
                </c:pt>
                <c:pt idx="7">
                  <c:v>3.7300509337860781</c:v>
                </c:pt>
                <c:pt idx="8">
                  <c:v>3.6268656716417911</c:v>
                </c:pt>
                <c:pt idx="9">
                  <c:v>3.0652557319223988</c:v>
                </c:pt>
                <c:pt idx="10">
                  <c:v>2.943894389438944</c:v>
                </c:pt>
                <c:pt idx="11">
                  <c:v>3.1069692058346838</c:v>
                </c:pt>
                <c:pt idx="12">
                  <c:v>3.0272767923684603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9-4D0D-AE66-34BF634664FC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C9-4D0D-AE66-34BF634664FC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2.575113808801214</c:v>
                </c:pt>
                <c:pt idx="1">
                  <c:v>2.497737556561086</c:v>
                </c:pt>
                <c:pt idx="2">
                  <c:v>3.1100217864923749</c:v>
                </c:pt>
                <c:pt idx="3">
                  <c:v>3.3536379018612523</c:v>
                </c:pt>
                <c:pt idx="4">
                  <c:v>2.7726495726495726</c:v>
                </c:pt>
                <c:pt idx="5">
                  <c:v>2.6290726817042605</c:v>
                </c:pt>
                <c:pt idx="6">
                  <c:v>3.0395061728395061</c:v>
                </c:pt>
                <c:pt idx="7">
                  <c:v>3.2798634812286691</c:v>
                </c:pt>
                <c:pt idx="8">
                  <c:v>2.7576301615798924</c:v>
                </c:pt>
                <c:pt idx="9">
                  <c:v>2.6530303030303028</c:v>
                </c:pt>
                <c:pt idx="10">
                  <c:v>2.5677083333333335</c:v>
                </c:pt>
                <c:pt idx="11">
                  <c:v>2.5267770204479065</c:v>
                </c:pt>
                <c:pt idx="12">
                  <c:v>2.8007977475363681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C9-4D0D-AE66-34BF634664FC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C9-4D0D-AE66-34BF634664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C9-4D0D-AE66-34BF634664FC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C9-4D0D-AE66-34BF634664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C9-4D0D-AE66-34BF634664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2">
                  <c:v>3.1097150259067359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C9-4D0D-AE66-34BF6346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C9-4D0D-AE66-34BF634664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C9-4D0D-AE66-34BF634664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C9-4D0D-AE66-34BF634664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C9-4D0D-AE66-34BF634664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C9-4D0D-AE66-34BF634664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C9-4D0D-AE66-34BF634664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C9-4D0D-AE66-34BF634664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C9-4D0D-AE66-34BF634664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C9-4D0D-AE66-34BF634664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C9-4D0D-AE66-34BF634664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C9-4D0D-AE66-34BF634664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C9-4D0D-AE66-34BF634664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C9-4D0D-AE66-34BF634664FC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0.13944111662033221</c:v>
                </c:pt>
                <c:pt idx="1">
                  <c:v>0.41260955117216724</c:v>
                </c:pt>
                <c:pt idx="2">
                  <c:v>0.11010189867120168</c:v>
                </c:pt>
                <c:pt idx="3">
                  <c:v>0.35180321033979567</c:v>
                </c:pt>
                <c:pt idx="4">
                  <c:v>-0.36935483870967767</c:v>
                </c:pt>
                <c:pt idx="5">
                  <c:v>-1.3255366073369985</c:v>
                </c:pt>
                <c:pt idx="6">
                  <c:v>-0.25569803298155547</c:v>
                </c:pt>
                <c:pt idx="7">
                  <c:v>-5.0476795638620509E-2</c:v>
                </c:pt>
                <c:pt idx="8">
                  <c:v>1.0026348286444389</c:v>
                </c:pt>
                <c:pt idx="9">
                  <c:v>0.23038300897538422</c:v>
                </c:pt>
                <c:pt idx="10">
                  <c:v>-0.36136018198325015</c:v>
                </c:pt>
                <c:pt idx="12">
                  <c:v>6.3145482885941462E-2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C9-4D0D-AE66-34BF634664FC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0.5664569435184128</c:v>
                </c:pt>
                <c:pt idx="1">
                  <c:v>0.27610379446213607</c:v>
                </c:pt>
                <c:pt idx="2">
                  <c:v>0.32404665690236278</c:v>
                </c:pt>
                <c:pt idx="3">
                  <c:v>0.16393087746799573</c:v>
                </c:pt>
                <c:pt idx="4">
                  <c:v>0.70189873417721493</c:v>
                </c:pt>
                <c:pt idx="5">
                  <c:v>-0.26681660192189716</c:v>
                </c:pt>
                <c:pt idx="6">
                  <c:v>-0.56742253764929895</c:v>
                </c:pt>
                <c:pt idx="7">
                  <c:v>6.458647073306345E-4</c:v>
                </c:pt>
                <c:pt idx="8">
                  <c:v>-0.1461286532163304</c:v>
                </c:pt>
                <c:pt idx="9">
                  <c:v>-0.51393608382855716</c:v>
                </c:pt>
                <c:pt idx="10">
                  <c:v>-0.40688058768235669</c:v>
                </c:pt>
                <c:pt idx="12">
                  <c:v>9.0509510476663557E-2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C9-4D0D-AE66-34BF6346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F-4116-AC64-8C9DF43B0F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F-4116-AC64-8C9DF43B0F05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0F-4116-AC64-8C9DF43B0F05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0F-4116-AC64-8C9DF43B0F05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0F-4116-AC64-8C9DF43B0F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0F-4116-AC64-8C9DF43B0F05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0F-4116-AC64-8C9DF43B0F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0F-4116-AC64-8C9DF43B0F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2">
                  <c:v>2.8658057271195956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0F-4116-AC64-8C9DF43B0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0F-4116-AC64-8C9DF43B0F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0F-4116-AC64-8C9DF43B0F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0F-4116-AC64-8C9DF43B0F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0F-4116-AC64-8C9DF43B0F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0F-4116-AC64-8C9DF43B0F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0F-4116-AC64-8C9DF43B0F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0F-4116-AC64-8C9DF43B0F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0F-4116-AC64-8C9DF43B0F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0F-4116-AC64-8C9DF43B0F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0F-4116-AC64-8C9DF43B0F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0F-4116-AC64-8C9DF43B0F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0F-4116-AC64-8C9DF43B0F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0F-4116-AC64-8C9DF43B0F05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0.24640065816536394</c:v>
                </c:pt>
                <c:pt idx="9">
                  <c:v>-0.4368730868848596</c:v>
                </c:pt>
                <c:pt idx="10">
                  <c:v>-1.2563167329124774</c:v>
                </c:pt>
                <c:pt idx="12">
                  <c:v>-0.23149790711252649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0F-4116-AC64-8C9DF43B0F05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4.509509182406557E-3</c:v>
                </c:pt>
                <c:pt idx="9">
                  <c:v>-0.44113701692749885</c:v>
                </c:pt>
                <c:pt idx="10">
                  <c:v>-0.59409371003371669</c:v>
                </c:pt>
                <c:pt idx="12">
                  <c:v>0.16906577260860223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0F-4116-AC64-8C9DF43B0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B1-48CB-956B-6C6D4569A0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2.5</c:v>
                </c:pt>
                <c:pt idx="1">
                  <c:v>2.7361963190184051</c:v>
                </c:pt>
                <c:pt idx="2">
                  <c:v>2.6315789473684212</c:v>
                </c:pt>
                <c:pt idx="3">
                  <c:v>2.0109890109890109</c:v>
                </c:pt>
                <c:pt idx="4">
                  <c:v>2.4673913043478262</c:v>
                </c:pt>
                <c:pt idx="5">
                  <c:v>3.2727272727272729</c:v>
                </c:pt>
                <c:pt idx="6">
                  <c:v>3.6952380952380954</c:v>
                </c:pt>
                <c:pt idx="7">
                  <c:v>4.1226415094339623</c:v>
                </c:pt>
                <c:pt idx="8">
                  <c:v>3.0593220338983049</c:v>
                </c:pt>
                <c:pt idx="9">
                  <c:v>2.8598130841121496</c:v>
                </c:pt>
                <c:pt idx="10">
                  <c:v>2.4144736842105261</c:v>
                </c:pt>
                <c:pt idx="11">
                  <c:v>1.9793814432989691</c:v>
                </c:pt>
                <c:pt idx="12">
                  <c:v>2.642015005359057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B1-48CB-956B-6C6D4569A055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B1-48CB-956B-6C6D4569A055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3.1148148148148147</c:v>
                </c:pt>
                <c:pt idx="1">
                  <c:v>2.414814814814815</c:v>
                </c:pt>
                <c:pt idx="2">
                  <c:v>2.5943396226415096</c:v>
                </c:pt>
                <c:pt idx="3">
                  <c:v>2.4713375796178343</c:v>
                </c:pt>
                <c:pt idx="4">
                  <c:v>3.0419580419580421</c:v>
                </c:pt>
                <c:pt idx="5">
                  <c:v>2.984</c:v>
                </c:pt>
                <c:pt idx="6">
                  <c:v>2.489795918367347</c:v>
                </c:pt>
                <c:pt idx="7">
                  <c:v>1.7235772357723578</c:v>
                </c:pt>
                <c:pt idx="8">
                  <c:v>1.7846889952153111</c:v>
                </c:pt>
                <c:pt idx="9">
                  <c:v>2.9919354838709675</c:v>
                </c:pt>
                <c:pt idx="10">
                  <c:v>2.5331125827814569</c:v>
                </c:pt>
                <c:pt idx="11">
                  <c:v>2.8401360544217686</c:v>
                </c:pt>
                <c:pt idx="12">
                  <c:v>2.511853867081228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B1-48CB-956B-6C6D4569A055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B1-48CB-956B-6C6D4569A0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B1-48CB-956B-6C6D4569A055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B1-48CB-956B-6C6D4569A0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B1-48CB-956B-6C6D4569A0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2">
                  <c:v>3.1692745376955904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B1-48CB-956B-6C6D4569A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B1-48CB-956B-6C6D4569A0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B1-48CB-956B-6C6D4569A0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B1-48CB-956B-6C6D4569A0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B1-48CB-956B-6C6D4569A0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B1-48CB-956B-6C6D4569A0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B1-48CB-956B-6C6D4569A0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B1-48CB-956B-6C6D4569A0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B1-48CB-956B-6C6D4569A0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B1-48CB-956B-6C6D4569A0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B1-48CB-956B-6C6D4569A0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B1-48CB-956B-6C6D4569A0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B1-48CB-956B-6C6D4569A0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B1-48CB-956B-6C6D4569A055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0.51940651940651961</c:v>
                </c:pt>
                <c:pt idx="1">
                  <c:v>-2.4493223541486753E-2</c:v>
                </c:pt>
                <c:pt idx="2">
                  <c:v>0.52199730094466945</c:v>
                </c:pt>
                <c:pt idx="3">
                  <c:v>-0.1957460732984293</c:v>
                </c:pt>
                <c:pt idx="4">
                  <c:v>0.96378424657534234</c:v>
                </c:pt>
                <c:pt idx="5">
                  <c:v>-2.4046060058704022E-2</c:v>
                </c:pt>
                <c:pt idx="6">
                  <c:v>1.0741670057416701</c:v>
                </c:pt>
                <c:pt idx="7">
                  <c:v>1.9852530888800319</c:v>
                </c:pt>
                <c:pt idx="8">
                  <c:v>-0.46995795469957935</c:v>
                </c:pt>
                <c:pt idx="9">
                  <c:v>1.3424317617866</c:v>
                </c:pt>
                <c:pt idx="10">
                  <c:v>-0.4345467916896486</c:v>
                </c:pt>
                <c:pt idx="12">
                  <c:v>0.44037428194111472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B1-48CB-956B-6C6D4569A055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0.84432234432234443</c:v>
                </c:pt>
                <c:pt idx="1">
                  <c:v>-0.30061349693251538</c:v>
                </c:pt>
                <c:pt idx="2">
                  <c:v>0.50175438596491206</c:v>
                </c:pt>
                <c:pt idx="3">
                  <c:v>0.80576491571255993</c:v>
                </c:pt>
                <c:pt idx="4">
                  <c:v>1.1901429422275163</c:v>
                </c:pt>
                <c:pt idx="5">
                  <c:v>-0.68049426301853488</c:v>
                </c:pt>
                <c:pt idx="6">
                  <c:v>-0.74318330071754746</c:v>
                </c:pt>
                <c:pt idx="7">
                  <c:v>0.93953465636914668</c:v>
                </c:pt>
                <c:pt idx="8">
                  <c:v>0.4159254908541703</c:v>
                </c:pt>
                <c:pt idx="9">
                  <c:v>1.3095417545975274</c:v>
                </c:pt>
                <c:pt idx="10">
                  <c:v>-3.6095305832147595E-2</c:v>
                </c:pt>
                <c:pt idx="12">
                  <c:v>0.3533070140149408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B1-48CB-956B-6C6D4569A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B-4405-946A-19324DD3DC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B-4405-946A-19324DD3DC94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B-4405-946A-19324DD3DC9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B-4405-946A-19324DD3DC9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CB-4405-946A-19324DD3DC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CB-4405-946A-19324DD3DC9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CB-4405-946A-19324DD3DC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CB-4405-946A-19324DD3DC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2">
                  <c:v>2.8658057271195956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CB-4405-946A-19324DD3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B-4405-946A-19324DD3DC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B-4405-946A-19324DD3DC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CB-4405-946A-19324DD3DC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B-4405-946A-19324DD3DC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B-4405-946A-19324DD3DC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B-4405-946A-19324DD3DC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CB-4405-946A-19324DD3DC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CB-4405-946A-19324DD3DC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CB-4405-946A-19324DD3DC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CB-4405-946A-19324DD3DC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CB-4405-946A-19324DD3DC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CB-4405-946A-19324DD3DC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CB-4405-946A-19324DD3DC9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5">
                  <c:v>-0.24498111707414028</c:v>
                </c:pt>
                <c:pt idx="6">
                  <c:v>9.4128274616079199E-2</c:v>
                </c:pt>
                <c:pt idx="7">
                  <c:v>0.63813025210084007</c:v>
                </c:pt>
                <c:pt idx="8">
                  <c:v>0.24640065816536394</c:v>
                </c:pt>
                <c:pt idx="9">
                  <c:v>-0.4368730868848596</c:v>
                </c:pt>
                <c:pt idx="10">
                  <c:v>-1.2563167329124774</c:v>
                </c:pt>
                <c:pt idx="12">
                  <c:v>-0.23149790711252649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CB-4405-946A-19324DD3DC94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5">
                  <c:v>-0.20521367521367484</c:v>
                </c:pt>
                <c:pt idx="6">
                  <c:v>-0.9421391616513568</c:v>
                </c:pt>
                <c:pt idx="7">
                  <c:v>1.308928571428571</c:v>
                </c:pt>
                <c:pt idx="8">
                  <c:v>4.509509182406557E-3</c:v>
                </c:pt>
                <c:pt idx="9">
                  <c:v>-0.44113701692749885</c:v>
                </c:pt>
                <c:pt idx="10">
                  <c:v>-0.59409371003371669</c:v>
                </c:pt>
                <c:pt idx="12">
                  <c:v>0.16906577260860223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CB-4405-946A-19324DD3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2E-4C6D-84E9-3CB2BA1DB4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2.8432055749128922</c:v>
                </c:pt>
                <c:pt idx="1">
                  <c:v>2.6195121951219513</c:v>
                </c:pt>
                <c:pt idx="2">
                  <c:v>3.0032467532467533</c:v>
                </c:pt>
                <c:pt idx="3">
                  <c:v>2.12</c:v>
                </c:pt>
                <c:pt idx="4">
                  <c:v>3.2692307692307692</c:v>
                </c:pt>
                <c:pt idx="5">
                  <c:v>4.3571428571428568</c:v>
                </c:pt>
                <c:pt idx="6">
                  <c:v>4.0571428571428569</c:v>
                </c:pt>
                <c:pt idx="7">
                  <c:v>5.4444444444444446</c:v>
                </c:pt>
                <c:pt idx="8">
                  <c:v>4.74</c:v>
                </c:pt>
                <c:pt idx="9">
                  <c:v>1.68</c:v>
                </c:pt>
                <c:pt idx="10">
                  <c:v>1.7513812154696133</c:v>
                </c:pt>
                <c:pt idx="11">
                  <c:v>2.174757281553398</c:v>
                </c:pt>
                <c:pt idx="12">
                  <c:v>2.6512630930375849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E-4C6D-84E9-3CB2BA1DB491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2E-4C6D-84E9-3CB2BA1DB491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3.0178571428571428</c:v>
                </c:pt>
                <c:pt idx="1">
                  <c:v>1.9818181818181819</c:v>
                </c:pt>
                <c:pt idx="2">
                  <c:v>2.4596774193548385</c:v>
                </c:pt>
                <c:pt idx="3">
                  <c:v>2.4851485148514851</c:v>
                </c:pt>
                <c:pt idx="4">
                  <c:v>2.6666666666666665</c:v>
                </c:pt>
                <c:pt idx="5">
                  <c:v>2.5277777777777777</c:v>
                </c:pt>
                <c:pt idx="6">
                  <c:v>3.9333333333333331</c:v>
                </c:pt>
                <c:pt idx="7">
                  <c:v>3.5714285714285716</c:v>
                </c:pt>
                <c:pt idx="8">
                  <c:v>1.5625</c:v>
                </c:pt>
                <c:pt idx="9">
                  <c:v>2.1153846153846154</c:v>
                </c:pt>
                <c:pt idx="10">
                  <c:v>2.9285714285714284</c:v>
                </c:pt>
                <c:pt idx="11">
                  <c:v>2.4390243902439024</c:v>
                </c:pt>
                <c:pt idx="12">
                  <c:v>2.5553488372093023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2E-4C6D-84E9-3CB2BA1DB491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2E-4C6D-84E9-3CB2BA1DB4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2E-4C6D-84E9-3CB2BA1DB491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2E-4C6D-84E9-3CB2BA1DB4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2E-4C6D-84E9-3CB2BA1DB4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2">
                  <c:v>2.9702380952380953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2E-4C6D-84E9-3CB2BA1DB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2E-4C6D-84E9-3CB2BA1DB4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2E-4C6D-84E9-3CB2BA1DB4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2E-4C6D-84E9-3CB2BA1DB4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2E-4C6D-84E9-3CB2BA1DB4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2E-4C6D-84E9-3CB2BA1DB4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2E-4C6D-84E9-3CB2BA1DB4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2E-4C6D-84E9-3CB2BA1DB4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2E-4C6D-84E9-3CB2BA1DB4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2E-4C6D-84E9-3CB2BA1DB4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2E-4C6D-84E9-3CB2BA1DB4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2E-4C6D-84E9-3CB2BA1DB4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2E-4C6D-84E9-3CB2BA1DB4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2E-4C6D-84E9-3CB2BA1DB49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0.33586017282011005</c:v>
                </c:pt>
                <c:pt idx="1">
                  <c:v>0.29581421220970672</c:v>
                </c:pt>
                <c:pt idx="2">
                  <c:v>0.60353535353535337</c:v>
                </c:pt>
                <c:pt idx="3">
                  <c:v>0.35970090515545072</c:v>
                </c:pt>
                <c:pt idx="4">
                  <c:v>0.41758241758241788</c:v>
                </c:pt>
                <c:pt idx="5">
                  <c:v>-0.38461538461538503</c:v>
                </c:pt>
                <c:pt idx="6">
                  <c:v>1.1747826086956525</c:v>
                </c:pt>
                <c:pt idx="7">
                  <c:v>-1.4242424242424239</c:v>
                </c:pt>
                <c:pt idx="8">
                  <c:v>-2.5654761904761902</c:v>
                </c:pt>
                <c:pt idx="9">
                  <c:v>0.30194099378881978</c:v>
                </c:pt>
                <c:pt idx="10">
                  <c:v>-0.37853107344632742</c:v>
                </c:pt>
                <c:pt idx="12">
                  <c:v>0.31368995993887605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2E-4C6D-84E9-3CB2BA1DB491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0.28739144001248107</c:v>
                </c:pt>
                <c:pt idx="1">
                  <c:v>0.21878567721847419</c:v>
                </c:pt>
                <c:pt idx="2">
                  <c:v>-0.36183261183261184</c:v>
                </c:pt>
                <c:pt idx="3">
                  <c:v>-2.4761904761904763E-2</c:v>
                </c:pt>
                <c:pt idx="4">
                  <c:v>-0.42307692307692291</c:v>
                </c:pt>
                <c:pt idx="5">
                  <c:v>1.4890109890109891</c:v>
                </c:pt>
                <c:pt idx="6">
                  <c:v>2.8776397515527954</c:v>
                </c:pt>
                <c:pt idx="7">
                  <c:v>0.22222222222222232</c:v>
                </c:pt>
                <c:pt idx="8">
                  <c:v>-2.4483333333333337</c:v>
                </c:pt>
                <c:pt idx="9">
                  <c:v>0.56107142857142844</c:v>
                </c:pt>
                <c:pt idx="10">
                  <c:v>0.38421200486936979</c:v>
                </c:pt>
                <c:pt idx="12">
                  <c:v>0.24970175084853974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2E-4C6D-84E9-3CB2BA1DB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C-4B86-96EB-B3A625A614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2.5046082949308754</c:v>
                </c:pt>
                <c:pt idx="1">
                  <c:v>2.5240641711229945</c:v>
                </c:pt>
                <c:pt idx="2">
                  <c:v>1.8194130925507901</c:v>
                </c:pt>
                <c:pt idx="3">
                  <c:v>1.8577235772357723</c:v>
                </c:pt>
                <c:pt idx="4">
                  <c:v>3.3103448275862069</c:v>
                </c:pt>
                <c:pt idx="5">
                  <c:v>2.1052631578947367</c:v>
                </c:pt>
                <c:pt idx="6">
                  <c:v>3.6153846153846154</c:v>
                </c:pt>
                <c:pt idx="7">
                  <c:v>4.7647058823529411</c:v>
                </c:pt>
                <c:pt idx="8">
                  <c:v>2.6578947368421053</c:v>
                </c:pt>
                <c:pt idx="9">
                  <c:v>1.8509803921568628</c:v>
                </c:pt>
                <c:pt idx="10">
                  <c:v>1.84375</c:v>
                </c:pt>
                <c:pt idx="11">
                  <c:v>2.1683937823834198</c:v>
                </c:pt>
                <c:pt idx="12">
                  <c:v>2.1928384930995897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C-4B86-96EB-B3A625A61447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4C-4B86-96EB-B3A625A6144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2.0763636363636362</c:v>
                </c:pt>
                <c:pt idx="1">
                  <c:v>2.2489795918367346</c:v>
                </c:pt>
                <c:pt idx="2">
                  <c:v>1.892156862745098</c:v>
                </c:pt>
                <c:pt idx="3">
                  <c:v>1.5960591133004927</c:v>
                </c:pt>
                <c:pt idx="4">
                  <c:v>3.7692307692307692</c:v>
                </c:pt>
                <c:pt idx="5">
                  <c:v>6.7254901960784315</c:v>
                </c:pt>
                <c:pt idx="6">
                  <c:v>2.4615384615384617</c:v>
                </c:pt>
                <c:pt idx="7">
                  <c:v>1.6666666666666667</c:v>
                </c:pt>
                <c:pt idx="8">
                  <c:v>2.1470588235294117</c:v>
                </c:pt>
                <c:pt idx="9">
                  <c:v>1.7763975155279503</c:v>
                </c:pt>
                <c:pt idx="10">
                  <c:v>2.0648854961832059</c:v>
                </c:pt>
                <c:pt idx="11">
                  <c:v>1.8543417366946779</c:v>
                </c:pt>
                <c:pt idx="12">
                  <c:v>2.1336870026525201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C-4B86-96EB-B3A625A6144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4C-4B86-96EB-B3A625A614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4C-4B86-96EB-B3A625A6144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4C-4B86-96EB-B3A625A614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4C-4B86-96EB-B3A625A614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2">
                  <c:v>2.2349457058242841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4C-4B86-96EB-B3A625A6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C-4B86-96EB-B3A625A614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C-4B86-96EB-B3A625A614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C-4B86-96EB-B3A625A614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C-4B86-96EB-B3A625A614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C-4B86-96EB-B3A625A614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C-4B86-96EB-B3A625A614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C-4B86-96EB-B3A625A614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C-4B86-96EB-B3A625A614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C-4B86-96EB-B3A625A614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C-4B86-96EB-B3A625A614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4C-4B86-96EB-B3A625A614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4C-4B86-96EB-B3A625A614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4C-4B86-96EB-B3A625A6144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0.16120004866941295</c:v>
                </c:pt>
                <c:pt idx="1">
                  <c:v>0.40274608245854271</c:v>
                </c:pt>
                <c:pt idx="2">
                  <c:v>0.19181954540210011</c:v>
                </c:pt>
                <c:pt idx="3">
                  <c:v>1.361028061893522</c:v>
                </c:pt>
                <c:pt idx="4">
                  <c:v>-3.1620553359683834E-2</c:v>
                </c:pt>
                <c:pt idx="5">
                  <c:v>-0.17132867132867124</c:v>
                </c:pt>
                <c:pt idx="6">
                  <c:v>0.10801963993453345</c:v>
                </c:pt>
                <c:pt idx="7">
                  <c:v>1.4210526315789478</c:v>
                </c:pt>
                <c:pt idx="8">
                  <c:v>-0.83783783783783772</c:v>
                </c:pt>
                <c:pt idx="9">
                  <c:v>-0.2054878932869364</c:v>
                </c:pt>
                <c:pt idx="10">
                  <c:v>-0.40915888195547012</c:v>
                </c:pt>
                <c:pt idx="12">
                  <c:v>0.20634704042866936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4C-4B86-96EB-B3A625A61447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-0.12928021094137421</c:v>
                </c:pt>
                <c:pt idx="1">
                  <c:v>-0.17882607588489918</c:v>
                </c:pt>
                <c:pt idx="2">
                  <c:v>0.32256221609118541</c:v>
                </c:pt>
                <c:pt idx="3">
                  <c:v>0.97642276422764218</c:v>
                </c:pt>
                <c:pt idx="4">
                  <c:v>-1.6146926536731634</c:v>
                </c:pt>
                <c:pt idx="5">
                  <c:v>8.7044534412955787E-2</c:v>
                </c:pt>
                <c:pt idx="6">
                  <c:v>0.10801963993453345</c:v>
                </c:pt>
                <c:pt idx="7">
                  <c:v>-0.34365325077399334</c:v>
                </c:pt>
                <c:pt idx="8">
                  <c:v>-0.65789473684210531</c:v>
                </c:pt>
                <c:pt idx="9">
                  <c:v>-0.18869969040247692</c:v>
                </c:pt>
                <c:pt idx="10">
                  <c:v>-7.8251347708894858E-2</c:v>
                </c:pt>
                <c:pt idx="12">
                  <c:v>3.7995814756746071E-2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4C-4B86-96EB-B3A625A6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6-4EC2-BEF7-D64C0C8B128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6-4EC2-BEF7-D64C0C8B1280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6-4EC2-BEF7-D64C0C8B128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6-4EC2-BEF7-D64C0C8B128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6-4EC2-BEF7-D64C0C8B128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6-4EC2-BEF7-D64C0C8B128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6-4EC2-BEF7-D64C0C8B12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6-4EC2-BEF7-D64C0C8B128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2">
                  <c:v>2.3384605864516756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6-4EC2-BEF7-D64C0C8B1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6-4EC2-BEF7-D64C0C8B12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6-4EC2-BEF7-D64C0C8B12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6-4EC2-BEF7-D64C0C8B12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6-4EC2-BEF7-D64C0C8B12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6-4EC2-BEF7-D64C0C8B12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6-4EC2-BEF7-D64C0C8B12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6-4EC2-BEF7-D64C0C8B12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6-4EC2-BEF7-D64C0C8B12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6-4EC2-BEF7-D64C0C8B12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6-4EC2-BEF7-D64C0C8B12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6-4EC2-BEF7-D64C0C8B12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6-4EC2-BEF7-D64C0C8B12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6-4EC2-BEF7-D64C0C8B128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-0.24623006247428192</c:v>
                </c:pt>
                <c:pt idx="12">
                  <c:v>-5.6319125444065143E-2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6-4EC2-BEF7-D64C0C8B1280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-7.7633477580422827E-2</c:v>
                </c:pt>
                <c:pt idx="12">
                  <c:v>6.0223865179644509E-2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6-4EC2-BEF7-D64C0C8B1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6-4A3E-A5D4-C66FF00E09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6-4A3E-A5D4-C66FF00E09B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66-4A3E-A5D4-C66FF00E09B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66-4A3E-A5D4-C66FF00E09B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6-4A3E-A5D4-C66FF00E09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66-4A3E-A5D4-C66FF00E09B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66-4A3E-A5D4-C66FF00E09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66-4A3E-A5D4-C66FF00E09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2">
                  <c:v>2.3384605864516756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66-4A3E-A5D4-C66FF00E0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66-4A3E-A5D4-C66FF00E09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66-4A3E-A5D4-C66FF00E09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66-4A3E-A5D4-C66FF00E09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66-4A3E-A5D4-C66FF00E09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66-4A3E-A5D4-C66FF00E09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66-4A3E-A5D4-C66FF00E09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66-4A3E-A5D4-C66FF00E09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66-4A3E-A5D4-C66FF00E09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66-4A3E-A5D4-C66FF00E09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66-4A3E-A5D4-C66FF00E09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66-4A3E-A5D4-C66FF00E09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66-4A3E-A5D4-C66FF00E09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66-4A3E-A5D4-C66FF00E09B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5">
                  <c:v>-9.1347913770983613E-2</c:v>
                </c:pt>
                <c:pt idx="6">
                  <c:v>-0.31230915971755335</c:v>
                </c:pt>
                <c:pt idx="7">
                  <c:v>-9.0765063869268303E-2</c:v>
                </c:pt>
                <c:pt idx="8">
                  <c:v>-0.3156685603905518</c:v>
                </c:pt>
                <c:pt idx="9">
                  <c:v>-0.1695695721930095</c:v>
                </c:pt>
                <c:pt idx="10">
                  <c:v>-0.24623006247428192</c:v>
                </c:pt>
                <c:pt idx="12">
                  <c:v>-5.6319125444065143E-2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66-4A3E-A5D4-C66FF00E09B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5">
                  <c:v>-3.0757428340906223E-2</c:v>
                </c:pt>
                <c:pt idx="6">
                  <c:v>-0.26861479197206117</c:v>
                </c:pt>
                <c:pt idx="7">
                  <c:v>-4.6677692033880724E-3</c:v>
                </c:pt>
                <c:pt idx="8">
                  <c:v>-7.6256391336087859E-2</c:v>
                </c:pt>
                <c:pt idx="9">
                  <c:v>8.224634645125084E-2</c:v>
                </c:pt>
                <c:pt idx="10">
                  <c:v>-7.7633477580422827E-2</c:v>
                </c:pt>
                <c:pt idx="12">
                  <c:v>6.0223865179644509E-2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66-4A3E-A5D4-C66FF00E0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7A-4DCE-8D14-B45C404629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2.4552906110283161</c:v>
                </c:pt>
                <c:pt idx="1">
                  <c:v>2.3591097698981516</c:v>
                </c:pt>
                <c:pt idx="2">
                  <c:v>2.3248919619706139</c:v>
                </c:pt>
                <c:pt idx="3">
                  <c:v>2.4152287654458422</c:v>
                </c:pt>
                <c:pt idx="4">
                  <c:v>2.1058795970953383</c:v>
                </c:pt>
                <c:pt idx="5">
                  <c:v>2.1897300855826201</c:v>
                </c:pt>
                <c:pt idx="6">
                  <c:v>2.7054282563411345</c:v>
                </c:pt>
                <c:pt idx="7">
                  <c:v>3.3449266596098592</c:v>
                </c:pt>
                <c:pt idx="8">
                  <c:v>2.3732576148683533</c:v>
                </c:pt>
                <c:pt idx="9">
                  <c:v>2.2553028646402797</c:v>
                </c:pt>
                <c:pt idx="10">
                  <c:v>2.2822129473403785</c:v>
                </c:pt>
                <c:pt idx="11">
                  <c:v>2.4495087612681048</c:v>
                </c:pt>
                <c:pt idx="12">
                  <c:v>2.4152741184538202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A-4DCE-8D14-B45C40462901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7A-4DCE-8D14-B45C40462901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3.0459280303030303</c:v>
                </c:pt>
                <c:pt idx="1">
                  <c:v>2.5615745079662604</c:v>
                </c:pt>
                <c:pt idx="2">
                  <c:v>2.4389859864588255</c:v>
                </c:pt>
                <c:pt idx="3">
                  <c:v>2.5931468036125378</c:v>
                </c:pt>
                <c:pt idx="4">
                  <c:v>2.4652253909843607</c:v>
                </c:pt>
                <c:pt idx="5">
                  <c:v>2.4094270781974165</c:v>
                </c:pt>
                <c:pt idx="6">
                  <c:v>2.5594205572983943</c:v>
                </c:pt>
                <c:pt idx="7">
                  <c:v>3.04468764249886</c:v>
                </c:pt>
                <c:pt idx="8">
                  <c:v>2.1439809086088033</c:v>
                </c:pt>
                <c:pt idx="9">
                  <c:v>2.1939564867042707</c:v>
                </c:pt>
                <c:pt idx="10">
                  <c:v>2.2719651012200939</c:v>
                </c:pt>
                <c:pt idx="11">
                  <c:v>2.2874622245153682</c:v>
                </c:pt>
                <c:pt idx="12">
                  <c:v>2.4676964118587734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7A-4DCE-8D14-B45C40462901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7A-4DCE-8D14-B45C404629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7A-4DCE-8D14-B45C40462901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7A-4DCE-8D14-B45C404629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7A-4DCE-8D14-B45C404629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2">
                  <c:v>2.4584124880347544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7A-4DCE-8D14-B45C4046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7A-4DCE-8D14-B45C404629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7A-4DCE-8D14-B45C404629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7A-4DCE-8D14-B45C404629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7A-4DCE-8D14-B45C404629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7A-4DCE-8D14-B45C404629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7A-4DCE-8D14-B45C404629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7A-4DCE-8D14-B45C404629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7A-4DCE-8D14-B45C404629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7A-4DCE-8D14-B45C404629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7A-4DCE-8D14-B45C404629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7A-4DCE-8D14-B45C404629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7A-4DCE-8D14-B45C404629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7A-4DCE-8D14-B45C40462901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0.14195108303478987</c:v>
                </c:pt>
                <c:pt idx="1">
                  <c:v>0.19755613259852645</c:v>
                </c:pt>
                <c:pt idx="2">
                  <c:v>0.25437339138906268</c:v>
                </c:pt>
                <c:pt idx="3">
                  <c:v>0.21818041119200782</c:v>
                </c:pt>
                <c:pt idx="4">
                  <c:v>-0.10472608436890551</c:v>
                </c:pt>
                <c:pt idx="5">
                  <c:v>-7.4257826729486887E-3</c:v>
                </c:pt>
                <c:pt idx="6">
                  <c:v>-0.31966945932790258</c:v>
                </c:pt>
                <c:pt idx="7">
                  <c:v>0.13851730169286292</c:v>
                </c:pt>
                <c:pt idx="8">
                  <c:v>-0.46102623878077731</c:v>
                </c:pt>
                <c:pt idx="9">
                  <c:v>-8.0044102543448403E-2</c:v>
                </c:pt>
                <c:pt idx="10">
                  <c:v>-6.8399980757987144E-3</c:v>
                </c:pt>
                <c:pt idx="12">
                  <c:v>7.2115471846720958E-3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7A-4DCE-8D14-B45C40462901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0.22238750462835988</c:v>
                </c:pt>
                <c:pt idx="1">
                  <c:v>0.21636552978879964</c:v>
                </c:pt>
                <c:pt idx="2">
                  <c:v>0.21024685337093985</c:v>
                </c:pt>
                <c:pt idx="3">
                  <c:v>0.13139013289719426</c:v>
                </c:pt>
                <c:pt idx="4">
                  <c:v>0.11150745551565322</c:v>
                </c:pt>
                <c:pt idx="5">
                  <c:v>6.5806115871058779E-3</c:v>
                </c:pt>
                <c:pt idx="6">
                  <c:v>-0.42106618188997302</c:v>
                </c:pt>
                <c:pt idx="7">
                  <c:v>-0.10811288135366981</c:v>
                </c:pt>
                <c:pt idx="8">
                  <c:v>-4.4415779770502706E-2</c:v>
                </c:pt>
                <c:pt idx="9">
                  <c:v>5.9580569048156118E-2</c:v>
                </c:pt>
                <c:pt idx="10">
                  <c:v>5.192798281856259E-3</c:v>
                </c:pt>
                <c:pt idx="12">
                  <c:v>4.6486382344100186E-2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7A-4DCE-8D14-B45C4046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A-4662-966E-D273CF2822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2.4180503208719566</c:v>
                </c:pt>
                <c:pt idx="1">
                  <c:v>2.156997578692494</c:v>
                </c:pt>
                <c:pt idx="2">
                  <c:v>2.2048192771084336</c:v>
                </c:pt>
                <c:pt idx="3">
                  <c:v>2.0455305466237941</c:v>
                </c:pt>
                <c:pt idx="4">
                  <c:v>2.0075391683354931</c:v>
                </c:pt>
                <c:pt idx="5">
                  <c:v>1.9847512038523274</c:v>
                </c:pt>
                <c:pt idx="6">
                  <c:v>2.0491893680379398</c:v>
                </c:pt>
                <c:pt idx="7">
                  <c:v>2.3111420612813371</c:v>
                </c:pt>
                <c:pt idx="8">
                  <c:v>2.1934740417273169</c:v>
                </c:pt>
                <c:pt idx="9">
                  <c:v>2.0448011751127897</c:v>
                </c:pt>
                <c:pt idx="10">
                  <c:v>2.1053338449731389</c:v>
                </c:pt>
                <c:pt idx="11">
                  <c:v>2.240995475113122</c:v>
                </c:pt>
                <c:pt idx="12">
                  <c:v>2.1513226933851644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A-4662-966E-D273CF282215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A-4662-966E-D273CF282215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2.5154440154440154</c:v>
                </c:pt>
                <c:pt idx="1">
                  <c:v>2.2815777116919707</c:v>
                </c:pt>
                <c:pt idx="2">
                  <c:v>2.1930087051142548</c:v>
                </c:pt>
                <c:pt idx="3">
                  <c:v>2.3559378101223949</c:v>
                </c:pt>
                <c:pt idx="4">
                  <c:v>2.460375816993464</c:v>
                </c:pt>
                <c:pt idx="5">
                  <c:v>2.1475826972010177</c:v>
                </c:pt>
                <c:pt idx="6">
                  <c:v>2.1458937198067631</c:v>
                </c:pt>
                <c:pt idx="7">
                  <c:v>2.2209543568464731</c:v>
                </c:pt>
                <c:pt idx="8">
                  <c:v>2.0783111625216888</c:v>
                </c:pt>
                <c:pt idx="9">
                  <c:v>2.2074144087376601</c:v>
                </c:pt>
                <c:pt idx="10">
                  <c:v>2.1468809073724007</c:v>
                </c:pt>
                <c:pt idx="11">
                  <c:v>2.214271975379881</c:v>
                </c:pt>
                <c:pt idx="12">
                  <c:v>2.233020099749556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A-4662-966E-D273CF282215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A-4662-966E-D273CF2822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A-4662-966E-D273CF282215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1A-4662-966E-D273CF2822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1A-4662-966E-D273CF28221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2">
                  <c:v>2.1583178520877566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1A-4662-966E-D273CF28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A-4662-966E-D273CF2822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A-4662-966E-D273CF2822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A-4662-966E-D273CF2822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A-4662-966E-D273CF2822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A-4662-966E-D273CF2822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A-4662-966E-D273CF2822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A-4662-966E-D273CF2822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A-4662-966E-D273CF2822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A-4662-966E-D273CF2822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A-4662-966E-D273CF2822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1A-4662-966E-D273CF2822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1A-4662-966E-D273CF2822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1A-4662-966E-D273CF282215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4.8141229236425609E-2</c:v>
                </c:pt>
                <c:pt idx="1">
                  <c:v>0.17427337785327968</c:v>
                </c:pt>
                <c:pt idx="2">
                  <c:v>0.20262118259146833</c:v>
                </c:pt>
                <c:pt idx="3">
                  <c:v>0.17523548763326779</c:v>
                </c:pt>
                <c:pt idx="4">
                  <c:v>-0.30525299725358268</c:v>
                </c:pt>
                <c:pt idx="5">
                  <c:v>-0.20221998903709126</c:v>
                </c:pt>
                <c:pt idx="6">
                  <c:v>-0.28438538578670802</c:v>
                </c:pt>
                <c:pt idx="7">
                  <c:v>-0.42365309775747928</c:v>
                </c:pt>
                <c:pt idx="8">
                  <c:v>-0.13809888415841787</c:v>
                </c:pt>
                <c:pt idx="9">
                  <c:v>-0.34973862007277878</c:v>
                </c:pt>
                <c:pt idx="10">
                  <c:v>-0.67159684469922953</c:v>
                </c:pt>
                <c:pt idx="12">
                  <c:v>-0.14932250839008621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1A-4662-966E-D273CF282215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0.1358200750311358</c:v>
                </c:pt>
                <c:pt idx="1">
                  <c:v>0.17570603171892518</c:v>
                </c:pt>
                <c:pt idx="2">
                  <c:v>0.37219056702610276</c:v>
                </c:pt>
                <c:pt idx="3">
                  <c:v>0.20523242387467988</c:v>
                </c:pt>
                <c:pt idx="4">
                  <c:v>0.16090669330321461</c:v>
                </c:pt>
                <c:pt idx="5">
                  <c:v>-0.11004811596634156</c:v>
                </c:pt>
                <c:pt idx="6">
                  <c:v>-0.2254586837112289</c:v>
                </c:pt>
                <c:pt idx="7">
                  <c:v>-0.19221125431128128</c:v>
                </c:pt>
                <c:pt idx="8">
                  <c:v>-0.20754071777176764</c:v>
                </c:pt>
                <c:pt idx="9">
                  <c:v>1.3321964476745052E-2</c:v>
                </c:pt>
                <c:pt idx="10">
                  <c:v>-0.28380253273591838</c:v>
                </c:pt>
                <c:pt idx="12">
                  <c:v>1.7051119794303293E-2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1A-4662-966E-D273CF28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1A-4CF4-A36A-A4A64B5C5C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1322</c:v>
                </c:pt>
                <c:pt idx="1">
                  <c:v>1257</c:v>
                </c:pt>
                <c:pt idx="2">
                  <c:v>1143</c:v>
                </c:pt>
                <c:pt idx="3">
                  <c:v>711</c:v>
                </c:pt>
                <c:pt idx="4">
                  <c:v>631</c:v>
                </c:pt>
                <c:pt idx="5">
                  <c:v>507</c:v>
                </c:pt>
                <c:pt idx="6">
                  <c:v>665</c:v>
                </c:pt>
                <c:pt idx="7">
                  <c:v>490</c:v>
                </c:pt>
                <c:pt idx="8">
                  <c:v>929</c:v>
                </c:pt>
                <c:pt idx="9">
                  <c:v>655</c:v>
                </c:pt>
                <c:pt idx="10">
                  <c:v>1023</c:v>
                </c:pt>
                <c:pt idx="11">
                  <c:v>1127</c:v>
                </c:pt>
                <c:pt idx="12">
                  <c:v>10460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A-4CF4-A36A-A4A64B5C5CD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1A-4CF4-A36A-A4A64B5C5CD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805</c:v>
                </c:pt>
                <c:pt idx="1">
                  <c:v>857</c:v>
                </c:pt>
                <c:pt idx="2">
                  <c:v>816</c:v>
                </c:pt>
                <c:pt idx="3">
                  <c:v>609</c:v>
                </c:pt>
                <c:pt idx="4">
                  <c:v>466</c:v>
                </c:pt>
                <c:pt idx="5">
                  <c:v>513</c:v>
                </c:pt>
                <c:pt idx="6">
                  <c:v>730</c:v>
                </c:pt>
                <c:pt idx="7">
                  <c:v>825</c:v>
                </c:pt>
                <c:pt idx="8">
                  <c:v>1068</c:v>
                </c:pt>
                <c:pt idx="9">
                  <c:v>998</c:v>
                </c:pt>
                <c:pt idx="10">
                  <c:v>917</c:v>
                </c:pt>
                <c:pt idx="11">
                  <c:v>1313</c:v>
                </c:pt>
                <c:pt idx="12">
                  <c:v>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1A-4CF4-A36A-A4A64B5C5CD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1A-4CF4-A36A-A4A64B5C5C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1A-4CF4-A36A-A4A64B5C5CD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1A-4CF4-A36A-A4A64B5C5C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1A-4CF4-A36A-A4A64B5C5C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2">
                  <c:v>9484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1A-4CF4-A36A-A4A64B5C5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A-4CF4-A36A-A4A64B5C5C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A-4CF4-A36A-A4A64B5C5C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A-4CF4-A36A-A4A64B5C5C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A-4CF4-A36A-A4A64B5C5C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A-4CF4-A36A-A4A64B5C5C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A-4CF4-A36A-A4A64B5C5C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1A-4CF4-A36A-A4A64B5C5C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1A-4CF4-A36A-A4A64B5C5C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1A-4CF4-A36A-A4A64B5C5C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1A-4CF4-A36A-A4A64B5C5C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1A-4CF4-A36A-A4A64B5C5C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1A-4CF4-A36A-A4A64B5C5C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1A-4CF4-A36A-A4A64B5C5CD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-6.7736185383244218E-2</c:v>
                </c:pt>
                <c:pt idx="1">
                  <c:v>0.25279106858054234</c:v>
                </c:pt>
                <c:pt idx="2">
                  <c:v>-5.4451166810717377E-2</c:v>
                </c:pt>
                <c:pt idx="3">
                  <c:v>0.20853858784893275</c:v>
                </c:pt>
                <c:pt idx="4">
                  <c:v>-0.15384615384615385</c:v>
                </c:pt>
                <c:pt idx="5">
                  <c:v>-0.21942857142857142</c:v>
                </c:pt>
                <c:pt idx="6">
                  <c:v>-8.6102719033232633E-2</c:v>
                </c:pt>
                <c:pt idx="7">
                  <c:v>-0.64005412719891752</c:v>
                </c:pt>
                <c:pt idx="8">
                  <c:v>0.22637795275590555</c:v>
                </c:pt>
                <c:pt idx="9">
                  <c:v>-0.18954248366013071</c:v>
                </c:pt>
                <c:pt idx="10">
                  <c:v>-1.8726591760299671E-3</c:v>
                </c:pt>
                <c:pt idx="12">
                  <c:v>-9.7964618603766374E-2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1A-4CF4-A36A-A4A64B5C5CD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0.18683812405446298</c:v>
                </c:pt>
                <c:pt idx="1">
                  <c:v>0.24980111376292768</c:v>
                </c:pt>
                <c:pt idx="2">
                  <c:v>-4.2869641294838168E-2</c:v>
                </c:pt>
                <c:pt idx="3">
                  <c:v>3.5161744022503605E-2</c:v>
                </c:pt>
                <c:pt idx="4">
                  <c:v>-0.38985736925515058</c:v>
                </c:pt>
                <c:pt idx="5">
                  <c:v>0.34714003944773175</c:v>
                </c:pt>
                <c:pt idx="6">
                  <c:v>-9.0225563909774431E-2</c:v>
                </c:pt>
                <c:pt idx="7">
                  <c:v>8.5714285714285632E-2</c:v>
                </c:pt>
                <c:pt idx="8">
                  <c:v>-0.32938643702906356</c:v>
                </c:pt>
                <c:pt idx="9">
                  <c:v>-5.3435114503816772E-2</c:v>
                </c:pt>
                <c:pt idx="10">
                  <c:v>4.2033235581622641E-2</c:v>
                </c:pt>
                <c:pt idx="12">
                  <c:v>1.6179149255330483E-2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1A-4CF4-A36A-A4A64B5C5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77-4377-8647-9DA10076BC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7-4377-8647-9DA10076BC84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77-4377-8647-9DA10076BC8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7-4377-8647-9DA10076BC8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77-4377-8647-9DA10076BC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77-4377-8647-9DA10076BC8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77-4377-8647-9DA10076BC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77-4377-8647-9DA10076BC8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7-4377-8647-9DA10076B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77-4377-8647-9DA10076BC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77-4377-8647-9DA10076BC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7-4377-8647-9DA10076BC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7-4377-8647-9DA10076BC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7-4377-8647-9DA10076BC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7-4377-8647-9DA10076BC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7-4377-8647-9DA10076BC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7-4377-8647-9DA10076BC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7-4377-8647-9DA10076BC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7-4377-8647-9DA10076BC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77-4377-8647-9DA10076BC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77-4377-8647-9DA10076BC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77-4377-8647-9DA10076BC8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5.712549377089049E-2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0.17896034518183668</c:v>
                </c:pt>
                <c:pt idx="9">
                  <c:v>-9.793725082336624E-2</c:v>
                </c:pt>
                <c:pt idx="10">
                  <c:v>-2.2314171715679065E-2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77-4377-8647-9DA10076BC84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0.13544386422976484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0.27823568723546432</c:v>
                </c:pt>
                <c:pt idx="9">
                  <c:v>8.8930738648252738E-2</c:v>
                </c:pt>
                <c:pt idx="10">
                  <c:v>0.12804774083546455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77-4377-8647-9DA10076B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3-4FB7-A53B-94FB952B4B4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0.55909999999999993</c:v>
                </c:pt>
                <c:pt idx="1">
                  <c:v>0.62950000000000006</c:v>
                </c:pt>
                <c:pt idx="2">
                  <c:v>0.59439999999999993</c:v>
                </c:pt>
                <c:pt idx="3">
                  <c:v>0.48899999999999999</c:v>
                </c:pt>
                <c:pt idx="4">
                  <c:v>0.56640000000000001</c:v>
                </c:pt>
                <c:pt idx="5">
                  <c:v>0.51600000000000001</c:v>
                </c:pt>
                <c:pt idx="6">
                  <c:v>0.51919999999999999</c:v>
                </c:pt>
                <c:pt idx="7">
                  <c:v>0.44679999999999997</c:v>
                </c:pt>
                <c:pt idx="8">
                  <c:v>0.51990000000000003</c:v>
                </c:pt>
                <c:pt idx="9">
                  <c:v>0.58550000000000002</c:v>
                </c:pt>
                <c:pt idx="10">
                  <c:v>0.65379999999999994</c:v>
                </c:pt>
                <c:pt idx="11">
                  <c:v>0.64139999999999997</c:v>
                </c:pt>
                <c:pt idx="12">
                  <c:v>0.55989999999999995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3-4FB7-A53B-94FB952B4B4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83-4FB7-A53B-94FB952B4B4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3-4FB7-A53B-94FB952B4B4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83-4FB7-A53B-94FB952B4B4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83-4FB7-A53B-94FB952B4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83-4FB7-A53B-94FB952B4B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83-4FB7-A53B-94FB952B4B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83-4FB7-A53B-94FB952B4B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83-4FB7-A53B-94FB952B4B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83-4FB7-A53B-94FB952B4B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3-4FB7-A53B-94FB952B4B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3-4FB7-A53B-94FB952B4B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83-4FB7-A53B-94FB952B4B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83-4FB7-A53B-94FB952B4B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83-4FB7-A53B-94FB952B4B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83-4FB7-A53B-94FB952B4B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83-4FB7-A53B-94FB952B4B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83-4FB7-A53B-94FB952B4B4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0.14311296821369934</c:v>
                </c:pt>
                <c:pt idx="1">
                  <c:v>0.22085992610010075</c:v>
                </c:pt>
                <c:pt idx="2">
                  <c:v>0.14250538627269904</c:v>
                </c:pt>
                <c:pt idx="3">
                  <c:v>0.23950447350309712</c:v>
                </c:pt>
                <c:pt idx="4">
                  <c:v>-4.8403707518022587E-2</c:v>
                </c:pt>
                <c:pt idx="5">
                  <c:v>-5.1388068517424723E-2</c:v>
                </c:pt>
                <c:pt idx="6">
                  <c:v>2.7578947368421147E-2</c:v>
                </c:pt>
                <c:pt idx="7">
                  <c:v>-0.19647463456577818</c:v>
                </c:pt>
                <c:pt idx="8">
                  <c:v>0.3407860673099552</c:v>
                </c:pt>
                <c:pt idx="9">
                  <c:v>-5.5596465390279848E-2</c:v>
                </c:pt>
                <c:pt idx="10">
                  <c:v>1.0726325467361075E-2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83-4FB7-A53B-94FB952B4B4C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0.36444602778767354</c:v>
                </c:pt>
                <c:pt idx="1">
                  <c:v>0.24661293088664027</c:v>
                </c:pt>
                <c:pt idx="2">
                  <c:v>0.39470223558143891</c:v>
                </c:pt>
                <c:pt idx="3">
                  <c:v>0.34136047666335645</c:v>
                </c:pt>
                <c:pt idx="4">
                  <c:v>0.10605697869284181</c:v>
                </c:pt>
                <c:pt idx="5">
                  <c:v>0.28206492815327322</c:v>
                </c:pt>
                <c:pt idx="6">
                  <c:v>-2.2822822822822886E-2</c:v>
                </c:pt>
                <c:pt idx="7">
                  <c:v>-0.16207128446536645</c:v>
                </c:pt>
                <c:pt idx="8">
                  <c:v>0.24388646288209603</c:v>
                </c:pt>
                <c:pt idx="9">
                  <c:v>7.3895750471006938E-2</c:v>
                </c:pt>
                <c:pt idx="10">
                  <c:v>0.18654434250764496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983-4FB7-A53B-94FB952B4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E-46D0-AE9A-7A550B8707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E-46D0-AE9A-7A550B8707F9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E-46D0-AE9A-7A550B8707F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E-46D0-AE9A-7A550B8707F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E-46D0-AE9A-7A550B8707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DE-46D0-AE9A-7A550B8707F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DE-46D0-AE9A-7A550B8707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DE-46D0-AE9A-7A550B8707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DE-46D0-AE9A-7A550B870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DE-46D0-AE9A-7A550B8707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DE-46D0-AE9A-7A550B8707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DE-46D0-AE9A-7A550B8707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DE-46D0-AE9A-7A550B8707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DE-46D0-AE9A-7A550B8707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DE-46D0-AE9A-7A550B8707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DE-46D0-AE9A-7A550B8707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DE-46D0-AE9A-7A550B8707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DE-46D0-AE9A-7A550B8707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DE-46D0-AE9A-7A550B8707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DE-46D0-AE9A-7A550B8707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DE-46D0-AE9A-7A550B8707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DE-46D0-AE9A-7A550B8707F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9.4955940443634201E-2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5">
                  <c:v>2.4457677584006854E-2</c:v>
                </c:pt>
                <c:pt idx="6">
                  <c:v>6.8412505075111651E-2</c:v>
                </c:pt>
                <c:pt idx="7">
                  <c:v>-1.0231148162182735E-2</c:v>
                </c:pt>
                <c:pt idx="8">
                  <c:v>0.17896034518183668</c:v>
                </c:pt>
                <c:pt idx="9">
                  <c:v>-9.793725082336624E-2</c:v>
                </c:pt>
                <c:pt idx="10">
                  <c:v>-2.2314171715679065E-2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DE-46D0-AE9A-7A550B8707F9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0.17607702349869436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5">
                  <c:v>0.24341765616933397</c:v>
                </c:pt>
                <c:pt idx="6">
                  <c:v>4.0118577075098694E-2</c:v>
                </c:pt>
                <c:pt idx="7">
                  <c:v>2.895410675595822E-2</c:v>
                </c:pt>
                <c:pt idx="8">
                  <c:v>0.27823568723546432</c:v>
                </c:pt>
                <c:pt idx="9">
                  <c:v>8.8930738648252738E-2</c:v>
                </c:pt>
                <c:pt idx="10">
                  <c:v>0.12804774083546455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DE-46D0-AE9A-7A550B870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6-4A09-91B4-5702745BBE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0.61130000000000007</c:v>
                </c:pt>
                <c:pt idx="1">
                  <c:v>0.64180000000000004</c:v>
                </c:pt>
                <c:pt idx="2">
                  <c:v>0.62340000000000007</c:v>
                </c:pt>
                <c:pt idx="3">
                  <c:v>0.51950000000000007</c:v>
                </c:pt>
                <c:pt idx="4">
                  <c:v>0.41670000000000001</c:v>
                </c:pt>
                <c:pt idx="5">
                  <c:v>0.39829999999999999</c:v>
                </c:pt>
                <c:pt idx="6">
                  <c:v>0.51170000000000004</c:v>
                </c:pt>
                <c:pt idx="7">
                  <c:v>0.56630000000000003</c:v>
                </c:pt>
                <c:pt idx="8">
                  <c:v>0.44030000000000002</c:v>
                </c:pt>
                <c:pt idx="9">
                  <c:v>0.47799999999999998</c:v>
                </c:pt>
                <c:pt idx="10">
                  <c:v>0.61539999999999995</c:v>
                </c:pt>
                <c:pt idx="11">
                  <c:v>0.56040000000000001</c:v>
                </c:pt>
                <c:pt idx="12">
                  <c:v>0.53115642802858176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6-4A09-91B4-5702745BBE43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A6-4A09-91B4-5702745BBE4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0.49819999999999998</c:v>
                </c:pt>
                <c:pt idx="1">
                  <c:v>0.58590000000000009</c:v>
                </c:pt>
                <c:pt idx="2">
                  <c:v>0.59989999999999999</c:v>
                </c:pt>
                <c:pt idx="3">
                  <c:v>0.58599999999999997</c:v>
                </c:pt>
                <c:pt idx="4">
                  <c:v>0.51639999999999997</c:v>
                </c:pt>
                <c:pt idx="5">
                  <c:v>0.48649999999999999</c:v>
                </c:pt>
                <c:pt idx="6">
                  <c:v>0.53449999999999998</c:v>
                </c:pt>
                <c:pt idx="7">
                  <c:v>0.55869999999999997</c:v>
                </c:pt>
                <c:pt idx="8">
                  <c:v>0.48299999999999998</c:v>
                </c:pt>
                <c:pt idx="9">
                  <c:v>0.52469999999999994</c:v>
                </c:pt>
                <c:pt idx="10">
                  <c:v>0.66370000000000007</c:v>
                </c:pt>
                <c:pt idx="11">
                  <c:v>0.59799999999999998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A6-4A09-91B4-5702745BBE4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A6-4A09-91B4-5702745BBE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6-4A09-91B4-5702745BBE4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A6-4A09-91B4-5702745BBE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A6-4A09-91B4-5702745BBE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A6-4A09-91B4-5702745BB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A6-4A09-91B4-5702745BBE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A6-4A09-91B4-5702745BBE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A6-4A09-91B4-5702745BBE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A6-4A09-91B4-5702745BBE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A6-4A09-91B4-5702745BBE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A6-4A09-91B4-5702745BBE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A6-4A09-91B4-5702745BBE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A6-4A09-91B4-5702745BBE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A6-4A09-91B4-5702745BBE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A6-4A09-91B4-5702745BBE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A6-4A09-91B4-5702745BBE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A6-4A09-91B4-5702745BBE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A6-4A09-91B4-5702745BBE4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3.3747260774287913E-2</c:v>
                </c:pt>
                <c:pt idx="1">
                  <c:v>2.1234145646287672E-2</c:v>
                </c:pt>
                <c:pt idx="2">
                  <c:v>-3.4529349947455379E-2</c:v>
                </c:pt>
                <c:pt idx="3">
                  <c:v>3.8114527711287094E-2</c:v>
                </c:pt>
                <c:pt idx="4">
                  <c:v>-9.0890096113664831E-2</c:v>
                </c:pt>
                <c:pt idx="5">
                  <c:v>7.9094779296437157E-2</c:v>
                </c:pt>
                <c:pt idx="6">
                  <c:v>9.5844104195665247E-2</c:v>
                </c:pt>
                <c:pt idx="7">
                  <c:v>0.10969342548289918</c:v>
                </c:pt>
                <c:pt idx="8">
                  <c:v>9.3844984802431641E-2</c:v>
                </c:pt>
                <c:pt idx="9">
                  <c:v>-0.12527142141306169</c:v>
                </c:pt>
                <c:pt idx="10">
                  <c:v>-4.318936877076418E-2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A6-4A09-91B4-5702745BBE43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0.1575331261246522</c:v>
                </c:pt>
                <c:pt idx="1">
                  <c:v>0.11654721096914922</c:v>
                </c:pt>
                <c:pt idx="2">
                  <c:v>3.1600898299646962E-2</c:v>
                </c:pt>
                <c:pt idx="3">
                  <c:v>8.5274302213667053E-2</c:v>
                </c:pt>
                <c:pt idx="4">
                  <c:v>4.415646748260138E-2</c:v>
                </c:pt>
                <c:pt idx="5">
                  <c:v>0.2091388400702987</c:v>
                </c:pt>
                <c:pt idx="6">
                  <c:v>7.6998241156927882E-2</c:v>
                </c:pt>
                <c:pt idx="7">
                  <c:v>0.10577432456295233</c:v>
                </c:pt>
                <c:pt idx="8">
                  <c:v>0.30774471950942517</c:v>
                </c:pt>
                <c:pt idx="9">
                  <c:v>9.5606694560669281E-2</c:v>
                </c:pt>
                <c:pt idx="10">
                  <c:v>7.6373090672733346E-2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A6-4A09-91B4-5702745BB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75077</c:v>
                </c:pt>
                <c:pt idx="1">
                  <c:v>20215</c:v>
                </c:pt>
                <c:pt idx="2">
                  <c:v>40689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5-46DF-A854-FD8DEC8D839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74846</c:v>
                </c:pt>
                <c:pt idx="1">
                  <c:v>19876</c:v>
                </c:pt>
                <c:pt idx="2">
                  <c:v>48735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5-46DF-A854-FD8DEC8D8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625-46DF-A854-FD8DEC8D839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625-46DF-A854-FD8DEC8D839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625-46DF-A854-FD8DEC8D839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5-46DF-A854-FD8DEC8D839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5-46DF-A854-FD8DEC8D839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5-46DF-A854-FD8DEC8D839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5-46DF-A854-FD8DEC8D839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5-46DF-A854-FD8DEC8D839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5-46DF-A854-FD8DEC8D839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0.52173125047923763</c:v>
                </c:pt>
                <c:pt idx="1">
                  <c:v>0.13855022759433142</c:v>
                </c:pt>
                <c:pt idx="2">
                  <c:v>0.33971852192643093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25-46DF-A854-FD8DEC8D8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25-46DF-A854-FD8DEC8D83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25-46DF-A854-FD8DEC8D83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25-46DF-A854-FD8DEC8D83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25-46DF-A854-FD8DEC8D83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25-46DF-A854-FD8DEC8D839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25-46DF-A854-FD8DEC8D839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25-46DF-A854-FD8DEC8D839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5-46DF-A854-FD8DEC8D839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25-46DF-A854-FD8DEC8D839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25-46DF-A854-FD8DEC8D839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25-46DF-A854-FD8DEC8D839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25-46DF-A854-FD8DEC8D839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-3.076841109793893E-3</c:v>
                </c:pt>
                <c:pt idx="1">
                  <c:v>-1.6769725451397433E-2</c:v>
                </c:pt>
                <c:pt idx="2">
                  <c:v>0.19774386197743854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25-46DF-A854-FD8DEC8D83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A35-45D1-A2A5-1C1947978A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A35-45D1-A2A5-1C1947978A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A35-45D1-A2A5-1C1947978A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A35-45D1-A2A5-1C1947978AA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A35-45D1-A2A5-1C1947978AA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35-45D1-A2A5-1C1947978AA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35-45D1-A2A5-1C1947978AA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5-45D1-A2A5-1C1947978A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35-45D1-A2A5-1C1947978A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5-45D1-A2A5-1C1947978AA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35-45D1-A2A5-1C1947978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74846</c:v>
                </c:pt>
                <c:pt idx="1">
                  <c:v>19876</c:v>
                </c:pt>
                <c:pt idx="2">
                  <c:v>48735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35-45D1-A2A5-1C1947978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E6-464A-B449-2C07D96DD37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6-464A-B449-2C07D96DD37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6-464A-B449-2C07D96DD37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6-464A-B449-2C07D96DD37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6-464A-B449-2C07D96DD37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6-464A-B449-2C07D96DD37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6-464A-B449-2C07D96DD37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6-464A-B449-2C07D96DD37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6-464A-B449-2C07D96DD37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E6-464A-B449-2C07D96DD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7E6-464A-B449-2C07D96DD37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E6-464A-B449-2C07D96DD37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E6-464A-B449-2C07D96DD37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E6-464A-B449-2C07D96DD37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E6-464A-B449-2C07D96DD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7E6-464A-B449-2C07D96DD37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7E6-464A-B449-2C07D96DD37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E6-464A-B449-2C07D96DD37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E6-464A-B449-2C07D96DD37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E6-464A-B449-2C07D96DD37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E6-464A-B449-2C07D96DD37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E6-464A-B449-2C07D96DD37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E6-464A-B449-2C07D96DD37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E6-464A-B449-2C07D96DD37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E6-464A-B449-2C07D96DD37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E6-464A-B449-2C07D96DD37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E6-464A-B449-2C07D96DD37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E6-464A-B449-2C07D96DD37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E6-464A-B449-2C07D96DD37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E6-464A-B449-2C07D96DD37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E6-464A-B449-2C07D96DD37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E6-464A-B449-2C07D96DD37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E6-464A-B449-2C07D96DD3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7E6-464A-B449-2C07D96DD37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7E6-464A-B449-2C07D96DD3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7E6-464A-B449-2C07D96DD3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7E6-464A-B449-2C07D96DD3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7E6-464A-B449-2C07D96DD3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7E6-464A-B449-2C07D96DD3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7E6-464A-B449-2C07D96DD3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7E6-464A-B449-2C07D96DD3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7E6-464A-B449-2C07D96DD3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7E6-464A-B449-2C07D96DD3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7E6-464A-B449-2C07D96DD3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7E6-464A-B449-2C07D96DD3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7E6-464A-B449-2C07D96DD3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7E6-464A-B449-2C07D96DD3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7E6-464A-B449-2C07D96DD3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7E6-464A-B449-2C07D96DD37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7E6-464A-B449-2C07D96DD37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E6-464A-B449-2C07D96DD37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E6-464A-B449-2C07D96DD37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E6-464A-B449-2C07D96DD37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E6-464A-B449-2C07D96DD37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E6-464A-B449-2C07D96DD37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E6-464A-B449-2C07D96DD37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E6-464A-B449-2C07D96DD37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E6-464A-B449-2C07D96DD37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7E6-464A-B449-2C07D96DD37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E6-464A-B449-2C07D96DD37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7E6-464A-B449-2C07D96DD37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7E6-464A-B449-2C07D96DD37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7E6-464A-B449-2C07D96DD37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7E6-464A-B449-2C07D96DD37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7E6-464A-B449-2C07D96DD37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7E6-464A-B449-2C07D96DD3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7E6-464A-B449-2C07D96DD37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7E6-464A-B449-2C07D96DD37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7E6-464A-B449-2C07D96DD37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7E6-464A-B449-2C07D96DD37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7E6-464A-B449-2C07D96DD37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7E6-464A-B449-2C07D96DD37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7E6-464A-B449-2C07D96DD37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7E6-464A-B449-2C07D96DD37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7E6-464A-B449-2C07D96DD37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7E6-464A-B449-2C07D96DD37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7E6-464A-B449-2C07D96DD37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7E6-464A-B449-2C07D96DD37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7E6-464A-B449-2C07D96DD37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7E6-464A-B449-2C07D96DD37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7E6-464A-B449-2C07D96DD37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7E6-464A-B449-2C07D96DD37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7E6-464A-B449-2C07D96DD3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7E6-464A-B449-2C07D96DD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8CA-4700-AA19-826AB645F21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CA-4700-AA19-826AB645F21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CA-4700-AA19-826AB645F21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CA-4700-AA19-826AB645F21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61696</c:v>
                </c:pt>
                <c:pt idx="1">
                  <c:v>81761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CA-4700-AA19-826AB645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48506</c:v>
                </c:pt>
                <c:pt idx="1">
                  <c:v>19832</c:v>
                </c:pt>
                <c:pt idx="2">
                  <c:v>28674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F-4F92-8894-F0BF6D2AD35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135981</c:v>
                </c:pt>
                <c:pt idx="1">
                  <c:v>56402</c:v>
                </c:pt>
                <c:pt idx="2">
                  <c:v>79579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EF-4F92-8894-F0BF6D2AD35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143457</c:v>
                </c:pt>
                <c:pt idx="1">
                  <c:v>61696</c:v>
                </c:pt>
                <c:pt idx="2">
                  <c:v>81761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EF-4F92-8894-F0BF6D2A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5.4978269022878168E-2</c:v>
                </c:pt>
                <c:pt idx="1">
                  <c:v>9.3861919790078296E-2</c:v>
                </c:pt>
                <c:pt idx="2">
                  <c:v>2.7419294034858543E-2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EF-4F92-8894-F0BF6D2AD35F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0.30549564552676833</c:v>
                </c:pt>
                <c:pt idx="1">
                  <c:v>0.3629956920357893</c:v>
                </c:pt>
                <c:pt idx="2">
                  <c:v>0.26521927516944688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EF-4F92-8894-F0BF6D2AD35F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0.30922495991899418</c:v>
                </c:pt>
                <c:pt idx="2">
                  <c:v>0.69077504008100588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EF-4F92-8894-F0BF6D2AD35F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0.43006615222679967</c:v>
                </c:pt>
                <c:pt idx="2">
                  <c:v>0.56993384777320033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EF-4F92-8894-F0BF6D2A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58-4EBA-A5A2-AB6339F44B5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58-4EBA-A5A2-AB6339F44B5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8-4EBA-A5A2-AB6339F44B5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8-4EBA-A5A2-AB6339F44B5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26439</c:v>
                </c:pt>
                <c:pt idx="1">
                  <c:v>48407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58-4EBA-A5A2-AB6339F4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3C-4E10-A5FB-E841333C0C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1521</c:v>
                </c:pt>
                <c:pt idx="1">
                  <c:v>1118</c:v>
                </c:pt>
                <c:pt idx="2">
                  <c:v>1239</c:v>
                </c:pt>
                <c:pt idx="3">
                  <c:v>820</c:v>
                </c:pt>
                <c:pt idx="4">
                  <c:v>395</c:v>
                </c:pt>
                <c:pt idx="5">
                  <c:v>314</c:v>
                </c:pt>
                <c:pt idx="6">
                  <c:v>351</c:v>
                </c:pt>
                <c:pt idx="7">
                  <c:v>362</c:v>
                </c:pt>
                <c:pt idx="8">
                  <c:v>374</c:v>
                </c:pt>
                <c:pt idx="9">
                  <c:v>772</c:v>
                </c:pt>
                <c:pt idx="10">
                  <c:v>1065</c:v>
                </c:pt>
                <c:pt idx="11">
                  <c:v>1219</c:v>
                </c:pt>
                <c:pt idx="12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C-4E10-A5FB-E841333C0C65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3C-4E10-A5FB-E841333C0C65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951</c:v>
                </c:pt>
                <c:pt idx="1">
                  <c:v>938</c:v>
                </c:pt>
                <c:pt idx="2">
                  <c:v>1100</c:v>
                </c:pt>
                <c:pt idx="3">
                  <c:v>852</c:v>
                </c:pt>
                <c:pt idx="4">
                  <c:v>480</c:v>
                </c:pt>
                <c:pt idx="5">
                  <c:v>330</c:v>
                </c:pt>
                <c:pt idx="6">
                  <c:v>456</c:v>
                </c:pt>
                <c:pt idx="7">
                  <c:v>554</c:v>
                </c:pt>
                <c:pt idx="8">
                  <c:v>710</c:v>
                </c:pt>
                <c:pt idx="9">
                  <c:v>1127</c:v>
                </c:pt>
                <c:pt idx="10">
                  <c:v>1713</c:v>
                </c:pt>
                <c:pt idx="11">
                  <c:v>2050</c:v>
                </c:pt>
                <c:pt idx="12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3C-4E10-A5FB-E841333C0C65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3C-4E10-A5FB-E841333C0C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3C-4E10-A5FB-E841333C0C65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3C-4E10-A5FB-E841333C0C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3C-4E10-A5FB-E841333C0C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2">
                  <c:v>11228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3C-4E10-A5FB-E841333C0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53C-4E10-A5FB-E841333C0C65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234</c:v>
                      </c:pt>
                      <c:pt idx="1">
                        <c:v>336</c:v>
                      </c:pt>
                      <c:pt idx="2">
                        <c:v>488</c:v>
                      </c:pt>
                      <c:pt idx="3">
                        <c:v>331</c:v>
                      </c:pt>
                      <c:pt idx="4">
                        <c:v>354</c:v>
                      </c:pt>
                      <c:pt idx="5">
                        <c:v>380</c:v>
                      </c:pt>
                      <c:pt idx="6">
                        <c:v>460</c:v>
                      </c:pt>
                      <c:pt idx="7">
                        <c:v>399</c:v>
                      </c:pt>
                      <c:pt idx="8">
                        <c:v>487</c:v>
                      </c:pt>
                      <c:pt idx="9">
                        <c:v>957</c:v>
                      </c:pt>
                      <c:pt idx="10">
                        <c:v>1541</c:v>
                      </c:pt>
                      <c:pt idx="11">
                        <c:v>1347</c:v>
                      </c:pt>
                      <c:pt idx="12">
                        <c:v>7314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53C-4E10-A5FB-E841333C0C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3C-4E10-A5FB-E841333C0C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C-4E10-A5FB-E841333C0C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C-4E10-A5FB-E841333C0C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C-4E10-A5FB-E841333C0C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C-4E10-A5FB-E841333C0C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C-4E10-A5FB-E841333C0C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C-4E10-A5FB-E841333C0C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C-4E10-A5FB-E841333C0C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C-4E10-A5FB-E841333C0C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C-4E10-A5FB-E841333C0C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C-4E10-A5FB-E841333C0C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C-4E10-A5FB-E841333C0C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C-4E10-A5FB-E841333C0C65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-9.7011494252873587E-2</c:v>
                </c:pt>
                <c:pt idx="1">
                  <c:v>2.5949367088607511E-2</c:v>
                </c:pt>
                <c:pt idx="2">
                  <c:v>-1.7035775127768327E-2</c:v>
                </c:pt>
                <c:pt idx="3">
                  <c:v>-0.13572679509632224</c:v>
                </c:pt>
                <c:pt idx="4">
                  <c:v>-5.0632911392405111E-2</c:v>
                </c:pt>
                <c:pt idx="5">
                  <c:v>-0.1228813559322034</c:v>
                </c:pt>
                <c:pt idx="6">
                  <c:v>-2.7504911591355596E-2</c:v>
                </c:pt>
                <c:pt idx="7">
                  <c:v>0.13644524236983835</c:v>
                </c:pt>
                <c:pt idx="8">
                  <c:v>-6.4748201438848962E-2</c:v>
                </c:pt>
                <c:pt idx="9">
                  <c:v>-7.0671378091872739E-2</c:v>
                </c:pt>
                <c:pt idx="10">
                  <c:v>0.17766497461928932</c:v>
                </c:pt>
                <c:pt idx="12">
                  <c:v>-1.9731098306268513E-2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3C-4E10-A5FB-E841333C0C65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0.29125575279421434</c:v>
                </c:pt>
                <c:pt idx="1">
                  <c:v>0.44991055456171725</c:v>
                </c:pt>
                <c:pt idx="2">
                  <c:v>0.397094430992736</c:v>
                </c:pt>
                <c:pt idx="3">
                  <c:v>0.20365853658536581</c:v>
                </c:pt>
                <c:pt idx="4">
                  <c:v>0.139240506329114</c:v>
                </c:pt>
                <c:pt idx="5">
                  <c:v>0.31847133757961776</c:v>
                </c:pt>
                <c:pt idx="6">
                  <c:v>0.41025641025641035</c:v>
                </c:pt>
                <c:pt idx="7">
                  <c:v>0.74861878453038666</c:v>
                </c:pt>
                <c:pt idx="8">
                  <c:v>0.39037433155080214</c:v>
                </c:pt>
                <c:pt idx="9">
                  <c:v>2.2020725388601115E-2</c:v>
                </c:pt>
                <c:pt idx="10">
                  <c:v>0.52488262910798111</c:v>
                </c:pt>
                <c:pt idx="12">
                  <c:v>0.34773736646260955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3C-4E10-A5FB-E841333C0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26652</c:v>
                </c:pt>
                <c:pt idx="1">
                  <c:v>10432</c:v>
                </c:pt>
                <c:pt idx="2">
                  <c:v>16220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B-43E2-BC68-A2FAEA65401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75077</c:v>
                </c:pt>
                <c:pt idx="1">
                  <c:v>29733</c:v>
                </c:pt>
                <c:pt idx="2">
                  <c:v>45344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B-43E2-BC68-A2FAEA65401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74846</c:v>
                </c:pt>
                <c:pt idx="1">
                  <c:v>26439</c:v>
                </c:pt>
                <c:pt idx="2">
                  <c:v>48407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EB-43E2-BC68-A2FAEA654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-3.076841109793893E-3</c:v>
                </c:pt>
                <c:pt idx="1">
                  <c:v>-0.11078599535869238</c:v>
                </c:pt>
                <c:pt idx="2">
                  <c:v>6.7550282286520824E-2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EB-43E2-BC68-A2FAEA654014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0.36692539494110132</c:v>
                </c:pt>
                <c:pt idx="1">
                  <c:v>0.12852142735188665</c:v>
                </c:pt>
                <c:pt idx="2">
                  <c:v>0.54521658633127967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EB-43E2-BC68-A2FAEA654014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0.3286850465894795</c:v>
                </c:pt>
                <c:pt idx="2">
                  <c:v>0.6713149534105205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EB-43E2-BC68-A2FAEA654014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0.35324533041177886</c:v>
                </c:pt>
                <c:pt idx="2">
                  <c:v>0.64675466958822114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EB-43E2-BC68-A2FAEA654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55-49F4-96C0-577FE3BA650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55-49F4-96C0-577FE3BA650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5-49F4-96C0-577FE3BA650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5-49F4-96C0-577FE3BA650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35257</c:v>
                </c:pt>
                <c:pt idx="1">
                  <c:v>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55-49F4-96C0-577FE3BA6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21854</c:v>
                </c:pt>
                <c:pt idx="1">
                  <c:v>9400</c:v>
                </c:pt>
                <c:pt idx="2">
                  <c:v>12454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4-426C-8FE2-A5C5B1A3A9B4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60904</c:v>
                </c:pt>
                <c:pt idx="1">
                  <c:v>26669</c:v>
                </c:pt>
                <c:pt idx="2">
                  <c:v>34235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4-426C-8FE2-A5C5B1A3A9B4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68611</c:v>
                </c:pt>
                <c:pt idx="1">
                  <c:v>35257</c:v>
                </c:pt>
                <c:pt idx="2">
                  <c:v>33354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84-426C-8FE2-A5C5B1A3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0.12654341258373836</c:v>
                </c:pt>
                <c:pt idx="1">
                  <c:v>0.32202182309047966</c:v>
                </c:pt>
                <c:pt idx="2">
                  <c:v>-2.5733898057543447E-2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84-426C-8FE2-A5C5B1A3A9B4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0.24448596096640784</c:v>
                </c:pt>
                <c:pt idx="1">
                  <c:v>0.61455328112836005</c:v>
                </c:pt>
                <c:pt idx="2">
                  <c:v>1.7720378435199802E-3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84-426C-8FE2-A5C5B1A3A9B4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0.29017512367196141</c:v>
                </c:pt>
                <c:pt idx="2">
                  <c:v>0.70982487632803859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84-426C-8FE2-A5C5B1A3A9B4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0.51386803865269415</c:v>
                </c:pt>
                <c:pt idx="2">
                  <c:v>0.48613196134730585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84-426C-8FE2-A5C5B1A3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37-44AF-9064-F2EB60ED14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37-44AF-9064-F2EB60ED14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E37-44AF-9064-F2EB60ED14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E37-44AF-9064-F2EB60ED148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E37-44AF-9064-F2EB60ED148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E37-44AF-9064-F2EB60ED148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E37-44AF-9064-F2EB60ED148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E37-44AF-9064-F2EB60ED148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E37-44AF-9064-F2EB60ED148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E37-44AF-9064-F2EB60ED148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37-44AF-9064-F2EB60ED148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7-44AF-9064-F2EB60ED148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7-44AF-9064-F2EB60ED148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37-44AF-9064-F2EB60ED148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37-44AF-9064-F2EB60ED148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37-44AF-9064-F2EB60ED148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37-44AF-9064-F2EB60ED148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37-44AF-9064-F2EB60ED148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37-44AF-9064-F2EB60ED148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E37-44AF-9064-F2EB60ED148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37-44AF-9064-F2EB60ED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B8-4514-8C7C-6D9C94F9832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B8-4514-8C7C-6D9C94F9832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8-4514-8C7C-6D9C94F9832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8-4514-8C7C-6D9C94F9832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8-4514-8C7C-6D9C94F9832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B8-4514-8C7C-6D9C94F9832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B8-4514-8C7C-6D9C94F9832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8-4514-8C7C-6D9C94F9832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B8-4514-8C7C-6D9C94F9832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B8-4514-8C7C-6D9C94F98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6B8-4514-8C7C-6D9C94F9832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B8-4514-8C7C-6D9C94F9832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B8-4514-8C7C-6D9C94F9832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B8-4514-8C7C-6D9C94F9832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B8-4514-8C7C-6D9C94F98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6B8-4514-8C7C-6D9C94F9832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6B8-4514-8C7C-6D9C94F9832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B8-4514-8C7C-6D9C94F9832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B8-4514-8C7C-6D9C94F9832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B8-4514-8C7C-6D9C94F9832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B8-4514-8C7C-6D9C94F9832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B8-4514-8C7C-6D9C94F9832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B8-4514-8C7C-6D9C94F9832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B8-4514-8C7C-6D9C94F9832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B8-4514-8C7C-6D9C94F9832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B8-4514-8C7C-6D9C94F9832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B8-4514-8C7C-6D9C94F9832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B8-4514-8C7C-6D9C94F9832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B8-4514-8C7C-6D9C94F9832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B8-4514-8C7C-6D9C94F9832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B8-4514-8C7C-6D9C94F9832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B8-4514-8C7C-6D9C94F9832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B8-4514-8C7C-6D9C94F983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6B8-4514-8C7C-6D9C94F9832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B8-4514-8C7C-6D9C94F983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6B8-4514-8C7C-6D9C94F983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6B8-4514-8C7C-6D9C94F983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6B8-4514-8C7C-6D9C94F983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6B8-4514-8C7C-6D9C94F983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6B8-4514-8C7C-6D9C94F983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6B8-4514-8C7C-6D9C94F983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6B8-4514-8C7C-6D9C94F983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6B8-4514-8C7C-6D9C94F983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6B8-4514-8C7C-6D9C94F983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6B8-4514-8C7C-6D9C94F983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6B8-4514-8C7C-6D9C94F9832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6B8-4514-8C7C-6D9C94F9832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6B8-4514-8C7C-6D9C94F9832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6B8-4514-8C7C-6D9C94F9832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6B8-4514-8C7C-6D9C94F9832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B8-4514-8C7C-6D9C94F9832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B8-4514-8C7C-6D9C94F9832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B8-4514-8C7C-6D9C94F9832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B8-4514-8C7C-6D9C94F9832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B8-4514-8C7C-6D9C94F9832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B8-4514-8C7C-6D9C94F9832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B8-4514-8C7C-6D9C94F9832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B8-4514-8C7C-6D9C94F9832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B8-4514-8C7C-6D9C94F9832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B8-4514-8C7C-6D9C94F9832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B8-4514-8C7C-6D9C94F9832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B8-4514-8C7C-6D9C94F9832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B8-4514-8C7C-6D9C94F9832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B8-4514-8C7C-6D9C94F9832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6B8-4514-8C7C-6D9C94F9832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6B8-4514-8C7C-6D9C94F983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6B8-4514-8C7C-6D9C94F9832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6B8-4514-8C7C-6D9C94F9832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6B8-4514-8C7C-6D9C94F9832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6B8-4514-8C7C-6D9C94F9832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6B8-4514-8C7C-6D9C94F9832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6B8-4514-8C7C-6D9C94F9832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6B8-4514-8C7C-6D9C94F9832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6B8-4514-8C7C-6D9C94F9832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6B8-4514-8C7C-6D9C94F9832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6B8-4514-8C7C-6D9C94F9832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6B8-4514-8C7C-6D9C94F9832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6B8-4514-8C7C-6D9C94F9832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6B8-4514-8C7C-6D9C94F9832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6B8-4514-8C7C-6D9C94F9832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6B8-4514-8C7C-6D9C94F9832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6B8-4514-8C7C-6D9C94F9832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6B8-4514-8C7C-6D9C94F983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6B8-4514-8C7C-6D9C94F98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95402</c:v>
                </c:pt>
                <c:pt idx="1">
                  <c:v>44587</c:v>
                </c:pt>
                <c:pt idx="2">
                  <c:v>2332</c:v>
                </c:pt>
                <c:pt idx="3">
                  <c:v>89109</c:v>
                </c:pt>
                <c:pt idx="4">
                  <c:v>28150</c:v>
                </c:pt>
                <c:pt idx="5">
                  <c:v>48506</c:v>
                </c:pt>
                <c:pt idx="6">
                  <c:v>13638</c:v>
                </c:pt>
                <c:pt idx="7">
                  <c:v>19970</c:v>
                </c:pt>
                <c:pt idx="8">
                  <c:v>21572</c:v>
                </c:pt>
                <c:pt idx="9">
                  <c:v>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B-410F-8D03-752FCFC52FB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169678</c:v>
                </c:pt>
                <c:pt idx="1">
                  <c:v>111509</c:v>
                </c:pt>
                <c:pt idx="2">
                  <c:v>18264</c:v>
                </c:pt>
                <c:pt idx="3">
                  <c:v>322678</c:v>
                </c:pt>
                <c:pt idx="4">
                  <c:v>51971</c:v>
                </c:pt>
                <c:pt idx="5">
                  <c:v>135981</c:v>
                </c:pt>
                <c:pt idx="6">
                  <c:v>35140</c:v>
                </c:pt>
                <c:pt idx="7">
                  <c:v>30135</c:v>
                </c:pt>
                <c:pt idx="8">
                  <c:v>43404</c:v>
                </c:pt>
                <c:pt idx="9">
                  <c:v>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B-410F-8D03-752FCFC52FB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FB-410F-8D03-752FCFC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-0.11004372988837685</c:v>
                </c:pt>
                <c:pt idx="1">
                  <c:v>-3.9369019541023564E-2</c:v>
                </c:pt>
                <c:pt idx="2">
                  <c:v>-0.44864213753832671</c:v>
                </c:pt>
                <c:pt idx="3">
                  <c:v>0.12121681676470031</c:v>
                </c:pt>
                <c:pt idx="4">
                  <c:v>-9.8766619845683135E-2</c:v>
                </c:pt>
                <c:pt idx="5">
                  <c:v>5.4978269022878168E-2</c:v>
                </c:pt>
                <c:pt idx="6">
                  <c:v>-7.2310756972111534E-2</c:v>
                </c:pt>
                <c:pt idx="7">
                  <c:v>-7.7849676455948202E-2</c:v>
                </c:pt>
                <c:pt idx="8">
                  <c:v>0.32003962768408445</c:v>
                </c:pt>
                <c:pt idx="9">
                  <c:v>-5.8839333691563689E-2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FB-410F-8D03-752FCFC52FB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-0.28292138566374625</c:v>
                </c:pt>
                <c:pt idx="1">
                  <c:v>-0.10272819413149281</c:v>
                </c:pt>
                <c:pt idx="2">
                  <c:v>5.9940059940060131E-3</c:v>
                </c:pt>
                <c:pt idx="3">
                  <c:v>8.5868984518971514E-2</c:v>
                </c:pt>
                <c:pt idx="4">
                  <c:v>0.62338832663246913</c:v>
                </c:pt>
                <c:pt idx="5">
                  <c:v>0.30549564552676833</c:v>
                </c:pt>
                <c:pt idx="6">
                  <c:v>-1.6354364684228018E-2</c:v>
                </c:pt>
                <c:pt idx="7">
                  <c:v>-0.35912455893544892</c:v>
                </c:pt>
                <c:pt idx="8">
                  <c:v>0.44794035885772043</c:v>
                </c:pt>
                <c:pt idx="9">
                  <c:v>6.2137413838410316E-2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FB-410F-8D03-752FCFC52FB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0.31576414089244864</c:v>
                </c:pt>
                <c:pt idx="1">
                  <c:v>0.1026529552694057</c:v>
                </c:pt>
                <c:pt idx="2">
                  <c:v>6.4099790705597947E-3</c:v>
                </c:pt>
                <c:pt idx="3">
                  <c:v>0.22358942603579096</c:v>
                </c:pt>
                <c:pt idx="4">
                  <c:v>5.570638212723153E-2</c:v>
                </c:pt>
                <c:pt idx="5">
                  <c:v>0.1281833570389439</c:v>
                </c:pt>
                <c:pt idx="6">
                  <c:v>2.5389790543354225E-2</c:v>
                </c:pt>
                <c:pt idx="7">
                  <c:v>5.8377995424727026E-2</c:v>
                </c:pt>
                <c:pt idx="8">
                  <c:v>3.439837323627553E-2</c:v>
                </c:pt>
                <c:pt idx="9">
                  <c:v>4.9527600361262691E-2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FB-410F-8D03-752FCFC52FB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0.15245277685232861</c:v>
                </c:pt>
                <c:pt idx="1">
                  <c:v>0.10814529888643225</c:v>
                </c:pt>
                <c:pt idx="2">
                  <c:v>1.016647989419592E-2</c:v>
                </c:pt>
                <c:pt idx="3">
                  <c:v>0.36525830127913905</c:v>
                </c:pt>
                <c:pt idx="4">
                  <c:v>4.7286751269548011E-2</c:v>
                </c:pt>
                <c:pt idx="5">
                  <c:v>0.14483145046491203</c:v>
                </c:pt>
                <c:pt idx="6">
                  <c:v>3.2911328507536523E-2</c:v>
                </c:pt>
                <c:pt idx="7">
                  <c:v>2.805524426810431E-2</c:v>
                </c:pt>
                <c:pt idx="8">
                  <c:v>5.7843938980929016E-2</c:v>
                </c:pt>
                <c:pt idx="9">
                  <c:v>5.3048429596874336E-2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FB-410F-8D03-752FCFC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3F-4F96-B4AD-4FD9FBBB0D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3F-4F96-B4AD-4FD9FBBB0D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C3F-4F96-B4AD-4FD9FBBB0D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3F-4F96-B4AD-4FD9FBBB0D4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3F-4F96-B4AD-4FD9FBBB0D4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C3F-4F96-B4AD-4FD9FBBB0D4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C3F-4F96-B4AD-4FD9FBBB0D4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C3F-4F96-B4AD-4FD9FBBB0D4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C3F-4F96-B4AD-4FD9FBBB0D4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C3F-4F96-B4AD-4FD9FBBB0D4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3F-4F96-B4AD-4FD9FBBB0D4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3F-4F96-B4AD-4FD9FBBB0D4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3F-4F96-B4AD-4FD9FBBB0D4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3F-4F96-B4AD-4FD9FBBB0D4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3F-4F96-B4AD-4FD9FBBB0D4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3F-4F96-B4AD-4FD9FBBB0D4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3F-4F96-B4AD-4FD9FBBB0D4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3F-4F96-B4AD-4FD9FBBB0D4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3F-4F96-B4AD-4FD9FBBB0D4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C3F-4F96-B4AD-4FD9FBBB0D4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C3F-4F96-B4AD-4FD9FBBB0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DD-4DFD-92AE-17E043376DE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D-4DFD-92AE-17E043376DE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D-4DFD-92AE-17E043376DE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D-4DFD-92AE-17E043376DE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D-4DFD-92AE-17E043376DE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D-4DFD-92AE-17E043376DE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D-4DFD-92AE-17E043376DE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D-4DFD-92AE-17E043376DE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DD-4DFD-92AE-17E043376DE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DD-4DFD-92AE-17E043376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DDD-4DFD-92AE-17E043376DE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DD-4DFD-92AE-17E043376DE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DD-4DFD-92AE-17E043376DE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DD-4DFD-92AE-17E043376DE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DD-4DFD-92AE-17E043376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DDD-4DFD-92AE-17E043376DE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DDD-4DFD-92AE-17E043376DE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DD-4DFD-92AE-17E043376DE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DD-4DFD-92AE-17E043376DE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DD-4DFD-92AE-17E043376DE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DD-4DFD-92AE-17E043376DE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DD-4DFD-92AE-17E043376DE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DD-4DFD-92AE-17E043376DE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DD-4DFD-92AE-17E043376DE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DD-4DFD-92AE-17E043376DE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DD-4DFD-92AE-17E043376DE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DD-4DFD-92AE-17E043376DE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DD-4DFD-92AE-17E043376DE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DD-4DFD-92AE-17E043376DE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DD-4DFD-92AE-17E043376DE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DD-4DFD-92AE-17E043376DE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DD-4DFD-92AE-17E043376DE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DD-4DFD-92AE-17E043376D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DDD-4DFD-92AE-17E043376DE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DD-4DFD-92AE-17E043376D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DDD-4DFD-92AE-17E043376D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DDD-4DFD-92AE-17E043376D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DDD-4DFD-92AE-17E043376D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DDD-4DFD-92AE-17E043376D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DDD-4DFD-92AE-17E043376D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DDD-4DFD-92AE-17E043376D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DDD-4DFD-92AE-17E043376D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DDD-4DFD-92AE-17E043376D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DDD-4DFD-92AE-17E043376D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DDD-4DFD-92AE-17E043376D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DDD-4DFD-92AE-17E043376D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DDD-4DFD-92AE-17E043376D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DDD-4DFD-92AE-17E043376D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DDD-4DFD-92AE-17E043376DE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DDD-4DFD-92AE-17E043376DE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DD-4DFD-92AE-17E043376DE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DD-4DFD-92AE-17E043376DE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DD-4DFD-92AE-17E043376DE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DD-4DFD-92AE-17E043376DE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DD-4DFD-92AE-17E043376DE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DD-4DFD-92AE-17E043376DE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DD-4DFD-92AE-17E043376DE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DD-4DFD-92AE-17E043376DE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DD-4DFD-92AE-17E043376DE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DD-4DFD-92AE-17E043376DE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DD-4DFD-92AE-17E043376DE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DDD-4DFD-92AE-17E043376DE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DDD-4DFD-92AE-17E043376DE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DDD-4DFD-92AE-17E043376DE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DDD-4DFD-92AE-17E043376DE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DDD-4DFD-92AE-17E043376D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DDD-4DFD-92AE-17E043376DE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DDD-4DFD-92AE-17E043376DE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DDD-4DFD-92AE-17E043376DE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DDD-4DFD-92AE-17E043376DE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DDD-4DFD-92AE-17E043376DE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DDD-4DFD-92AE-17E043376DE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DDD-4DFD-92AE-17E043376DE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DDD-4DFD-92AE-17E043376DE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DDD-4DFD-92AE-17E043376DE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DDD-4DFD-92AE-17E043376DE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DDD-4DFD-92AE-17E043376DE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DDD-4DFD-92AE-17E043376DE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DDD-4DFD-92AE-17E043376DE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DDD-4DFD-92AE-17E043376DE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DDD-4DFD-92AE-17E043376DE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DDD-4DFD-92AE-17E043376DE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DDD-4DFD-92AE-17E043376D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DDD-4DFD-92AE-17E043376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40412</c:v>
                </c:pt>
                <c:pt idx="1">
                  <c:v>22598</c:v>
                </c:pt>
                <c:pt idx="2">
                  <c:v>678</c:v>
                </c:pt>
                <c:pt idx="3">
                  <c:v>66693</c:v>
                </c:pt>
                <c:pt idx="4">
                  <c:v>24632</c:v>
                </c:pt>
                <c:pt idx="5">
                  <c:v>26652</c:v>
                </c:pt>
                <c:pt idx="6">
                  <c:v>6381</c:v>
                </c:pt>
                <c:pt idx="7">
                  <c:v>5328</c:v>
                </c:pt>
                <c:pt idx="8">
                  <c:v>13892</c:v>
                </c:pt>
                <c:pt idx="9">
                  <c:v>31141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3-472D-A95C-27E4D55E0C5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98343</c:v>
                </c:pt>
                <c:pt idx="1">
                  <c:v>62410</c:v>
                </c:pt>
                <c:pt idx="2">
                  <c:v>4956</c:v>
                </c:pt>
                <c:pt idx="3">
                  <c:v>235494</c:v>
                </c:pt>
                <c:pt idx="4">
                  <c:v>33119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13152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3-472D-A95C-27E4D55E0C5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63-472D-A95C-27E4D55E0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-4.8503706415301551E-2</c:v>
                </c:pt>
                <c:pt idx="1">
                  <c:v>-4.4800512738343179E-2</c:v>
                </c:pt>
                <c:pt idx="2">
                  <c:v>-0.32102502017756251</c:v>
                </c:pt>
                <c:pt idx="3">
                  <c:v>0.10787111348909106</c:v>
                </c:pt>
                <c:pt idx="4">
                  <c:v>-5.0967722455388165E-2</c:v>
                </c:pt>
                <c:pt idx="5">
                  <c:v>-3.076841109793893E-3</c:v>
                </c:pt>
                <c:pt idx="6">
                  <c:v>-8.5733119103530653E-2</c:v>
                </c:pt>
                <c:pt idx="7">
                  <c:v>-4.2997185285839068E-2</c:v>
                </c:pt>
                <c:pt idx="8">
                  <c:v>0.61207420924574207</c:v>
                </c:pt>
                <c:pt idx="9">
                  <c:v>0.17635339378950254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63-472D-A95C-27E4D55E0C5E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-9.3513262162633448E-2</c:v>
                </c:pt>
                <c:pt idx="1">
                  <c:v>-0.16070900618057415</c:v>
                </c:pt>
                <c:pt idx="2">
                  <c:v>-0.22856487849610274</c:v>
                </c:pt>
                <c:pt idx="3">
                  <c:v>-1.6822366512034503E-2</c:v>
                </c:pt>
                <c:pt idx="4">
                  <c:v>0.78696912843254307</c:v>
                </c:pt>
                <c:pt idx="5">
                  <c:v>0.36692539494110132</c:v>
                </c:pt>
                <c:pt idx="6">
                  <c:v>0.33977300169041302</c:v>
                </c:pt>
                <c:pt idx="7">
                  <c:v>-0.49204059553861212</c:v>
                </c:pt>
                <c:pt idx="8">
                  <c:v>0.19758246723904205</c:v>
                </c:pt>
                <c:pt idx="9">
                  <c:v>-0.12400879930424102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63-472D-A95C-27E4D55E0C5E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0.32031314591333748</c:v>
                </c:pt>
                <c:pt idx="1">
                  <c:v>0.10005046142267</c:v>
                </c:pt>
                <c:pt idx="2">
                  <c:v>6.8165684522027694E-3</c:v>
                </c:pt>
                <c:pt idx="3">
                  <c:v>0.29869456014459905</c:v>
                </c:pt>
                <c:pt idx="4">
                  <c:v>5.2442817514960244E-2</c:v>
                </c:pt>
                <c:pt idx="5">
                  <c:v>0.13370566450851429</c:v>
                </c:pt>
                <c:pt idx="6">
                  <c:v>2.6382486180127323E-2</c:v>
                </c:pt>
                <c:pt idx="7">
                  <c:v>2.9410171540327799E-2</c:v>
                </c:pt>
                <c:pt idx="8">
                  <c:v>1.1577617935757192E-2</c:v>
                </c:pt>
                <c:pt idx="9">
                  <c:v>2.0606506387503814E-2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63-472D-A95C-27E4D55E0C5E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0.15750299190544401</c:v>
                </c:pt>
                <c:pt idx="1">
                  <c:v>0.10034286983906832</c:v>
                </c:pt>
                <c:pt idx="2">
                  <c:v>5.6640010233915666E-3</c:v>
                </c:pt>
                <c:pt idx="3">
                  <c:v>0.43914439078745604</c:v>
                </c:pt>
                <c:pt idx="4">
                  <c:v>5.2904967657123429E-2</c:v>
                </c:pt>
                <c:pt idx="5">
                  <c:v>0.12598152172266425</c:v>
                </c:pt>
                <c:pt idx="6">
                  <c:v>3.7353792187549972E-2</c:v>
                </c:pt>
                <c:pt idx="7">
                  <c:v>1.6596448763934873E-2</c:v>
                </c:pt>
                <c:pt idx="8">
                  <c:v>3.5687414471901338E-2</c:v>
                </c:pt>
                <c:pt idx="9">
                  <c:v>2.8821601641466209E-2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63-472D-A95C-27E4D55E0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16-4FC1-A5D8-011DABF2A5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16-4FC1-A5D8-011DABF2A5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16-4FC1-A5D8-011DABF2A5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16-4FC1-A5D8-011DABF2A52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16-4FC1-A5D8-011DABF2A5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16-4FC1-A5D8-011DABF2A52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116-4FC1-A5D8-011DABF2A52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116-4FC1-A5D8-011DABF2A52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116-4FC1-A5D8-011DABF2A52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116-4FC1-A5D8-011DABF2A52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16-4FC1-A5D8-011DABF2A52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6-4FC1-A5D8-011DABF2A52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16-4FC1-A5D8-011DABF2A52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16-4FC1-A5D8-011DABF2A52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16-4FC1-A5D8-011DABF2A52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16-4FC1-A5D8-011DABF2A52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16-4FC1-A5D8-011DABF2A52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16-4FC1-A5D8-011DABF2A52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16-4FC1-A5D8-011DABF2A52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116-4FC1-A5D8-011DABF2A52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116-4FC1-A5D8-011DABF2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8-478A-AD94-CA693C2F0C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638</c:v>
                </c:pt>
                <c:pt idx="1">
                  <c:v>764</c:v>
                </c:pt>
                <c:pt idx="2">
                  <c:v>610</c:v>
                </c:pt>
                <c:pt idx="3">
                  <c:v>458</c:v>
                </c:pt>
                <c:pt idx="4">
                  <c:v>632</c:v>
                </c:pt>
                <c:pt idx="5">
                  <c:v>335</c:v>
                </c:pt>
                <c:pt idx="6">
                  <c:v>424</c:v>
                </c:pt>
                <c:pt idx="7">
                  <c:v>589</c:v>
                </c:pt>
                <c:pt idx="8">
                  <c:v>469</c:v>
                </c:pt>
                <c:pt idx="9">
                  <c:v>567</c:v>
                </c:pt>
                <c:pt idx="10">
                  <c:v>606</c:v>
                </c:pt>
                <c:pt idx="11">
                  <c:v>617</c:v>
                </c:pt>
                <c:pt idx="12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C8-478A-AD94-CA693C2F0C5A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C8-478A-AD94-CA693C2F0C5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659</c:v>
                </c:pt>
                <c:pt idx="1">
                  <c:v>884</c:v>
                </c:pt>
                <c:pt idx="2">
                  <c:v>918</c:v>
                </c:pt>
                <c:pt idx="3">
                  <c:v>591</c:v>
                </c:pt>
                <c:pt idx="4">
                  <c:v>585</c:v>
                </c:pt>
                <c:pt idx="5">
                  <c:v>399</c:v>
                </c:pt>
                <c:pt idx="6">
                  <c:v>405</c:v>
                </c:pt>
                <c:pt idx="7">
                  <c:v>879</c:v>
                </c:pt>
                <c:pt idx="8">
                  <c:v>557</c:v>
                </c:pt>
                <c:pt idx="9">
                  <c:v>660</c:v>
                </c:pt>
                <c:pt idx="10">
                  <c:v>960</c:v>
                </c:pt>
                <c:pt idx="11">
                  <c:v>1027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8-478A-AD94-CA693C2F0C5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C8-478A-AD94-CA693C2F0C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C8-478A-AD94-CA693C2F0C5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C8-478A-AD94-CA693C2F0C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C8-478A-AD94-CA693C2F0C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2">
                  <c:v>7720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C8-478A-AD94-CA693C2F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C8-478A-AD94-CA693C2F0C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C8-478A-AD94-CA693C2F0C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C8-478A-AD94-CA693C2F0C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C8-478A-AD94-CA693C2F0C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C8-478A-AD94-CA693C2F0C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C8-478A-AD94-CA693C2F0C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C8-478A-AD94-CA693C2F0C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C8-478A-AD94-CA693C2F0C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C8-478A-AD94-CA693C2F0C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C8-478A-AD94-CA693C2F0C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C8-478A-AD94-CA693C2F0C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C8-478A-AD94-CA693C2F0C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C8-478A-AD94-CA693C2F0C5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-0.16975609756097565</c:v>
                </c:pt>
                <c:pt idx="1">
                  <c:v>-9.1334894613583129E-2</c:v>
                </c:pt>
                <c:pt idx="2">
                  <c:v>-2.4159663865546244E-2</c:v>
                </c:pt>
                <c:pt idx="3">
                  <c:v>-4.8780487804878092E-2</c:v>
                </c:pt>
                <c:pt idx="4">
                  <c:v>8.6587436332767442E-2</c:v>
                </c:pt>
                <c:pt idx="5">
                  <c:v>-0.17233560090702948</c:v>
                </c:pt>
                <c:pt idx="6">
                  <c:v>-8.9770354906054228E-2</c:v>
                </c:pt>
                <c:pt idx="7">
                  <c:v>0.29828850855745714</c:v>
                </c:pt>
                <c:pt idx="8">
                  <c:v>8.9416058394160558E-2</c:v>
                </c:pt>
                <c:pt idx="9">
                  <c:v>-6.0606060606060552E-2</c:v>
                </c:pt>
                <c:pt idx="10">
                  <c:v>-0.19004065040650409</c:v>
                </c:pt>
                <c:pt idx="12">
                  <c:v>-3.8724940854189982E-2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C8-478A-AD94-CA693C2F0C5A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0.33385579937304066</c:v>
                </c:pt>
                <c:pt idx="1">
                  <c:v>1.5706806282722585E-2</c:v>
                </c:pt>
                <c:pt idx="2">
                  <c:v>0.52295081967213108</c:v>
                </c:pt>
                <c:pt idx="3">
                  <c:v>0.27729257641921401</c:v>
                </c:pt>
                <c:pt idx="4">
                  <c:v>1.2658227848101333E-2</c:v>
                </c:pt>
                <c:pt idx="5">
                  <c:v>8.9552238805970186E-2</c:v>
                </c:pt>
                <c:pt idx="6">
                  <c:v>2.8301886792452935E-2</c:v>
                </c:pt>
                <c:pt idx="7">
                  <c:v>0.80305602716468583</c:v>
                </c:pt>
                <c:pt idx="8">
                  <c:v>0.27292110874200426</c:v>
                </c:pt>
                <c:pt idx="9">
                  <c:v>0.2028218694885362</c:v>
                </c:pt>
                <c:pt idx="10">
                  <c:v>0.31518151815181517</c:v>
                </c:pt>
                <c:pt idx="12">
                  <c:v>0.26723571897570575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C8-478A-AD94-CA693C2F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09-49D8-8FD8-A63C1116F50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9-49D8-8FD8-A63C1116F50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9-49D8-8FD8-A63C1116F50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9-49D8-8FD8-A63C1116F50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9-49D8-8FD8-A63C1116F50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9-49D8-8FD8-A63C1116F50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9-49D8-8FD8-A63C1116F50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9-49D8-8FD8-A63C1116F50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09-49D8-8FD8-A63C1116F50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09-49D8-8FD8-A63C1116F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A09-49D8-8FD8-A63C1116F50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9-49D8-8FD8-A63C1116F50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9-49D8-8FD8-A63C1116F50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9-49D8-8FD8-A63C1116F50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9-49D8-8FD8-A63C1116F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A09-49D8-8FD8-A63C1116F50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A09-49D8-8FD8-A63C1116F50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09-49D8-8FD8-A63C1116F50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09-49D8-8FD8-A63C1116F50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09-49D8-8FD8-A63C1116F50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09-49D8-8FD8-A63C1116F50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09-49D8-8FD8-A63C1116F50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09-49D8-8FD8-A63C1116F50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09-49D8-8FD8-A63C1116F50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09-49D8-8FD8-A63C1116F50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09-49D8-8FD8-A63C1116F50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09-49D8-8FD8-A63C1116F50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09-49D8-8FD8-A63C1116F50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09-49D8-8FD8-A63C1116F50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09-49D8-8FD8-A63C1116F50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09-49D8-8FD8-A63C1116F50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09-49D8-8FD8-A63C1116F50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09-49D8-8FD8-A63C1116F5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A09-49D8-8FD8-A63C1116F50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09-49D8-8FD8-A63C1116F5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A09-49D8-8FD8-A63C1116F5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A09-49D8-8FD8-A63C1116F5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A09-49D8-8FD8-A63C1116F5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A09-49D8-8FD8-A63C1116F5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A09-49D8-8FD8-A63C1116F5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A09-49D8-8FD8-A63C1116F5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A09-49D8-8FD8-A63C1116F5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A09-49D8-8FD8-A63C1116F5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A09-49D8-8FD8-A63C1116F5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A09-49D8-8FD8-A63C1116F5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A09-49D8-8FD8-A63C1116F50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A09-49D8-8FD8-A63C1116F50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A09-49D8-8FD8-A63C1116F50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A09-49D8-8FD8-A63C1116F50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A09-49D8-8FD8-A63C1116F50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09-49D8-8FD8-A63C1116F50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09-49D8-8FD8-A63C1116F50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09-49D8-8FD8-A63C1116F50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09-49D8-8FD8-A63C1116F50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A09-49D8-8FD8-A63C1116F50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09-49D8-8FD8-A63C1116F50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A09-49D8-8FD8-A63C1116F50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A09-49D8-8FD8-A63C1116F50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A09-49D8-8FD8-A63C1116F50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A09-49D8-8FD8-A63C1116F50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A09-49D8-8FD8-A63C1116F50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A09-49D8-8FD8-A63C1116F50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A09-49D8-8FD8-A63C1116F50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A09-49D8-8FD8-A63C1116F50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A09-49D8-8FD8-A63C1116F50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A09-49D8-8FD8-A63C1116F5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A09-49D8-8FD8-A63C1116F50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A09-49D8-8FD8-A63C1116F50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A09-49D8-8FD8-A63C1116F50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A09-49D8-8FD8-A63C1116F50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A09-49D8-8FD8-A63C1116F50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A09-49D8-8FD8-A63C1116F50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A09-49D8-8FD8-A63C1116F50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A09-49D8-8FD8-A63C1116F50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A09-49D8-8FD8-A63C1116F50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A09-49D8-8FD8-A63C1116F50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A09-49D8-8FD8-A63C1116F50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A09-49D8-8FD8-A63C1116F50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A09-49D8-8FD8-A63C1116F50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A09-49D8-8FD8-A63C1116F50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A09-49D8-8FD8-A63C1116F50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A09-49D8-8FD8-A63C1116F50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A09-49D8-8FD8-A63C1116F5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A09-49D8-8FD8-A63C1116F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54990</c:v>
                </c:pt>
                <c:pt idx="1">
                  <c:v>21989</c:v>
                </c:pt>
                <c:pt idx="2">
                  <c:v>1654</c:v>
                </c:pt>
                <c:pt idx="3">
                  <c:v>22416</c:v>
                </c:pt>
                <c:pt idx="4">
                  <c:v>3518</c:v>
                </c:pt>
                <c:pt idx="5">
                  <c:v>21854</c:v>
                </c:pt>
                <c:pt idx="6">
                  <c:v>7257</c:v>
                </c:pt>
                <c:pt idx="7">
                  <c:v>14642</c:v>
                </c:pt>
                <c:pt idx="8">
                  <c:v>7680</c:v>
                </c:pt>
                <c:pt idx="9">
                  <c:v>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F-4DB3-A5C6-41463F015D1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71335</c:v>
                </c:pt>
                <c:pt idx="1">
                  <c:v>49099</c:v>
                </c:pt>
                <c:pt idx="2">
                  <c:v>13308</c:v>
                </c:pt>
                <c:pt idx="3">
                  <c:v>87184</c:v>
                </c:pt>
                <c:pt idx="4">
                  <c:v>18852</c:v>
                </c:pt>
                <c:pt idx="5">
                  <c:v>60904</c:v>
                </c:pt>
                <c:pt idx="6">
                  <c:v>10867</c:v>
                </c:pt>
                <c:pt idx="7">
                  <c:v>19832</c:v>
                </c:pt>
                <c:pt idx="8">
                  <c:v>30252</c:v>
                </c:pt>
                <c:pt idx="9">
                  <c:v>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F-4DB3-A5C6-41463F015D1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BF-4DB3-A5C6-41463F015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-0.19488329711922614</c:v>
                </c:pt>
                <c:pt idx="1">
                  <c:v>-3.2465019654168148E-2</c:v>
                </c:pt>
                <c:pt idx="2">
                  <c:v>-0.49616771866546439</c:v>
                </c:pt>
                <c:pt idx="3">
                  <c:v>0.15726509451275472</c:v>
                </c:pt>
                <c:pt idx="4">
                  <c:v>-0.18273923191173347</c:v>
                </c:pt>
                <c:pt idx="5">
                  <c:v>0.12654341258373836</c:v>
                </c:pt>
                <c:pt idx="6">
                  <c:v>-4.2329989877611163E-2</c:v>
                </c:pt>
                <c:pt idx="7">
                  <c:v>-9.5956030657523228E-2</c:v>
                </c:pt>
                <c:pt idx="8">
                  <c:v>0.19307814359381203</c:v>
                </c:pt>
                <c:pt idx="9">
                  <c:v>-0.14178417405630661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BF-4DB3-A5C6-41463F015D15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-0.46503786361646438</c:v>
                </c:pt>
                <c:pt idx="1">
                  <c:v>-1.7558009678620201E-2</c:v>
                </c:pt>
                <c:pt idx="2">
                  <c:v>0.18714589235127477</c:v>
                </c:pt>
                <c:pt idx="3">
                  <c:v>0.48766606213414732</c:v>
                </c:pt>
                <c:pt idx="4">
                  <c:v>0.36793039154754514</c:v>
                </c:pt>
                <c:pt idx="5">
                  <c:v>0.24448596096640784</c:v>
                </c:pt>
                <c:pt idx="6">
                  <c:v>-0.37220244917656997</c:v>
                </c:pt>
                <c:pt idx="7">
                  <c:v>-0.25139874739039669</c:v>
                </c:pt>
                <c:pt idx="8">
                  <c:v>0.65064483673282725</c:v>
                </c:pt>
                <c:pt idx="9">
                  <c:v>0.18373212137414785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BF-4DB3-A5C6-41463F015D15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0.3116608591670631</c:v>
                </c:pt>
                <c:pt idx="1">
                  <c:v>0.10500045002764455</c:v>
                </c:pt>
                <c:pt idx="2">
                  <c:v>6.0432283697427125E-3</c:v>
                </c:pt>
                <c:pt idx="3">
                  <c:v>0.15584328751623314</c:v>
                </c:pt>
                <c:pt idx="4">
                  <c:v>5.8650174224988104E-2</c:v>
                </c:pt>
                <c:pt idx="5">
                  <c:v>0.12320213956000155</c:v>
                </c:pt>
                <c:pt idx="6">
                  <c:v>2.4494361796510357E-2</c:v>
                </c:pt>
                <c:pt idx="7">
                  <c:v>8.4507476887865973E-2</c:v>
                </c:pt>
                <c:pt idx="8">
                  <c:v>5.498309181849742E-2</c:v>
                </c:pt>
                <c:pt idx="9">
                  <c:v>7.5614930631453081E-2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BF-4DB3-A5C6-41463F015D15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0.14488391980969054</c:v>
                </c:pt>
                <c:pt idx="1">
                  <c:v>0.11983895339890567</c:v>
                </c:pt>
                <c:pt idx="2">
                  <c:v>1.6914433902529471E-2</c:v>
                </c:pt>
                <c:pt idx="3">
                  <c:v>0.25452375967124696</c:v>
                </c:pt>
                <c:pt idx="4">
                  <c:v>3.8866619408839904E-2</c:v>
                </c:pt>
                <c:pt idx="5">
                  <c:v>0.17308221095994772</c:v>
                </c:pt>
                <c:pt idx="6">
                  <c:v>2.6253320450950666E-2</c:v>
                </c:pt>
                <c:pt idx="7">
                  <c:v>4.5228767403199234E-2</c:v>
                </c:pt>
                <c:pt idx="8">
                  <c:v>9.1050359857419272E-2</c:v>
                </c:pt>
                <c:pt idx="9">
                  <c:v>8.9357655137270536E-2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BF-4DB3-A5C6-41463F015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5-40CE-A81E-226C998C2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5-40CE-A81E-226C998C2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80309</c:v>
                </c:pt>
                <c:pt idx="1">
                  <c:v>65021</c:v>
                </c:pt>
                <c:pt idx="2">
                  <c:v>51310</c:v>
                </c:pt>
                <c:pt idx="3">
                  <c:v>33780</c:v>
                </c:pt>
                <c:pt idx="4">
                  <c:v>59066</c:v>
                </c:pt>
                <c:pt idx="5">
                  <c:v>59802</c:v>
                </c:pt>
                <c:pt idx="6">
                  <c:v>65928</c:v>
                </c:pt>
                <c:pt idx="7">
                  <c:v>70751</c:v>
                </c:pt>
                <c:pt idx="8">
                  <c:v>58507</c:v>
                </c:pt>
                <c:pt idx="9">
                  <c:v>44793</c:v>
                </c:pt>
                <c:pt idx="10">
                  <c:v>53720</c:v>
                </c:pt>
                <c:pt idx="11">
                  <c:v>60145</c:v>
                </c:pt>
                <c:pt idx="12">
                  <c:v>65877</c:v>
                </c:pt>
                <c:pt idx="13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2-409D-87B7-90B20BEA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0.23512403684963323</c:v>
                </c:pt>
                <c:pt idx="1">
                  <c:v>0.26721886571818354</c:v>
                </c:pt>
                <c:pt idx="2">
                  <c:v>0.51894612196566015</c:v>
                </c:pt>
                <c:pt idx="3">
                  <c:v>-0.42809738258896823</c:v>
                </c:pt>
                <c:pt idx="4">
                  <c:v>-1.2307280692953393E-2</c:v>
                </c:pt>
                <c:pt idx="5">
                  <c:v>-9.2919548598471069E-2</c:v>
                </c:pt>
                <c:pt idx="6">
                  <c:v>-6.8168647792964054E-2</c:v>
                </c:pt>
                <c:pt idx="7">
                  <c:v>0.2092741039533732</c:v>
                </c:pt>
                <c:pt idx="8">
                  <c:v>0.30616390953943706</c:v>
                </c:pt>
                <c:pt idx="9">
                  <c:v>-0.16617647058823526</c:v>
                </c:pt>
                <c:pt idx="10">
                  <c:v>-0.10682517249979218</c:v>
                </c:pt>
                <c:pt idx="11">
                  <c:v>-8.7010641043156145E-2</c:v>
                </c:pt>
                <c:pt idx="12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2-409D-87B7-90B20BEA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66121</c:v>
                </c:pt>
                <c:pt idx="1">
                  <c:v>69865</c:v>
                </c:pt>
                <c:pt idx="2">
                  <c:v>53247</c:v>
                </c:pt>
                <c:pt idx="3">
                  <c:v>27791</c:v>
                </c:pt>
                <c:pt idx="4">
                  <c:v>61076</c:v>
                </c:pt>
                <c:pt idx="5">
                  <c:v>75241</c:v>
                </c:pt>
                <c:pt idx="6">
                  <c:v>94045</c:v>
                </c:pt>
                <c:pt idx="7">
                  <c:v>93465</c:v>
                </c:pt>
                <c:pt idx="8">
                  <c:v>95317</c:v>
                </c:pt>
                <c:pt idx="9">
                  <c:v>86230</c:v>
                </c:pt>
                <c:pt idx="10">
                  <c:v>64587</c:v>
                </c:pt>
                <c:pt idx="11">
                  <c:v>58587</c:v>
                </c:pt>
                <c:pt idx="12">
                  <c:v>61801</c:v>
                </c:pt>
                <c:pt idx="13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E-4770-98DC-74179476E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-5.3589064624633198E-2</c:v>
                </c:pt>
                <c:pt idx="1">
                  <c:v>0.31209270005821921</c:v>
                </c:pt>
                <c:pt idx="2">
                  <c:v>0.91597999352308301</c:v>
                </c:pt>
                <c:pt idx="3">
                  <c:v>-0.5449767502783418</c:v>
                </c:pt>
                <c:pt idx="4">
                  <c:v>-0.18826171900958255</c:v>
                </c:pt>
                <c:pt idx="5">
                  <c:v>-0.19994683396246482</c:v>
                </c:pt>
                <c:pt idx="6">
                  <c:v>6.2055314823730168E-3</c:v>
                </c:pt>
                <c:pt idx="7">
                  <c:v>-1.942990232592301E-2</c:v>
                </c:pt>
                <c:pt idx="8">
                  <c:v>0.10538095790328184</c:v>
                </c:pt>
                <c:pt idx="9">
                  <c:v>0.33509839441373646</c:v>
                </c:pt>
                <c:pt idx="10">
                  <c:v>0.10241179783911103</c:v>
                </c:pt>
                <c:pt idx="11">
                  <c:v>-5.2005630976845074E-2</c:v>
                </c:pt>
                <c:pt idx="12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E-4770-98DC-74179476E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2A-4D9E-87AE-1F588A960F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A-4D9E-87AE-1F588A960FFD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2A-4D9E-87AE-1F588A960FFD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2A-4D9E-87AE-1F588A960FFD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2A-4D9E-87AE-1F588A960F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2A-4D9E-87AE-1F588A960FFD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2A-4D9E-87AE-1F588A960F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2A-4D9E-87AE-1F588A960F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2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2A-4D9E-87AE-1F588A960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2A-4D9E-87AE-1F588A960F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2A-4D9E-87AE-1F588A960F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2A-4D9E-87AE-1F588A960F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2A-4D9E-87AE-1F588A960F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2A-4D9E-87AE-1F588A960F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2A-4D9E-87AE-1F588A960F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2A-4D9E-87AE-1F588A960F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2A-4D9E-87AE-1F588A960F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2A-4D9E-87AE-1F588A960F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2A-4D9E-87AE-1F588A960F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2A-4D9E-87AE-1F588A960F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2A-4D9E-87AE-1F588A960F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2A-4D9E-87AE-1F588A960FF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5">
                  <c:v>0.36046511627906974</c:v>
                </c:pt>
                <c:pt idx="6">
                  <c:v>-8.8888888888888906E-2</c:v>
                </c:pt>
                <c:pt idx="7">
                  <c:v>-5.8823529411764719E-2</c:v>
                </c:pt>
                <c:pt idx="8">
                  <c:v>0.40196078431372539</c:v>
                </c:pt>
                <c:pt idx="9">
                  <c:v>0.13138686131386867</c:v>
                </c:pt>
                <c:pt idx="10">
                  <c:v>-0.13919413919413914</c:v>
                </c:pt>
                <c:pt idx="12">
                  <c:v>4.3962485345838243E-2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2A-4D9E-87AE-1F588A960FFD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5">
                  <c:v>0.16999999999999993</c:v>
                </c:pt>
                <c:pt idx="6">
                  <c:v>0.59740259740259738</c:v>
                </c:pt>
                <c:pt idx="7">
                  <c:v>0.39999999999999991</c:v>
                </c:pt>
                <c:pt idx="8">
                  <c:v>0.33644859813084116</c:v>
                </c:pt>
                <c:pt idx="9">
                  <c:v>0.53465346534653468</c:v>
                </c:pt>
                <c:pt idx="10">
                  <c:v>0.28415300546448097</c:v>
                </c:pt>
                <c:pt idx="12">
                  <c:v>0.35026535253980295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2A-4D9E-87AE-1F588A960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65C93D-A2A6-45E3-B10E-6801BC32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FBF061-3C48-435F-AD38-5418B087F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37F6E3-8920-4279-9802-4B77C91EC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1083B0-2468-412E-BFE4-E4F6B33C2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087473C-0759-438C-A948-7225BC570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F021AC0-8340-4DB4-B5AE-1F810DD37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12,7%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68.611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47,8%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68.611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47,8%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57D7E1E-C03F-474C-8165-17E060CA0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39D109-2288-42A2-BCC7-CAFCAD637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91D5C62-AC84-48A2-9CC7-6B5B2330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80680D-1C61-463F-B81A-671C1D2A8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143.457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1D4489D-A926-456C-98BA-3AADCB38D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D9C0E8-F84E-40C1-9E12-C8EF98983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96CBE95-2982-41DE-8AAA-B8603B5C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6FAE5D-A885-4F1A-B1A8-C780D9E0E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74.846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8E82DC6-DFB3-488B-9116-63C5EE5DB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447A72-D414-4782-A05C-C4DEBD8E2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36F300-4707-44F7-B8E9-DFC770671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BF2C2A-08E8-4BF7-9440-45912C45B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68.611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273C562-3237-40E1-921D-DDB153FDC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C992D7-E175-4F37-8A32-19800CEBE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0881FF2-07B6-4F45-8449-43BC9BC4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A25422E-4E6C-4E70-B766-A7A93088C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6859F3D-60CE-47F6-B0FC-2514390F8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287218D-93DB-4422-82E5-F81F05D5B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15A10A-58D4-45FE-A434-A03C11EEC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C36C74E-3D67-4A36-9C44-2FC511A6F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E021EE1-7A78-42F2-A997-229419E6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45340B-43D0-43E2-A901-61E52ECE8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D60F922-9513-49B3-8731-80FB17BC5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AE70D5-1862-45CA-930B-5A2F66457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7453269-BD1B-4B8F-8232-F6395F67A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E2314F8-9E2C-4D37-BECA-F3D480F4C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240086-63E4-4FAB-9AD0-7C56C6D11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62E0FF-E57D-4D1A-9C6A-3A616CCBF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EE658E-9451-4F04-97B9-A85616277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32E77E-BE8A-4403-86E4-005F3C4A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4408CD-B300-441E-AE9F-CCE347ECE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984092-FC6C-4006-A999-D293897EE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69C231-28AA-4B95-9563-82355A8F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8C74F8-CBFA-4964-94C4-6F63A0C08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B9049E-0787-4F73-A618-6BD7DF2BB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299479-72DF-444A-8FD9-78F72095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66C76B-0A8C-4348-9305-852038A64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744AD7-F0E3-4241-8B1C-D3DC4B2D5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348459-E7EA-461A-9C5C-9E34A06D6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24634C-1993-4AC5-96F9-D68122D6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421015-5DE3-4B94-9F35-A7A83D6F5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4DC8A6-0409-4264-9CCA-CDB882E9D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B0237D-CB8F-4CCC-B2B6-F0A1C9D1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7F96DE-AA62-4D2C-A363-4C5713FA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757355-7252-432C-A9E4-DE25202C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1C503A-5661-4A89-A6B4-90416E4E2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6AF86B-9863-4A73-9907-D83252084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029B45-ABAB-479B-88F8-9BBCE5003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4E152D-9B49-4D6A-A894-03609F154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3A07CD-DE86-44F2-B8E5-7006CA79B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EFF69F-F45A-457A-A338-090BE010C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F5B295-D9C4-44EF-835E-5834DFB4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15F1EA-ADD2-4472-8238-8BC1A20F0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381A24-7011-4077-B3A5-E4514AC8E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9F67B9-FCF1-4A5B-873D-427FDE3F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48C06C-A755-4CC6-BA9E-7AA6C1F12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B2331A-A7A5-4AB1-8C38-7CD77F8B8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6B1E981-EFFC-4338-9263-36F1E612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F27120-10A2-4EA1-8BEA-281847377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0FDD585-5F0F-4CC7-ADCA-5E8D2EE8C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649DBC-7BB5-4DF7-8A54-33C416882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741473-3D4B-42C1-A59A-6D457367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0392F4-6F3E-431D-837D-4875912E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FF84F99-413C-4C04-A966-31284A150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2E05AB-4E07-4E45-90FE-DB1BAE325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DC6AE6-20FC-4E2E-AE00-4BBD49EE5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EEAD3DC-A8F6-46E3-93CB-871440B08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2AA8A53-495E-4918-BA54-598A98A9763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1D799C-A22C-FC13-60D0-F99B06BC2F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D05BF0F-D20A-C60D-D103-39C861F48C3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335EB-F757-4CFC-BF2A-FF0D7C127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2E2642-5204-44C6-A42F-7AB700C88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1B598-536A-4DAA-8010-621C11E1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367587-5701-42F2-B480-8188B86E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69643A-A00C-487B-B04F-0CB847F25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171ADA-AFCA-45D6-94A9-F20EC6506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4F54455-3BF5-4F3D-8A98-E9A59C02318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EC279B6-DB7A-4C2C-E6EF-B59977CCA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29FD460-C6ED-044C-BDBE-0180EB2C36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8D87C4-3765-4ABB-A58E-D0A61373A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6CC55E-B743-45A6-8AB9-D86FFC6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56FDCC0-B322-4763-B71E-44C649F92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258479-117A-4CAD-9F3F-87E46F7FB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A76422-9528-4D00-8619-5D1E950C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4997F12-17FC-4FCD-B008-C68C9B605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094125E-AF57-4133-B6EE-02BA1C67865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CB8837D-B18B-72AA-AA6F-A1F87790CE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E85ABC0-80D3-F63F-E606-11445016CE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3DC06-C0A1-47B7-862C-A1AEA12D4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D7AADC-F78E-43D9-8A8E-F0DE27BDB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04B2F7-586F-45BD-A18F-DDE29890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769D8C-D444-4122-8A00-E764FD5EA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D49985-825C-4163-A156-AD2F88BB1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942987-22ED-49BA-B790-B9ACBFD03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EF6106-1651-42D1-82FB-2D73C4518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56069A-4D4A-488E-8619-6C90B7E9E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5BBFB92-BACC-411B-A1C5-48F59A63D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6EA29E-88B7-4D87-9756-D2493F142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EF53A95-A283-4F95-9092-666E2F4B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A32FF9D-F711-4D96-938A-B0C13DCC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543B84C-497B-44AF-BB81-B72F90D46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1E132F5-E816-403A-95E9-278457F74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A01C399-FACB-4641-97F2-3CC867DC3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06CB55E-CC31-43DF-AFF5-534C8C0BC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DEDBDD6-1F9F-4A33-BD2B-252FD0761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37929D-8630-41FC-861B-0FDA57112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689D70-46DB-4F1D-9D01-795CCF5F8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FD6822-880B-445D-B048-FE2893849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F962AD-5255-4B8C-942F-1B689D24A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8D2CD0-D1F6-4219-9342-327E2D1F7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8A5618-4D1A-4D2A-AF46-41C251EF5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E99CDE-397C-43F7-BD30-39099AA9D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0233AF-514C-4FA4-9094-B94F0A13B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56DD70-F600-4ABD-BB50-24B8EBD22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44F118-B3A8-4C64-94D9-9932DB36B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DBE6D8-C46C-4FD6-9504-5DD5DB1A9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6FFCBB-C123-4F4C-99D7-8C3A1DFE0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C1F543-149A-44A5-BB41-FF2AA03B6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0CA5D9E-40E7-4518-884D-50E3855A8BA4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04CFF63-4517-3747-287C-B1E0D7E489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511CF7E-BFFB-D3DA-8580-26D45974FA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53CE6E-61AE-47C4-B833-7D83407FD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F4C75E-CBB2-42DB-AD59-2FE27B2B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48286CF-A3E6-4829-A85C-695C61AC629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DF935BD-9BFB-651E-5231-83EF550EE7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72274A4-D82C-2381-92F0-51A18B97E7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A84094-9D0D-44EC-B54B-710D0663E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D81A48-3BC4-4FBC-AFCB-324E5822E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1CC80B-7490-44B1-B8AC-20CA96B89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1F9907-F594-479C-950D-CBD1768F7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87BA54-5248-48C9-9AFD-5226932E1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29E0BDE-482E-49EA-A2E3-515A1363A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DBFB36A-C5E9-4F12-AB73-5CF619D5F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946090-3981-49A7-8447-956D89443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48835D5-10A7-4601-9207-2AEF6B69F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23D2C83-A67B-4A44-A61C-958EE0C1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840B8F5-74E0-4D85-9330-6DFF3202B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4EE2CEE-DB7E-4A13-A635-6557C3FA5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9CE5B43-FEC2-4286-9293-B7309DC0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3D16568-423D-4817-A4E1-174DDE4E4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E77869C-0FAB-4523-A914-D0CFEDD90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09BDA9-6B08-4357-9448-8D0A3827F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C8E8C0-B9F4-47F6-B16D-1B5DCE5A7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BC53E6-A9C9-48B1-8AE7-C897DA87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BBFEF4-87C4-43D3-BBB3-B409ECEA7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6C23838-EBD7-4F63-8EC1-FFFAF3DF4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557A82-093D-487E-A74B-C9E334731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7F0CF0-D80C-41F5-AE78-483ADE54B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3222769-56A2-4B7A-ABDE-010AEAEB6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95249</xdr:colOff>
      <xdr:row>134</xdr:row>
      <xdr:rowOff>104776</xdr:rowOff>
    </xdr:from>
    <xdr:to>
      <xdr:col>26</xdr:col>
      <xdr:colOff>238125</xdr:colOff>
      <xdr:row>154</xdr:row>
      <xdr:rowOff>47626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EB33BF5-0098-4285-846D-766115427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FCC1972-57F4-46E3-919E-8880E2DF1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82EAFCA-DF92-4396-96ED-EC4695DD9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A92443-6BD8-49D5-BBE5-FAED0CC46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824172D-4488-4552-AD87-E83E42D7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58C72C7-EAB5-4BEF-B2A3-6B3EB59F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BC66B07-4D3C-4286-957E-73F6479FA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8E279E-4D40-47B2-8801-1B272DFA4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5DF46E-DD27-47FE-92C9-073859996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B0F3B9-FE64-4DB4-B26F-C521245C6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69992AA-8A87-4D92-B888-92AD463FB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B58099-6762-4E97-B246-16DFCC89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0A79ADC-F2B0-4CEE-BBAA-B4424A2E7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F08A7E4-F487-42F8-9807-993CAB82164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C5D539-E330-294B-5813-AB06CBB4BD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4390FD9-7738-8E22-E41F-33EB3005F1A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B33D82-19E2-4119-A379-8DC470637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132F818-908A-4779-873B-CD1256FEA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4006BC-8391-4377-A501-E67F1E5D2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D096B8A-7F91-43D7-8A3B-AD134A465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8441C73-3A11-412E-8612-E1BE3F84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091AF9E-7799-4524-A77B-827A25F04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97D592F-D5C9-40E1-852B-D46681BB956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9DB6713-82E3-F538-3179-427F2AED1F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607F75B-ACA6-7CD1-6E32-8DBA7FCA58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530976-5B67-4216-B735-B1BF9C5C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A1E510-607A-402F-A3E0-1B11A6096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FD5427B-80E0-44D2-8064-1840667C8BB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ED4DF5D-D3D8-D0E6-FD15-C38BD95613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8208F3C-669C-1827-FCF3-6B2A54C558C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octubre/Indicadores%20alojativos%20Santa%20Cruz%20octubre%202024.xlsx" TargetMode="External"/><Relationship Id="rId1" Type="http://schemas.openxmlformats.org/officeDocument/2006/relationships/externalLinkPath" Target="/sites/INVESTIGACION/Documentos%20compartidos/General/Encuesta%20Alojam%20Tur&#237;sticos%20(ISTAC)/2024/Municipios/octubre/Indicadores%20alojativos%20Santa%20Cruz%20octu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14146</v>
          </cell>
          <cell r="K9">
            <v>23609</v>
          </cell>
          <cell r="M9">
            <v>23867</v>
          </cell>
          <cell r="N9">
            <v>1.0928035918505552E-2</v>
          </cell>
          <cell r="O9">
            <v>0.16124166788303418</v>
          </cell>
        </row>
        <row r="10">
          <cell r="A10" t="str">
            <v>feb</v>
          </cell>
          <cell r="B10" t="str">
            <v>Febrero</v>
          </cell>
          <cell r="C10">
            <v>20929</v>
          </cell>
          <cell r="I10">
            <v>17059</v>
          </cell>
          <cell r="K10">
            <v>22775</v>
          </cell>
          <cell r="M10">
            <v>22625</v>
          </cell>
          <cell r="N10">
            <v>-6.5861690450055299E-3</v>
          </cell>
          <cell r="O10">
            <v>8.1035883224234384E-2</v>
          </cell>
        </row>
        <row r="11">
          <cell r="A11" t="str">
            <v>mar</v>
          </cell>
          <cell r="B11" t="str">
            <v>Marzo</v>
          </cell>
          <cell r="C11">
            <v>21779</v>
          </cell>
          <cell r="I11">
            <v>20054</v>
          </cell>
          <cell r="K11">
            <v>25174</v>
          </cell>
          <cell r="M11">
            <v>22971</v>
          </cell>
          <cell r="N11">
            <v>-8.7510923969174592E-2</v>
          </cell>
          <cell r="O11">
            <v>5.4731622204876151E-2</v>
          </cell>
        </row>
        <row r="12">
          <cell r="A12" t="str">
            <v>abr</v>
          </cell>
          <cell r="B12" t="str">
            <v>Abril</v>
          </cell>
          <cell r="C12">
            <v>16758</v>
          </cell>
          <cell r="I12">
            <v>17340</v>
          </cell>
          <cell r="K12">
            <v>19154</v>
          </cell>
          <cell r="M12">
            <v>19029</v>
          </cell>
          <cell r="N12">
            <v>-6.5260519995823385E-3</v>
          </cell>
          <cell r="O12">
            <v>0.13551736484067312</v>
          </cell>
        </row>
        <row r="13">
          <cell r="A13" t="str">
            <v>may</v>
          </cell>
          <cell r="B13" t="str">
            <v>Mayo</v>
          </cell>
          <cell r="C13">
            <v>17027</v>
          </cell>
          <cell r="I13">
            <v>18214</v>
          </cell>
          <cell r="K13">
            <v>17881</v>
          </cell>
          <cell r="M13">
            <v>17439</v>
          </cell>
          <cell r="N13">
            <v>-2.4718975448800418E-2</v>
          </cell>
          <cell r="O13">
            <v>2.4196863804545776E-2</v>
          </cell>
        </row>
        <row r="14">
          <cell r="A14" t="str">
            <v>jun</v>
          </cell>
          <cell r="B14" t="str">
            <v>Junio</v>
          </cell>
          <cell r="C14">
            <v>15071</v>
          </cell>
          <cell r="I14">
            <v>17608</v>
          </cell>
          <cell r="K14">
            <v>17983</v>
          </cell>
          <cell r="M14">
            <v>19479</v>
          </cell>
          <cell r="N14">
            <v>8.3189679141411288E-2</v>
          </cell>
          <cell r="O14">
            <v>0.29248225068011413</v>
          </cell>
        </row>
        <row r="15">
          <cell r="A15" t="str">
            <v>jul</v>
          </cell>
          <cell r="B15" t="str">
            <v>Julio</v>
          </cell>
          <cell r="C15">
            <v>17228</v>
          </cell>
          <cell r="I15">
            <v>18083</v>
          </cell>
          <cell r="K15">
            <v>16810</v>
          </cell>
          <cell r="M15">
            <v>21632</v>
          </cell>
          <cell r="N15">
            <v>0.28685306365258767</v>
          </cell>
          <cell r="O15">
            <v>0.25563036916647319</v>
          </cell>
        </row>
        <row r="16">
          <cell r="A16" t="str">
            <v>ago</v>
          </cell>
          <cell r="B16" t="str">
            <v>Agosto</v>
          </cell>
          <cell r="C16">
            <v>13793</v>
          </cell>
          <cell r="I16">
            <v>15520</v>
          </cell>
          <cell r="K16">
            <v>14993</v>
          </cell>
          <cell r="M16">
            <v>15201</v>
          </cell>
          <cell r="N16">
            <v>1.3873140799039563E-2</v>
          </cell>
          <cell r="O16">
            <v>0.10208076560574209</v>
          </cell>
        </row>
        <row r="17">
          <cell r="A17" t="str">
            <v>sep</v>
          </cell>
          <cell r="B17" t="str">
            <v>Septiembre</v>
          </cell>
          <cell r="C17">
            <v>15992</v>
          </cell>
          <cell r="I17">
            <v>19959</v>
          </cell>
          <cell r="K17">
            <v>15933</v>
          </cell>
          <cell r="M17">
            <v>19577</v>
          </cell>
          <cell r="N17">
            <v>0.22870771355049269</v>
          </cell>
          <cell r="O17">
            <v>0.22417458729364692</v>
          </cell>
        </row>
        <row r="18">
          <cell r="A18" t="str">
            <v>oct</v>
          </cell>
          <cell r="B18" t="str">
            <v>Octubre</v>
          </cell>
          <cell r="C18">
            <v>18677</v>
          </cell>
          <cell r="I18">
            <v>21932</v>
          </cell>
          <cell r="K18">
            <v>20553</v>
          </cell>
          <cell r="M18">
            <v>19337</v>
          </cell>
          <cell r="N18">
            <v>-5.9164112295042037E-2</v>
          </cell>
          <cell r="O18">
            <v>3.5337580981956496E-2</v>
          </cell>
        </row>
        <row r="19">
          <cell r="A19" t="str">
            <v>nov</v>
          </cell>
          <cell r="B19" t="str">
            <v>Noviembre</v>
          </cell>
          <cell r="C19">
            <v>21685</v>
          </cell>
          <cell r="I19">
            <v>25251</v>
          </cell>
          <cell r="K19">
            <v>23667</v>
          </cell>
        </row>
        <row r="20">
          <cell r="A20" t="str">
            <v>dic</v>
          </cell>
          <cell r="B20" t="str">
            <v>Diciembre</v>
          </cell>
          <cell r="C20">
            <v>20923</v>
          </cell>
          <cell r="I20">
            <v>23965</v>
          </cell>
          <cell r="K20">
            <v>20577</v>
          </cell>
        </row>
        <row r="21">
          <cell r="A21" t="str">
            <v>Total</v>
          </cell>
          <cell r="C21">
            <v>220415</v>
          </cell>
          <cell r="I21">
            <v>229131</v>
          </cell>
          <cell r="K21">
            <v>239109</v>
          </cell>
          <cell r="M21">
            <v>201157</v>
          </cell>
          <cell r="N21">
            <v>3.2289020604007845E-2</v>
          </cell>
          <cell r="O21">
            <v>0.13132216391930585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9072</v>
          </cell>
          <cell r="I31">
            <v>6573</v>
          </cell>
          <cell r="K31">
            <v>10452</v>
          </cell>
          <cell r="M31">
            <v>11900</v>
          </cell>
          <cell r="N31">
            <v>0.1385380788365862</v>
          </cell>
          <cell r="O31">
            <v>0.31172839506172845</v>
          </cell>
        </row>
        <row r="32">
          <cell r="B32" t="str">
            <v>Febrero</v>
          </cell>
          <cell r="C32">
            <v>10007</v>
          </cell>
          <cell r="I32">
            <v>8995</v>
          </cell>
          <cell r="K32">
            <v>12083</v>
          </cell>
          <cell r="M32">
            <v>11880</v>
          </cell>
          <cell r="N32">
            <v>-1.680046346106101E-2</v>
          </cell>
          <cell r="O32">
            <v>0.18716898171280105</v>
          </cell>
        </row>
        <row r="33">
          <cell r="B33" t="str">
            <v>Marzo</v>
          </cell>
          <cell r="C33">
            <v>10527</v>
          </cell>
          <cell r="I33">
            <v>11575</v>
          </cell>
          <cell r="K33">
            <v>15380</v>
          </cell>
          <cell r="M33">
            <v>12803</v>
          </cell>
          <cell r="N33">
            <v>-0.16755526657997399</v>
          </cell>
          <cell r="O33">
            <v>0.21620594661347003</v>
          </cell>
        </row>
        <row r="34">
          <cell r="B34" t="str">
            <v>Abril</v>
          </cell>
          <cell r="C34">
            <v>8980</v>
          </cell>
          <cell r="I34">
            <v>10703</v>
          </cell>
          <cell r="K34">
            <v>12270</v>
          </cell>
          <cell r="M34">
            <v>11832</v>
          </cell>
          <cell r="N34">
            <v>-3.5696821515892374E-2</v>
          </cell>
          <cell r="O34">
            <v>0.31759465478841875</v>
          </cell>
        </row>
        <row r="35">
          <cell r="B35" t="str">
            <v>Mayo</v>
          </cell>
          <cell r="C35">
            <v>10621</v>
          </cell>
          <cell r="I35">
            <v>12721</v>
          </cell>
          <cell r="K35">
            <v>13214</v>
          </cell>
          <cell r="M35">
            <v>12647</v>
          </cell>
          <cell r="N35">
            <v>-4.2909035871045886E-2</v>
          </cell>
          <cell r="O35">
            <v>0.19075416627436215</v>
          </cell>
        </row>
        <row r="36">
          <cell r="B36" t="str">
            <v>Junio</v>
          </cell>
          <cell r="C36">
            <v>10076</v>
          </cell>
          <cell r="I36">
            <v>12409</v>
          </cell>
          <cell r="K36">
            <v>13066</v>
          </cell>
          <cell r="M36">
            <v>14875</v>
          </cell>
          <cell r="N36">
            <v>0.13845094137455982</v>
          </cell>
          <cell r="O36">
            <v>0.47628026994839212</v>
          </cell>
        </row>
        <row r="37">
          <cell r="B37" t="str">
            <v>Julio</v>
          </cell>
          <cell r="C37">
            <v>10842</v>
          </cell>
          <cell r="I37">
            <v>12525</v>
          </cell>
          <cell r="K37">
            <v>11727</v>
          </cell>
          <cell r="M37">
            <v>16297</v>
          </cell>
          <cell r="N37">
            <v>0.38969898524771884</v>
          </cell>
          <cell r="O37">
            <v>0.50313595277624046</v>
          </cell>
        </row>
        <row r="38">
          <cell r="B38" t="str">
            <v>Agosto</v>
          </cell>
          <cell r="C38">
            <v>8110</v>
          </cell>
          <cell r="I38">
            <v>8882</v>
          </cell>
          <cell r="K38">
            <v>8822</v>
          </cell>
          <cell r="M38">
            <v>9303</v>
          </cell>
          <cell r="N38">
            <v>5.4522783949217946E-2</v>
          </cell>
          <cell r="O38">
            <v>0.1471023427866831</v>
          </cell>
        </row>
        <row r="39">
          <cell r="B39" t="str">
            <v>Septiembre</v>
          </cell>
          <cell r="C39">
            <v>9279</v>
          </cell>
          <cell r="I39">
            <v>12859</v>
          </cell>
          <cell r="K39">
            <v>11310</v>
          </cell>
          <cell r="M39">
            <v>14314</v>
          </cell>
          <cell r="N39">
            <v>0.26560565870910691</v>
          </cell>
          <cell r="O39">
            <v>0.54262312749218666</v>
          </cell>
        </row>
        <row r="40">
          <cell r="B40" t="str">
            <v>Octubre</v>
          </cell>
          <cell r="C40">
            <v>10900</v>
          </cell>
          <cell r="I40">
            <v>13163</v>
          </cell>
          <cell r="K40">
            <v>13962</v>
          </cell>
          <cell r="M40">
            <v>12735</v>
          </cell>
          <cell r="N40">
            <v>-8.7881392350666054E-2</v>
          </cell>
          <cell r="O40">
            <v>0.16834862385321103</v>
          </cell>
        </row>
        <row r="41">
          <cell r="B41" t="str">
            <v>Noviembre</v>
          </cell>
          <cell r="C41">
            <v>11473</v>
          </cell>
          <cell r="I41">
            <v>13787</v>
          </cell>
          <cell r="K41">
            <v>13695</v>
          </cell>
        </row>
        <row r="42">
          <cell r="B42" t="str">
            <v>Diciembre</v>
          </cell>
          <cell r="C42">
            <v>10255</v>
          </cell>
          <cell r="I42">
            <v>10694</v>
          </cell>
          <cell r="K42">
            <v>10449</v>
          </cell>
        </row>
        <row r="43">
          <cell r="C43">
            <v>120142</v>
          </cell>
          <cell r="I43">
            <v>134886</v>
          </cell>
          <cell r="K43">
            <v>146430</v>
          </cell>
          <cell r="M43">
            <v>128586</v>
          </cell>
          <cell r="N43">
            <v>5.1518571218291509E-2</v>
          </cell>
          <cell r="O43">
            <v>0.30658239681346156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4741</v>
          </cell>
          <cell r="I53">
            <v>3917</v>
          </cell>
          <cell r="K53">
            <v>5450</v>
          </cell>
          <cell r="M53">
            <v>6504</v>
          </cell>
          <cell r="N53">
            <v>0.19339449541284415</v>
          </cell>
          <cell r="O53">
            <v>0.37186247627082891</v>
          </cell>
        </row>
        <row r="54">
          <cell r="B54" t="str">
            <v>Febrero</v>
          </cell>
          <cell r="C54">
            <v>5394</v>
          </cell>
          <cell r="I54">
            <v>4988</v>
          </cell>
          <cell r="K54">
            <v>6445</v>
          </cell>
          <cell r="M54">
            <v>6868</v>
          </cell>
          <cell r="N54">
            <v>6.5632273079906822E-2</v>
          </cell>
          <cell r="O54">
            <v>0.27326659251019647</v>
          </cell>
        </row>
        <row r="55">
          <cell r="B55" t="str">
            <v>Marzo</v>
          </cell>
          <cell r="C55">
            <v>5891</v>
          </cell>
          <cell r="I55">
            <v>6328</v>
          </cell>
          <cell r="K55">
            <v>8798</v>
          </cell>
          <cell r="M55">
            <v>6861</v>
          </cell>
          <cell r="N55">
            <v>-0.22016367356217326</v>
          </cell>
          <cell r="O55">
            <v>0.16465795280937012</v>
          </cell>
        </row>
        <row r="56">
          <cell r="B56" t="str">
            <v>Abril</v>
          </cell>
          <cell r="C56">
            <v>4434</v>
          </cell>
          <cell r="I56">
            <v>4470</v>
          </cell>
          <cell r="K56">
            <v>6595</v>
          </cell>
          <cell r="M56">
            <v>7072</v>
          </cell>
          <cell r="N56">
            <v>7.232752084912808E-2</v>
          </cell>
          <cell r="O56">
            <v>0.59494812810103737</v>
          </cell>
        </row>
        <row r="57">
          <cell r="B57" t="str">
            <v>Mayo</v>
          </cell>
          <cell r="C57">
            <v>5220</v>
          </cell>
          <cell r="I57">
            <v>6157</v>
          </cell>
          <cell r="K57">
            <v>6899</v>
          </cell>
          <cell r="M57">
            <v>6981</v>
          </cell>
          <cell r="N57">
            <v>1.1885780547905567E-2</v>
          </cell>
          <cell r="O57">
            <v>0.33735632183908049</v>
          </cell>
        </row>
        <row r="58">
          <cell r="B58" t="str">
            <v>Junio</v>
          </cell>
          <cell r="C58">
            <v>4948</v>
          </cell>
          <cell r="I58">
            <v>5602</v>
          </cell>
          <cell r="K58">
            <v>6717</v>
          </cell>
          <cell r="M58">
            <v>7542</v>
          </cell>
          <cell r="N58">
            <v>0.12282268870031254</v>
          </cell>
          <cell r="O58">
            <v>0.52425222312045272</v>
          </cell>
        </row>
        <row r="59">
          <cell r="B59" t="str">
            <v>Julio</v>
          </cell>
          <cell r="C59">
            <v>4858</v>
          </cell>
          <cell r="I59">
            <v>5240</v>
          </cell>
          <cell r="K59">
            <v>7240</v>
          </cell>
          <cell r="M59">
            <v>6419</v>
          </cell>
          <cell r="N59">
            <v>-0.11339779005524864</v>
          </cell>
          <cell r="O59">
            <v>0.32132564841498557</v>
          </cell>
        </row>
        <row r="60">
          <cell r="B60" t="str">
            <v>Agosto</v>
          </cell>
          <cell r="C60">
            <v>3119</v>
          </cell>
          <cell r="I60">
            <v>3658</v>
          </cell>
          <cell r="K60">
            <v>4888</v>
          </cell>
          <cell r="M60">
            <v>3964</v>
          </cell>
          <cell r="N60">
            <v>-0.18903436988543376</v>
          </cell>
          <cell r="O60">
            <v>0.27092016672010266</v>
          </cell>
        </row>
        <row r="61">
          <cell r="B61" t="str">
            <v>Septiembre</v>
          </cell>
          <cell r="C61">
            <v>4658</v>
          </cell>
          <cell r="I61">
            <v>6176</v>
          </cell>
          <cell r="K61">
            <v>6477</v>
          </cell>
          <cell r="M61">
            <v>6205</v>
          </cell>
          <cell r="N61">
            <v>-4.1994750656167978E-2</v>
          </cell>
          <cell r="O61">
            <v>0.33211678832116798</v>
          </cell>
        </row>
        <row r="62">
          <cell r="B62" t="str">
            <v>Octubre</v>
          </cell>
          <cell r="C62">
            <v>5219</v>
          </cell>
          <cell r="I62">
            <v>6564</v>
          </cell>
          <cell r="K62">
            <v>7061</v>
          </cell>
          <cell r="M62">
            <v>7713</v>
          </cell>
          <cell r="N62">
            <v>9.2338195722985406E-2</v>
          </cell>
          <cell r="O62">
            <v>0.47786932362521561</v>
          </cell>
        </row>
        <row r="63">
          <cell r="B63" t="str">
            <v>Noviembre</v>
          </cell>
          <cell r="C63">
            <v>6273</v>
          </cell>
          <cell r="I63">
            <v>6965</v>
          </cell>
          <cell r="K63">
            <v>8507</v>
          </cell>
        </row>
        <row r="64">
          <cell r="B64" t="str">
            <v>Diciembre</v>
          </cell>
          <cell r="C64">
            <v>4311</v>
          </cell>
          <cell r="I64">
            <v>4956</v>
          </cell>
          <cell r="K64">
            <v>5232</v>
          </cell>
        </row>
        <row r="65">
          <cell r="C65">
            <v>59066</v>
          </cell>
          <cell r="I65">
            <v>65021</v>
          </cell>
          <cell r="K65">
            <v>80309</v>
          </cell>
          <cell r="M65">
            <v>66129</v>
          </cell>
          <cell r="N65">
            <v>-6.6246056782334195E-3</v>
          </cell>
          <cell r="O65">
            <v>0.36399075945711812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4331</v>
          </cell>
          <cell r="I75">
            <v>2656</v>
          </cell>
          <cell r="K75">
            <v>5002</v>
          </cell>
          <cell r="M75">
            <v>5396</v>
          </cell>
          <cell r="N75">
            <v>7.8768492602958817E-2</v>
          </cell>
          <cell r="O75">
            <v>0.24590163934426235</v>
          </cell>
        </row>
        <row r="76">
          <cell r="B76" t="str">
            <v>Febrero</v>
          </cell>
          <cell r="C76">
            <v>4613</v>
          </cell>
          <cell r="I76">
            <v>4007</v>
          </cell>
          <cell r="K76">
            <v>5638</v>
          </cell>
          <cell r="M76">
            <v>5012</v>
          </cell>
          <cell r="N76">
            <v>-0.11103228095069173</v>
          </cell>
          <cell r="O76">
            <v>8.6494688922609919E-2</v>
          </cell>
        </row>
        <row r="77">
          <cell r="B77" t="str">
            <v>Marzo</v>
          </cell>
          <cell r="C77">
            <v>4636</v>
          </cell>
          <cell r="I77">
            <v>5247</v>
          </cell>
          <cell r="K77">
            <v>6582</v>
          </cell>
          <cell r="M77">
            <v>5942</v>
          </cell>
          <cell r="N77">
            <v>-9.7234883014281404E-2</v>
          </cell>
          <cell r="O77">
            <v>0.28170836928386533</v>
          </cell>
        </row>
        <row r="78">
          <cell r="B78" t="str">
            <v>Abril</v>
          </cell>
          <cell r="C78">
            <v>4546</v>
          </cell>
          <cell r="I78">
            <v>6233</v>
          </cell>
          <cell r="K78">
            <v>5675</v>
          </cell>
          <cell r="M78">
            <v>4760</v>
          </cell>
          <cell r="N78">
            <v>-0.16123348017621142</v>
          </cell>
          <cell r="O78">
            <v>4.7074351077870613E-2</v>
          </cell>
        </row>
        <row r="79">
          <cell r="B79" t="str">
            <v>Mayo</v>
          </cell>
          <cell r="C79">
            <v>5401</v>
          </cell>
          <cell r="I79">
            <v>6564</v>
          </cell>
          <cell r="K79">
            <v>6315</v>
          </cell>
          <cell r="M79">
            <v>5666</v>
          </cell>
          <cell r="N79">
            <v>-0.10277117973079963</v>
          </cell>
          <cell r="O79">
            <v>4.9064987965191653E-2</v>
          </cell>
        </row>
        <row r="80">
          <cell r="B80" t="str">
            <v>Junio</v>
          </cell>
          <cell r="C80">
            <v>5128</v>
          </cell>
          <cell r="I80">
            <v>6807</v>
          </cell>
          <cell r="K80">
            <v>6349</v>
          </cell>
          <cell r="M80">
            <v>7333</v>
          </cell>
          <cell r="N80">
            <v>0.15498503701370292</v>
          </cell>
          <cell r="O80">
            <v>0.42999219968798741</v>
          </cell>
        </row>
        <row r="81">
          <cell r="B81" t="str">
            <v>Julio</v>
          </cell>
          <cell r="C81">
            <v>5984</v>
          </cell>
          <cell r="I81">
            <v>7285</v>
          </cell>
          <cell r="K81">
            <v>4487</v>
          </cell>
          <cell r="M81">
            <v>9878</v>
          </cell>
          <cell r="N81">
            <v>1.2014709159794963</v>
          </cell>
          <cell r="O81">
            <v>0.65073529411764697</v>
          </cell>
        </row>
        <row r="82">
          <cell r="B82" t="str">
            <v>Agosto</v>
          </cell>
          <cell r="C82">
            <v>4991</v>
          </cell>
          <cell r="I82">
            <v>5224</v>
          </cell>
          <cell r="K82">
            <v>3934</v>
          </cell>
          <cell r="M82">
            <v>5339</v>
          </cell>
          <cell r="N82">
            <v>0.35714285714285721</v>
          </cell>
          <cell r="O82">
            <v>6.9725505910639196E-2</v>
          </cell>
        </row>
        <row r="83">
          <cell r="B83" t="str">
            <v>Septiembre</v>
          </cell>
          <cell r="C83">
            <v>4621</v>
          </cell>
          <cell r="I83">
            <v>6683</v>
          </cell>
          <cell r="K83">
            <v>4833</v>
          </cell>
          <cell r="M83">
            <v>8109</v>
          </cell>
          <cell r="N83">
            <v>0.67783985102420852</v>
          </cell>
          <cell r="O83">
            <v>0.75481497511361173</v>
          </cell>
        </row>
        <row r="84">
          <cell r="B84" t="str">
            <v>Octubre</v>
          </cell>
          <cell r="C84">
            <v>5681</v>
          </cell>
          <cell r="I84">
            <v>6599</v>
          </cell>
          <cell r="K84">
            <v>6901</v>
          </cell>
          <cell r="M84">
            <v>5022</v>
          </cell>
          <cell r="N84">
            <v>-0.27227937980002903</v>
          </cell>
          <cell r="O84">
            <v>-0.11600070410139063</v>
          </cell>
        </row>
        <row r="85">
          <cell r="B85" t="str">
            <v>Noviembre</v>
          </cell>
          <cell r="C85">
            <v>5200</v>
          </cell>
          <cell r="I85">
            <v>6822</v>
          </cell>
          <cell r="K85">
            <v>5188</v>
          </cell>
        </row>
        <row r="86">
          <cell r="B86" t="str">
            <v>Diciembre</v>
          </cell>
          <cell r="C86">
            <v>5944</v>
          </cell>
          <cell r="I86">
            <v>5738</v>
          </cell>
          <cell r="K86">
            <v>5217</v>
          </cell>
        </row>
        <row r="87">
          <cell r="C87">
            <v>61076</v>
          </cell>
          <cell r="I87">
            <v>69865</v>
          </cell>
          <cell r="K87">
            <v>66121</v>
          </cell>
          <cell r="M87">
            <v>62457</v>
          </cell>
          <cell r="N87">
            <v>0.12098858496661635</v>
          </cell>
          <cell r="O87">
            <v>0.25084114395577983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11481</v>
          </cell>
          <cell r="I97">
            <v>7573</v>
          </cell>
          <cell r="K97">
            <v>13157</v>
          </cell>
          <cell r="M97">
            <v>11967</v>
          </cell>
          <cell r="N97">
            <v>-9.0446150338223008E-2</v>
          </cell>
          <cell r="O97">
            <v>4.2330807420956296E-2</v>
          </cell>
        </row>
        <row r="98">
          <cell r="B98" t="str">
            <v>Febrero</v>
          </cell>
          <cell r="C98">
            <v>10922</v>
          </cell>
          <cell r="I98">
            <v>8064</v>
          </cell>
          <cell r="K98">
            <v>10692</v>
          </cell>
          <cell r="M98">
            <v>10745</v>
          </cell>
          <cell r="N98">
            <v>4.9569771791992956E-3</v>
          </cell>
          <cell r="O98">
            <v>-1.6205823109320616E-2</v>
          </cell>
        </row>
        <row r="99">
          <cell r="B99" t="str">
            <v>Marzo</v>
          </cell>
          <cell r="C99">
            <v>11252</v>
          </cell>
          <cell r="I99">
            <v>8479</v>
          </cell>
          <cell r="K99">
            <v>9794</v>
          </cell>
          <cell r="M99">
            <v>10168</v>
          </cell>
          <cell r="N99">
            <v>3.8186644884623311E-2</v>
          </cell>
          <cell r="O99">
            <v>-9.6338428723782399E-2</v>
          </cell>
        </row>
        <row r="100">
          <cell r="B100" t="str">
            <v>Abril</v>
          </cell>
          <cell r="C100">
            <v>7778</v>
          </cell>
          <cell r="I100">
            <v>6637</v>
          </cell>
          <cell r="K100">
            <v>6884</v>
          </cell>
          <cell r="M100">
            <v>7197</v>
          </cell>
          <cell r="N100">
            <v>4.5467751307379345E-2</v>
          </cell>
          <cell r="O100">
            <v>-7.4697865775263605E-2</v>
          </cell>
        </row>
        <row r="101">
          <cell r="B101" t="str">
            <v>Mayo</v>
          </cell>
          <cell r="C101">
            <v>6406</v>
          </cell>
          <cell r="I101">
            <v>5493</v>
          </cell>
          <cell r="K101">
            <v>4667</v>
          </cell>
          <cell r="M101">
            <v>4792</v>
          </cell>
          <cell r="N101">
            <v>2.678380115706025E-2</v>
          </cell>
          <cell r="O101">
            <v>-0.25195129566031849</v>
          </cell>
        </row>
        <row r="102">
          <cell r="B102" t="str">
            <v>Junio</v>
          </cell>
          <cell r="C102">
            <v>4995</v>
          </cell>
          <cell r="I102">
            <v>5199</v>
          </cell>
          <cell r="K102">
            <v>4917</v>
          </cell>
          <cell r="M102">
            <v>4604</v>
          </cell>
          <cell r="N102">
            <v>-6.365670124059386E-2</v>
          </cell>
          <cell r="O102">
            <v>-7.8278278278278268E-2</v>
          </cell>
        </row>
        <row r="103">
          <cell r="B103" t="str">
            <v>Julio</v>
          </cell>
          <cell r="C103">
            <v>6386</v>
          </cell>
          <cell r="I103">
            <v>5558</v>
          </cell>
          <cell r="K103">
            <v>5083</v>
          </cell>
          <cell r="M103">
            <v>5335</v>
          </cell>
          <cell r="N103">
            <v>4.9577021444029201E-2</v>
          </cell>
          <cell r="O103">
            <v>-0.16457876605073596</v>
          </cell>
        </row>
        <row r="104">
          <cell r="B104" t="str">
            <v>Agosto</v>
          </cell>
          <cell r="C104">
            <v>5683</v>
          </cell>
          <cell r="I104">
            <v>6638</v>
          </cell>
          <cell r="K104">
            <v>6171</v>
          </cell>
          <cell r="M104">
            <v>5898</v>
          </cell>
          <cell r="N104">
            <v>-4.4239183276616467E-2</v>
          </cell>
          <cell r="O104">
            <v>3.7832130916769291E-2</v>
          </cell>
        </row>
        <row r="105">
          <cell r="B105" t="str">
            <v>Septiembre</v>
          </cell>
          <cell r="C105">
            <v>6713</v>
          </cell>
          <cell r="I105">
            <v>7100</v>
          </cell>
          <cell r="K105">
            <v>4623</v>
          </cell>
          <cell r="M105">
            <v>5263</v>
          </cell>
          <cell r="N105">
            <v>0.13843824356478485</v>
          </cell>
          <cell r="O105">
            <v>-0.21599880828243712</v>
          </cell>
        </row>
        <row r="106">
          <cell r="B106" t="str">
            <v>Octubre</v>
          </cell>
          <cell r="C106">
            <v>7777</v>
          </cell>
          <cell r="I106">
            <v>8769</v>
          </cell>
          <cell r="K106">
            <v>6591</v>
          </cell>
          <cell r="M106">
            <v>6602</v>
          </cell>
          <cell r="N106">
            <v>1.6689424973448386E-3</v>
          </cell>
          <cell r="O106">
            <v>-0.15108653722515109</v>
          </cell>
        </row>
        <row r="107">
          <cell r="B107" t="str">
            <v>Noviembre</v>
          </cell>
          <cell r="C107">
            <v>10212</v>
          </cell>
          <cell r="I107">
            <v>11464</v>
          </cell>
          <cell r="K107">
            <v>9972</v>
          </cell>
        </row>
        <row r="108">
          <cell r="B108" t="str">
            <v>Diciembre</v>
          </cell>
          <cell r="C108">
            <v>10668</v>
          </cell>
          <cell r="I108">
            <v>13271</v>
          </cell>
          <cell r="K108">
            <v>10128</v>
          </cell>
        </row>
        <row r="109">
          <cell r="C109">
            <v>100273</v>
          </cell>
          <cell r="I109">
            <v>94245</v>
          </cell>
          <cell r="K109">
            <v>92679</v>
          </cell>
          <cell r="M109">
            <v>72571</v>
          </cell>
          <cell r="N109">
            <v>-1.1022472064925459E-4</v>
          </cell>
          <cell r="O109">
            <v>-8.5926970891640364E-2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1322</v>
          </cell>
          <cell r="I119">
            <v>805</v>
          </cell>
          <cell r="K119">
            <v>1683</v>
          </cell>
          <cell r="M119">
            <v>1569</v>
          </cell>
          <cell r="N119">
            <v>-6.7736185383244218E-2</v>
          </cell>
          <cell r="O119">
            <v>0.18683812405446298</v>
          </cell>
        </row>
        <row r="120">
          <cell r="B120" t="str">
            <v>Febrero</v>
          </cell>
          <cell r="C120">
            <v>1257</v>
          </cell>
          <cell r="I120">
            <v>857</v>
          </cell>
          <cell r="K120">
            <v>1254</v>
          </cell>
          <cell r="M120">
            <v>1571</v>
          </cell>
          <cell r="N120">
            <v>0.25279106858054234</v>
          </cell>
          <cell r="O120">
            <v>0.24980111376292768</v>
          </cell>
        </row>
        <row r="121">
          <cell r="B121" t="str">
            <v>Marzo</v>
          </cell>
          <cell r="C121">
            <v>1143</v>
          </cell>
          <cell r="I121">
            <v>816</v>
          </cell>
          <cell r="K121">
            <v>1157</v>
          </cell>
          <cell r="M121">
            <v>1094</v>
          </cell>
          <cell r="N121">
            <v>-5.4451166810717377E-2</v>
          </cell>
          <cell r="O121">
            <v>-4.2869641294838168E-2</v>
          </cell>
        </row>
        <row r="122">
          <cell r="B122" t="str">
            <v>Abril</v>
          </cell>
          <cell r="C122">
            <v>711</v>
          </cell>
          <cell r="I122">
            <v>609</v>
          </cell>
          <cell r="K122">
            <v>609</v>
          </cell>
          <cell r="M122">
            <v>736</v>
          </cell>
          <cell r="N122">
            <v>0.20853858784893275</v>
          </cell>
          <cell r="O122">
            <v>3.5161744022503605E-2</v>
          </cell>
        </row>
        <row r="123">
          <cell r="B123" t="str">
            <v>Mayo</v>
          </cell>
          <cell r="C123">
            <v>631</v>
          </cell>
          <cell r="I123">
            <v>466</v>
          </cell>
          <cell r="K123">
            <v>455</v>
          </cell>
          <cell r="M123">
            <v>385</v>
          </cell>
          <cell r="N123">
            <v>-0.15384615384615385</v>
          </cell>
          <cell r="O123">
            <v>-0.38985736925515058</v>
          </cell>
        </row>
        <row r="124">
          <cell r="B124" t="str">
            <v>Junio</v>
          </cell>
          <cell r="C124">
            <v>507</v>
          </cell>
          <cell r="I124">
            <v>513</v>
          </cell>
          <cell r="K124">
            <v>875</v>
          </cell>
          <cell r="M124">
            <v>683</v>
          </cell>
          <cell r="N124">
            <v>-0.21942857142857142</v>
          </cell>
          <cell r="O124">
            <v>0.34714003944773175</v>
          </cell>
        </row>
        <row r="125">
          <cell r="B125" t="str">
            <v>Julio</v>
          </cell>
          <cell r="C125">
            <v>665</v>
          </cell>
          <cell r="I125">
            <v>730</v>
          </cell>
          <cell r="K125">
            <v>662</v>
          </cell>
          <cell r="M125">
            <v>605</v>
          </cell>
          <cell r="N125">
            <v>-8.6102719033232633E-2</v>
          </cell>
          <cell r="O125">
            <v>-9.0225563909774431E-2</v>
          </cell>
        </row>
        <row r="126">
          <cell r="B126" t="str">
            <v>Agosto</v>
          </cell>
          <cell r="C126">
            <v>490</v>
          </cell>
          <cell r="I126">
            <v>825</v>
          </cell>
          <cell r="K126">
            <v>1478</v>
          </cell>
          <cell r="M126">
            <v>532</v>
          </cell>
          <cell r="N126">
            <v>-0.64005412719891752</v>
          </cell>
          <cell r="O126">
            <v>8.5714285714285632E-2</v>
          </cell>
        </row>
        <row r="127">
          <cell r="B127" t="str">
            <v>Septiembre</v>
          </cell>
          <cell r="C127">
            <v>929</v>
          </cell>
          <cell r="I127">
            <v>1068</v>
          </cell>
          <cell r="K127">
            <v>508</v>
          </cell>
          <cell r="M127">
            <v>623</v>
          </cell>
          <cell r="N127">
            <v>0.22637795275590555</v>
          </cell>
          <cell r="O127">
            <v>-0.32938643702906356</v>
          </cell>
        </row>
        <row r="128">
          <cell r="B128" t="str">
            <v>Octubre</v>
          </cell>
          <cell r="C128">
            <v>655</v>
          </cell>
          <cell r="I128">
            <v>998</v>
          </cell>
          <cell r="K128">
            <v>765</v>
          </cell>
          <cell r="M128">
            <v>620</v>
          </cell>
          <cell r="N128">
            <v>-0.18954248366013071</v>
          </cell>
          <cell r="O128">
            <v>-5.3435114503816772E-2</v>
          </cell>
        </row>
        <row r="129">
          <cell r="B129" t="str">
            <v>Noviembre</v>
          </cell>
          <cell r="C129">
            <v>1023</v>
          </cell>
          <cell r="I129">
            <v>917</v>
          </cell>
          <cell r="K129">
            <v>1068</v>
          </cell>
        </row>
        <row r="130">
          <cell r="B130" t="str">
            <v>Diciembre</v>
          </cell>
          <cell r="C130">
            <v>1127</v>
          </cell>
          <cell r="I130">
            <v>1313</v>
          </cell>
          <cell r="K130">
            <v>1132</v>
          </cell>
        </row>
        <row r="131">
          <cell r="C131">
            <v>10460</v>
          </cell>
          <cell r="I131">
            <v>9917</v>
          </cell>
          <cell r="K131">
            <v>11646</v>
          </cell>
          <cell r="M131">
            <v>8418</v>
          </cell>
          <cell r="N131">
            <v>-0.10882913402498418</v>
          </cell>
          <cell r="O131">
            <v>1.2996389891696714E-2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1521</v>
          </cell>
          <cell r="G141">
            <v>234</v>
          </cell>
          <cell r="I141">
            <v>951</v>
          </cell>
          <cell r="K141">
            <v>2175</v>
          </cell>
          <cell r="M141">
            <v>1964</v>
          </cell>
          <cell r="N141">
            <v>-9.7011494252873587E-2</v>
          </cell>
          <cell r="O141">
            <v>0.29125575279421434</v>
          </cell>
        </row>
        <row r="142">
          <cell r="B142" t="str">
            <v>Febrero</v>
          </cell>
          <cell r="C142">
            <v>1118</v>
          </cell>
          <cell r="G142">
            <v>336</v>
          </cell>
          <cell r="I142">
            <v>938</v>
          </cell>
          <cell r="K142">
            <v>1580</v>
          </cell>
          <cell r="M142">
            <v>1621</v>
          </cell>
          <cell r="N142">
            <v>2.5949367088607511E-2</v>
          </cell>
          <cell r="O142">
            <v>0.44991055456171725</v>
          </cell>
        </row>
        <row r="143">
          <cell r="B143" t="str">
            <v>Marzo</v>
          </cell>
          <cell r="C143">
            <v>1239</v>
          </cell>
          <cell r="G143">
            <v>488</v>
          </cell>
          <cell r="I143">
            <v>1100</v>
          </cell>
          <cell r="K143">
            <v>1761</v>
          </cell>
          <cell r="M143">
            <v>1731</v>
          </cell>
          <cell r="N143">
            <v>-1.7035775127768327E-2</v>
          </cell>
          <cell r="O143">
            <v>0.397094430992736</v>
          </cell>
        </row>
        <row r="144">
          <cell r="B144" t="str">
            <v>Abril</v>
          </cell>
          <cell r="C144">
            <v>820</v>
          </cell>
          <cell r="G144">
            <v>331</v>
          </cell>
          <cell r="I144">
            <v>852</v>
          </cell>
          <cell r="K144">
            <v>1142</v>
          </cell>
          <cell r="M144">
            <v>987</v>
          </cell>
          <cell r="N144">
            <v>-0.13572679509632224</v>
          </cell>
          <cell r="O144">
            <v>0.20365853658536581</v>
          </cell>
        </row>
        <row r="145">
          <cell r="B145" t="str">
            <v>Mayo</v>
          </cell>
          <cell r="C145">
            <v>395</v>
          </cell>
          <cell r="G145">
            <v>354</v>
          </cell>
          <cell r="I145">
            <v>480</v>
          </cell>
          <cell r="K145">
            <v>474</v>
          </cell>
          <cell r="M145">
            <v>450</v>
          </cell>
          <cell r="N145">
            <v>-5.0632911392405111E-2</v>
          </cell>
          <cell r="O145">
            <v>0.139240506329114</v>
          </cell>
        </row>
        <row r="146">
          <cell r="B146" t="str">
            <v>Junio</v>
          </cell>
          <cell r="C146">
            <v>314</v>
          </cell>
          <cell r="G146">
            <v>380</v>
          </cell>
          <cell r="I146">
            <v>330</v>
          </cell>
          <cell r="K146">
            <v>472</v>
          </cell>
          <cell r="M146">
            <v>414</v>
          </cell>
          <cell r="N146">
            <v>-0.1228813559322034</v>
          </cell>
          <cell r="O146">
            <v>0.31847133757961776</v>
          </cell>
        </row>
        <row r="147">
          <cell r="B147" t="str">
            <v>Julio</v>
          </cell>
          <cell r="C147">
            <v>351</v>
          </cell>
          <cell r="G147">
            <v>460</v>
          </cell>
          <cell r="I147">
            <v>456</v>
          </cell>
          <cell r="K147">
            <v>509</v>
          </cell>
          <cell r="M147">
            <v>495</v>
          </cell>
          <cell r="N147">
            <v>-2.7504911591355596E-2</v>
          </cell>
          <cell r="O147">
            <v>0.41025641025641035</v>
          </cell>
        </row>
        <row r="148">
          <cell r="B148" t="str">
            <v>Agosto</v>
          </cell>
          <cell r="C148">
            <v>362</v>
          </cell>
          <cell r="G148">
            <v>399</v>
          </cell>
          <cell r="I148">
            <v>554</v>
          </cell>
          <cell r="K148">
            <v>557</v>
          </cell>
          <cell r="M148">
            <v>633</v>
          </cell>
          <cell r="N148">
            <v>0.13644524236983835</v>
          </cell>
          <cell r="O148">
            <v>0.74861878453038666</v>
          </cell>
        </row>
        <row r="149">
          <cell r="B149" t="str">
            <v>Septiembre</v>
          </cell>
          <cell r="C149">
            <v>374</v>
          </cell>
          <cell r="G149">
            <v>487</v>
          </cell>
          <cell r="I149">
            <v>710</v>
          </cell>
          <cell r="K149">
            <v>556</v>
          </cell>
          <cell r="M149">
            <v>520</v>
          </cell>
          <cell r="N149">
            <v>-6.4748201438848962E-2</v>
          </cell>
          <cell r="O149">
            <v>0.39037433155080214</v>
          </cell>
        </row>
        <row r="150">
          <cell r="B150" t="str">
            <v>Octubre</v>
          </cell>
          <cell r="C150">
            <v>772</v>
          </cell>
          <cell r="G150">
            <v>957</v>
          </cell>
          <cell r="I150">
            <v>1127</v>
          </cell>
          <cell r="K150">
            <v>849</v>
          </cell>
          <cell r="M150">
            <v>789</v>
          </cell>
          <cell r="N150">
            <v>-7.0671378091872739E-2</v>
          </cell>
          <cell r="O150">
            <v>2.2020725388601115E-2</v>
          </cell>
        </row>
        <row r="151">
          <cell r="B151" t="str">
            <v>Noviembre</v>
          </cell>
          <cell r="C151">
            <v>1065</v>
          </cell>
          <cell r="G151">
            <v>1541</v>
          </cell>
          <cell r="I151">
            <v>1713</v>
          </cell>
          <cell r="K151">
            <v>1379</v>
          </cell>
        </row>
        <row r="152">
          <cell r="B152" t="str">
            <v>Diciembre</v>
          </cell>
          <cell r="C152">
            <v>1219</v>
          </cell>
          <cell r="G152">
            <v>1347</v>
          </cell>
          <cell r="I152">
            <v>2050</v>
          </cell>
          <cell r="K152">
            <v>1862</v>
          </cell>
        </row>
        <row r="153">
          <cell r="C153">
            <v>9550</v>
          </cell>
          <cell r="G153">
            <v>7314</v>
          </cell>
          <cell r="I153">
            <v>11261</v>
          </cell>
          <cell r="K153">
            <v>13316</v>
          </cell>
          <cell r="M153">
            <v>9604</v>
          </cell>
          <cell r="N153">
            <v>-4.6749379652605505E-2</v>
          </cell>
          <cell r="O153">
            <v>0.32177263969171488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638</v>
          </cell>
          <cell r="I163">
            <v>659</v>
          </cell>
          <cell r="K163">
            <v>1025</v>
          </cell>
          <cell r="M163">
            <v>851</v>
          </cell>
          <cell r="N163">
            <v>-0.16975609756097565</v>
          </cell>
          <cell r="O163">
            <v>0.33385579937304066</v>
          </cell>
        </row>
        <row r="164">
          <cell r="B164" t="str">
            <v>Febrero</v>
          </cell>
          <cell r="C164">
            <v>764</v>
          </cell>
          <cell r="I164">
            <v>884</v>
          </cell>
          <cell r="K164">
            <v>854</v>
          </cell>
          <cell r="M164">
            <v>776</v>
          </cell>
          <cell r="N164">
            <v>-9.1334894613583129E-2</v>
          </cell>
          <cell r="O164">
            <v>1.5706806282722585E-2</v>
          </cell>
        </row>
        <row r="165">
          <cell r="B165" t="str">
            <v>Marzo</v>
          </cell>
          <cell r="C165">
            <v>610</v>
          </cell>
          <cell r="I165">
            <v>918</v>
          </cell>
          <cell r="K165">
            <v>952</v>
          </cell>
          <cell r="M165">
            <v>929</v>
          </cell>
          <cell r="N165">
            <v>-2.4159663865546244E-2</v>
          </cell>
          <cell r="O165">
            <v>0.52295081967213108</v>
          </cell>
        </row>
        <row r="166">
          <cell r="B166" t="str">
            <v>Abril</v>
          </cell>
          <cell r="C166">
            <v>458</v>
          </cell>
          <cell r="I166">
            <v>591</v>
          </cell>
          <cell r="K166">
            <v>615</v>
          </cell>
          <cell r="M166">
            <v>585</v>
          </cell>
          <cell r="N166">
            <v>-4.8780487804878092E-2</v>
          </cell>
          <cell r="O166">
            <v>0.27729257641921401</v>
          </cell>
        </row>
        <row r="167">
          <cell r="B167" t="str">
            <v>Mayo</v>
          </cell>
          <cell r="C167">
            <v>632</v>
          </cell>
          <cell r="I167">
            <v>585</v>
          </cell>
          <cell r="K167">
            <v>589</v>
          </cell>
          <cell r="M167">
            <v>640</v>
          </cell>
          <cell r="N167">
            <v>8.6587436332767442E-2</v>
          </cell>
          <cell r="O167">
            <v>1.2658227848101333E-2</v>
          </cell>
        </row>
        <row r="168">
          <cell r="B168" t="str">
            <v>Junio</v>
          </cell>
          <cell r="C168">
            <v>335</v>
          </cell>
          <cell r="I168">
            <v>399</v>
          </cell>
          <cell r="K168">
            <v>441</v>
          </cell>
          <cell r="M168">
            <v>365</v>
          </cell>
          <cell r="N168">
            <v>-0.17233560090702948</v>
          </cell>
          <cell r="O168">
            <v>8.9552238805970186E-2</v>
          </cell>
        </row>
        <row r="169">
          <cell r="B169" t="str">
            <v>Julio</v>
          </cell>
          <cell r="C169">
            <v>424</v>
          </cell>
          <cell r="I169">
            <v>405</v>
          </cell>
          <cell r="K169">
            <v>479</v>
          </cell>
          <cell r="M169">
            <v>436</v>
          </cell>
          <cell r="N169">
            <v>-8.9770354906054228E-2</v>
          </cell>
          <cell r="O169">
            <v>2.8301886792452935E-2</v>
          </cell>
        </row>
        <row r="170">
          <cell r="B170" t="str">
            <v>Agosto</v>
          </cell>
          <cell r="C170">
            <v>589</v>
          </cell>
          <cell r="I170">
            <v>879</v>
          </cell>
          <cell r="K170">
            <v>818</v>
          </cell>
          <cell r="M170">
            <v>1062</v>
          </cell>
          <cell r="N170">
            <v>0.29828850855745714</v>
          </cell>
          <cell r="O170">
            <v>0.80305602716468583</v>
          </cell>
        </row>
        <row r="171">
          <cell r="B171" t="str">
            <v>Septiembre</v>
          </cell>
          <cell r="C171">
            <v>469</v>
          </cell>
          <cell r="I171">
            <v>557</v>
          </cell>
          <cell r="K171">
            <v>548</v>
          </cell>
          <cell r="M171">
            <v>597</v>
          </cell>
          <cell r="N171">
            <v>8.9416058394160558E-2</v>
          </cell>
          <cell r="O171">
            <v>0.27292110874200426</v>
          </cell>
        </row>
        <row r="172">
          <cell r="B172" t="str">
            <v>Octubre</v>
          </cell>
          <cell r="C172">
            <v>567</v>
          </cell>
          <cell r="I172">
            <v>660</v>
          </cell>
          <cell r="K172">
            <v>726</v>
          </cell>
          <cell r="M172">
            <v>682</v>
          </cell>
          <cell r="N172">
            <v>-6.0606060606060552E-2</v>
          </cell>
          <cell r="O172">
            <v>0.2028218694885362</v>
          </cell>
        </row>
        <row r="173">
          <cell r="B173" t="str">
            <v>Noviembre</v>
          </cell>
          <cell r="C173">
            <v>606</v>
          </cell>
          <cell r="I173">
            <v>960</v>
          </cell>
          <cell r="K173">
            <v>984</v>
          </cell>
        </row>
        <row r="174">
          <cell r="B174" t="str">
            <v>Diciembre</v>
          </cell>
          <cell r="C174">
            <v>617</v>
          </cell>
          <cell r="I174">
            <v>1027</v>
          </cell>
          <cell r="K174">
            <v>725</v>
          </cell>
        </row>
        <row r="175">
          <cell r="C175">
            <v>6709</v>
          </cell>
          <cell r="I175">
            <v>8524</v>
          </cell>
          <cell r="K175">
            <v>8756</v>
          </cell>
          <cell r="M175">
            <v>6923</v>
          </cell>
          <cell r="N175">
            <v>-1.759614020150424E-2</v>
          </cell>
          <cell r="O175">
            <v>0.26193948231862918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145</v>
          </cell>
          <cell r="I185">
            <v>170</v>
          </cell>
          <cell r="K185">
            <v>239</v>
          </cell>
          <cell r="M185">
            <v>277</v>
          </cell>
          <cell r="N185">
            <v>0.15899581589958167</v>
          </cell>
          <cell r="O185">
            <v>0.91034482758620694</v>
          </cell>
        </row>
        <row r="186">
          <cell r="B186" t="str">
            <v>Febrero</v>
          </cell>
          <cell r="C186">
            <v>138</v>
          </cell>
          <cell r="I186">
            <v>179</v>
          </cell>
          <cell r="K186">
            <v>200</v>
          </cell>
          <cell r="M186">
            <v>198</v>
          </cell>
          <cell r="N186">
            <v>-1.0000000000000009E-2</v>
          </cell>
          <cell r="O186">
            <v>0.43478260869565211</v>
          </cell>
        </row>
        <row r="187">
          <cell r="B187" t="str">
            <v>Marzo</v>
          </cell>
          <cell r="C187">
            <v>138</v>
          </cell>
          <cell r="I187">
            <v>197</v>
          </cell>
          <cell r="K187">
            <v>206</v>
          </cell>
          <cell r="M187">
            <v>181</v>
          </cell>
          <cell r="N187">
            <v>-0.12135922330097082</v>
          </cell>
          <cell r="O187">
            <v>0.31159420289855078</v>
          </cell>
        </row>
        <row r="188">
          <cell r="B188" t="str">
            <v>Abril</v>
          </cell>
          <cell r="C188">
            <v>120</v>
          </cell>
          <cell r="I188">
            <v>118</v>
          </cell>
          <cell r="K188">
            <v>119</v>
          </cell>
          <cell r="M188">
            <v>107</v>
          </cell>
          <cell r="N188">
            <v>-0.10084033613445376</v>
          </cell>
          <cell r="O188">
            <v>-0.10833333333333328</v>
          </cell>
        </row>
        <row r="189">
          <cell r="B189" t="str">
            <v>Mayo</v>
          </cell>
          <cell r="C189">
            <v>130</v>
          </cell>
          <cell r="I189">
            <v>117</v>
          </cell>
          <cell r="K189">
            <v>90</v>
          </cell>
          <cell r="M189">
            <v>133</v>
          </cell>
          <cell r="N189">
            <v>0.47777777777777786</v>
          </cell>
          <cell r="O189">
            <v>2.3076923076922995E-2</v>
          </cell>
        </row>
        <row r="190">
          <cell r="B190" t="str">
            <v>junio</v>
          </cell>
          <cell r="C190">
            <v>100</v>
          </cell>
          <cell r="I190">
            <v>96</v>
          </cell>
          <cell r="K190">
            <v>86</v>
          </cell>
          <cell r="M190">
            <v>117</v>
          </cell>
          <cell r="N190">
            <v>0.36046511627906974</v>
          </cell>
          <cell r="O190">
            <v>0.16999999999999993</v>
          </cell>
        </row>
        <row r="191">
          <cell r="B191" t="str">
            <v>Julio</v>
          </cell>
          <cell r="C191">
            <v>77</v>
          </cell>
          <cell r="I191">
            <v>109</v>
          </cell>
          <cell r="K191">
            <v>135</v>
          </cell>
          <cell r="M191">
            <v>123</v>
          </cell>
          <cell r="N191">
            <v>-8.8888888888888906E-2</v>
          </cell>
          <cell r="O191">
            <v>0.59740259740259738</v>
          </cell>
        </row>
        <row r="192">
          <cell r="B192" t="str">
            <v>Agosto</v>
          </cell>
          <cell r="C192">
            <v>80</v>
          </cell>
          <cell r="I192">
            <v>180</v>
          </cell>
          <cell r="K192">
            <v>119</v>
          </cell>
          <cell r="M192">
            <v>112</v>
          </cell>
          <cell r="N192">
            <v>-5.8823529411764719E-2</v>
          </cell>
          <cell r="O192">
            <v>0.39999999999999991</v>
          </cell>
        </row>
        <row r="193">
          <cell r="B193" t="str">
            <v>Septiembre</v>
          </cell>
          <cell r="C193">
            <v>107</v>
          </cell>
          <cell r="I193">
            <v>97</v>
          </cell>
          <cell r="K193">
            <v>102</v>
          </cell>
          <cell r="M193">
            <v>143</v>
          </cell>
          <cell r="N193">
            <v>0.40196078431372539</v>
          </cell>
          <cell r="O193">
            <v>0.33644859813084116</v>
          </cell>
        </row>
        <row r="194">
          <cell r="B194" t="str">
            <v>Octubre</v>
          </cell>
          <cell r="C194">
            <v>101</v>
          </cell>
          <cell r="I194">
            <v>110</v>
          </cell>
          <cell r="K194">
            <v>137</v>
          </cell>
          <cell r="M194">
            <v>155</v>
          </cell>
          <cell r="N194">
            <v>0.13138686131386867</v>
          </cell>
          <cell r="O194">
            <v>0.53465346534653468</v>
          </cell>
        </row>
        <row r="195">
          <cell r="B195" t="str">
            <v>Noviembre</v>
          </cell>
          <cell r="C195">
            <v>183</v>
          </cell>
          <cell r="I195">
            <v>182</v>
          </cell>
          <cell r="K195">
            <v>273</v>
          </cell>
        </row>
        <row r="196">
          <cell r="B196" t="str">
            <v>Diciembre</v>
          </cell>
          <cell r="C196">
            <v>165</v>
          </cell>
          <cell r="I196">
            <v>281</v>
          </cell>
          <cell r="K196">
            <v>228</v>
          </cell>
        </row>
        <row r="197">
          <cell r="C197">
            <v>1484</v>
          </cell>
          <cell r="I197">
            <v>1836</v>
          </cell>
          <cell r="K197">
            <v>1934</v>
          </cell>
          <cell r="M197">
            <v>1546</v>
          </cell>
          <cell r="N197">
            <v>7.8855547801814474E-2</v>
          </cell>
          <cell r="O197">
            <v>0.3609154929577465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258</v>
          </cell>
          <cell r="I207">
            <v>270</v>
          </cell>
          <cell r="K207">
            <v>297</v>
          </cell>
          <cell r="M207">
            <v>273</v>
          </cell>
          <cell r="N207">
            <v>-8.0808080808080773E-2</v>
          </cell>
          <cell r="O207">
            <v>5.8139534883721034E-2</v>
          </cell>
        </row>
        <row r="208">
          <cell r="B208" t="str">
            <v>Febrero</v>
          </cell>
          <cell r="C208">
            <v>163</v>
          </cell>
          <cell r="I208">
            <v>270</v>
          </cell>
          <cell r="K208">
            <v>263</v>
          </cell>
          <cell r="M208">
            <v>326</v>
          </cell>
          <cell r="N208">
            <v>0.23954372623574138</v>
          </cell>
          <cell r="O208">
            <v>1</v>
          </cell>
        </row>
        <row r="209">
          <cell r="B209" t="str">
            <v>Marzo</v>
          </cell>
          <cell r="C209">
            <v>209</v>
          </cell>
          <cell r="I209">
            <v>212</v>
          </cell>
          <cell r="K209">
            <v>247</v>
          </cell>
          <cell r="M209">
            <v>210</v>
          </cell>
          <cell r="N209">
            <v>-0.1497975708502024</v>
          </cell>
          <cell r="O209">
            <v>4.7846889952152249E-3</v>
          </cell>
        </row>
        <row r="210">
          <cell r="B210" t="str">
            <v>Abril</v>
          </cell>
          <cell r="C210">
            <v>91</v>
          </cell>
          <cell r="I210">
            <v>157</v>
          </cell>
          <cell r="K210">
            <v>160</v>
          </cell>
          <cell r="M210">
            <v>191</v>
          </cell>
          <cell r="N210">
            <v>0.19375000000000009</v>
          </cell>
          <cell r="O210">
            <v>1.098901098901099</v>
          </cell>
        </row>
        <row r="211">
          <cell r="B211" t="str">
            <v>Mayo</v>
          </cell>
          <cell r="C211">
            <v>92</v>
          </cell>
          <cell r="I211">
            <v>143</v>
          </cell>
          <cell r="K211">
            <v>160</v>
          </cell>
          <cell r="M211">
            <v>146</v>
          </cell>
          <cell r="N211">
            <v>-8.7500000000000022E-2</v>
          </cell>
          <cell r="O211">
            <v>0.58695652173913038</v>
          </cell>
        </row>
        <row r="212">
          <cell r="B212" t="str">
            <v>Junio</v>
          </cell>
          <cell r="C212">
            <v>77</v>
          </cell>
          <cell r="I212">
            <v>125</v>
          </cell>
          <cell r="K212">
            <v>86</v>
          </cell>
          <cell r="M212">
            <v>103</v>
          </cell>
          <cell r="N212">
            <v>0.19767441860465107</v>
          </cell>
          <cell r="O212">
            <v>0.33766233766233755</v>
          </cell>
        </row>
        <row r="213">
          <cell r="B213" t="str">
            <v>Julio</v>
          </cell>
          <cell r="C213">
            <v>105</v>
          </cell>
          <cell r="I213">
            <v>98</v>
          </cell>
          <cell r="K213">
            <v>303</v>
          </cell>
          <cell r="M213">
            <v>146</v>
          </cell>
          <cell r="N213">
            <v>-0.51815181518151809</v>
          </cell>
          <cell r="O213">
            <v>0.39047619047619042</v>
          </cell>
        </row>
        <row r="214">
          <cell r="B214" t="str">
            <v>Agosto</v>
          </cell>
          <cell r="C214">
            <v>106</v>
          </cell>
          <cell r="I214">
            <v>369</v>
          </cell>
          <cell r="K214">
            <v>234</v>
          </cell>
          <cell r="M214">
            <v>193</v>
          </cell>
          <cell r="N214">
            <v>-0.17521367521367526</v>
          </cell>
          <cell r="O214">
            <v>0.820754716981132</v>
          </cell>
        </row>
        <row r="215">
          <cell r="B215" t="str">
            <v>Septiembre</v>
          </cell>
          <cell r="C215">
            <v>118</v>
          </cell>
          <cell r="I215">
            <v>209</v>
          </cell>
          <cell r="K215">
            <v>146</v>
          </cell>
          <cell r="M215">
            <v>101</v>
          </cell>
          <cell r="N215">
            <v>-0.30821917808219179</v>
          </cell>
          <cell r="O215">
            <v>-0.14406779661016944</v>
          </cell>
        </row>
        <row r="216">
          <cell r="B216" t="str">
            <v>Octubre</v>
          </cell>
          <cell r="C216">
            <v>107</v>
          </cell>
          <cell r="I216">
            <v>124</v>
          </cell>
          <cell r="K216">
            <v>156</v>
          </cell>
          <cell r="M216">
            <v>124</v>
          </cell>
          <cell r="N216">
            <v>-0.20512820512820518</v>
          </cell>
          <cell r="O216">
            <v>0.1588785046728971</v>
          </cell>
        </row>
        <row r="217">
          <cell r="B217" t="str">
            <v>Noviembre</v>
          </cell>
          <cell r="C217">
            <v>152</v>
          </cell>
          <cell r="I217">
            <v>302</v>
          </cell>
          <cell r="K217">
            <v>294</v>
          </cell>
        </row>
        <row r="218">
          <cell r="B218" t="str">
            <v>Diciembre</v>
          </cell>
          <cell r="C218">
            <v>388</v>
          </cell>
          <cell r="I218">
            <v>294</v>
          </cell>
          <cell r="K218">
            <v>291</v>
          </cell>
        </row>
        <row r="219">
          <cell r="C219">
            <v>1866</v>
          </cell>
          <cell r="I219">
            <v>2573</v>
          </cell>
          <cell r="K219">
            <v>2637</v>
          </cell>
          <cell r="M219">
            <v>1813</v>
          </cell>
          <cell r="N219">
            <v>-0.1164717348927875</v>
          </cell>
          <cell r="O219">
            <v>0.36726998491704377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145</v>
          </cell>
          <cell r="I229">
            <v>170</v>
          </cell>
          <cell r="K229">
            <v>239</v>
          </cell>
          <cell r="M229">
            <v>277</v>
          </cell>
          <cell r="N229">
            <v>0.15899581589958167</v>
          </cell>
          <cell r="O229">
            <v>0.91034482758620694</v>
          </cell>
        </row>
        <row r="230">
          <cell r="B230" t="str">
            <v>Febrero</v>
          </cell>
          <cell r="C230">
            <v>138</v>
          </cell>
          <cell r="I230">
            <v>179</v>
          </cell>
          <cell r="K230">
            <v>200</v>
          </cell>
          <cell r="M230">
            <v>198</v>
          </cell>
          <cell r="N230">
            <v>-1.0000000000000009E-2</v>
          </cell>
          <cell r="O230">
            <v>0.43478260869565211</v>
          </cell>
        </row>
        <row r="231">
          <cell r="B231" t="str">
            <v>Marzo</v>
          </cell>
          <cell r="C231">
            <v>138</v>
          </cell>
          <cell r="I231">
            <v>197</v>
          </cell>
          <cell r="K231">
            <v>206</v>
          </cell>
          <cell r="M231">
            <v>181</v>
          </cell>
          <cell r="N231">
            <v>-0.12135922330097082</v>
          </cell>
          <cell r="O231">
            <v>0.31159420289855078</v>
          </cell>
        </row>
        <row r="232">
          <cell r="B232" t="str">
            <v>Abril</v>
          </cell>
          <cell r="C232">
            <v>120</v>
          </cell>
          <cell r="I232">
            <v>118</v>
          </cell>
          <cell r="K232">
            <v>119</v>
          </cell>
          <cell r="M232">
            <v>107</v>
          </cell>
          <cell r="N232">
            <v>-0.10084033613445376</v>
          </cell>
          <cell r="O232">
            <v>-0.10833333333333328</v>
          </cell>
        </row>
        <row r="233">
          <cell r="B233" t="str">
            <v>Mayo</v>
          </cell>
          <cell r="C233">
            <v>130</v>
          </cell>
          <cell r="I233">
            <v>117</v>
          </cell>
          <cell r="K233">
            <v>90</v>
          </cell>
          <cell r="M233">
            <v>133</v>
          </cell>
          <cell r="N233">
            <v>0.47777777777777786</v>
          </cell>
          <cell r="O233">
            <v>2.3076923076922995E-2</v>
          </cell>
        </row>
        <row r="234">
          <cell r="B234" t="str">
            <v>Junio</v>
          </cell>
          <cell r="C234">
            <v>100</v>
          </cell>
          <cell r="I234">
            <v>96</v>
          </cell>
          <cell r="K234">
            <v>86</v>
          </cell>
          <cell r="M234">
            <v>117</v>
          </cell>
          <cell r="N234">
            <v>0.36046511627906974</v>
          </cell>
          <cell r="O234">
            <v>0.16999999999999993</v>
          </cell>
        </row>
        <row r="235">
          <cell r="B235" t="str">
            <v>Julio</v>
          </cell>
          <cell r="C235">
            <v>77</v>
          </cell>
          <cell r="I235">
            <v>109</v>
          </cell>
          <cell r="K235">
            <v>135</v>
          </cell>
          <cell r="M235">
            <v>123</v>
          </cell>
          <cell r="N235">
            <v>-8.8888888888888906E-2</v>
          </cell>
          <cell r="O235">
            <v>0.59740259740259738</v>
          </cell>
        </row>
        <row r="236">
          <cell r="B236" t="str">
            <v>Agosto</v>
          </cell>
          <cell r="C236">
            <v>80</v>
          </cell>
          <cell r="I236">
            <v>180</v>
          </cell>
          <cell r="K236">
            <v>119</v>
          </cell>
          <cell r="M236">
            <v>112</v>
          </cell>
          <cell r="N236">
            <v>-5.8823529411764719E-2</v>
          </cell>
          <cell r="O236">
            <v>0.39999999999999991</v>
          </cell>
        </row>
        <row r="237">
          <cell r="B237" t="str">
            <v>Septiembre</v>
          </cell>
          <cell r="C237">
            <v>107</v>
          </cell>
          <cell r="I237">
            <v>97</v>
          </cell>
          <cell r="K237">
            <v>102</v>
          </cell>
          <cell r="M237">
            <v>143</v>
          </cell>
          <cell r="N237">
            <v>0.40196078431372539</v>
          </cell>
          <cell r="O237">
            <v>0.33644859813084116</v>
          </cell>
        </row>
        <row r="238">
          <cell r="B238" t="str">
            <v>Octubre</v>
          </cell>
          <cell r="C238">
            <v>101</v>
          </cell>
          <cell r="I238">
            <v>110</v>
          </cell>
          <cell r="K238">
            <v>137</v>
          </cell>
          <cell r="M238">
            <v>155</v>
          </cell>
          <cell r="N238">
            <v>0.13138686131386867</v>
          </cell>
          <cell r="O238">
            <v>0.53465346534653468</v>
          </cell>
        </row>
        <row r="239">
          <cell r="B239" t="str">
            <v>Noviembre</v>
          </cell>
          <cell r="C239">
            <v>183</v>
          </cell>
          <cell r="I239">
            <v>182</v>
          </cell>
          <cell r="K239">
            <v>273</v>
          </cell>
        </row>
        <row r="240">
          <cell r="B240" t="str">
            <v>Diciembre</v>
          </cell>
          <cell r="C240">
            <v>165</v>
          </cell>
          <cell r="I240">
            <v>281</v>
          </cell>
          <cell r="K240">
            <v>228</v>
          </cell>
        </row>
        <row r="241">
          <cell r="C241">
            <v>1484</v>
          </cell>
          <cell r="I241">
            <v>1836</v>
          </cell>
          <cell r="K241">
            <v>1934</v>
          </cell>
          <cell r="M241">
            <v>1546</v>
          </cell>
          <cell r="N241">
            <v>7.8855547801814474E-2</v>
          </cell>
          <cell r="O241">
            <v>0.3609154929577465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287</v>
          </cell>
          <cell r="I251">
            <v>168</v>
          </cell>
          <cell r="K251">
            <v>190</v>
          </cell>
          <cell r="M251">
            <v>268</v>
          </cell>
          <cell r="N251">
            <v>0.41052631578947363</v>
          </cell>
          <cell r="O251">
            <v>-6.6202090592334506E-2</v>
          </cell>
        </row>
        <row r="252">
          <cell r="B252" t="str">
            <v>Febrero</v>
          </cell>
          <cell r="C252">
            <v>205</v>
          </cell>
          <cell r="I252">
            <v>110</v>
          </cell>
          <cell r="K252">
            <v>153</v>
          </cell>
          <cell r="M252">
            <v>235</v>
          </cell>
          <cell r="N252">
            <v>0.53594771241830075</v>
          </cell>
          <cell r="O252">
            <v>0.14634146341463405</v>
          </cell>
        </row>
        <row r="253">
          <cell r="B253" t="str">
            <v>Marzo</v>
          </cell>
          <cell r="C253">
            <v>308</v>
          </cell>
          <cell r="I253">
            <v>124</v>
          </cell>
          <cell r="K253">
            <v>264</v>
          </cell>
          <cell r="M253">
            <v>198</v>
          </cell>
          <cell r="N253">
            <v>-0.25</v>
          </cell>
          <cell r="O253">
            <v>-0.3571428571428571</v>
          </cell>
        </row>
        <row r="254">
          <cell r="B254" t="str">
            <v>Abril</v>
          </cell>
          <cell r="C254">
            <v>175</v>
          </cell>
          <cell r="I254">
            <v>101</v>
          </cell>
          <cell r="K254">
            <v>121</v>
          </cell>
          <cell r="M254">
            <v>105</v>
          </cell>
          <cell r="N254">
            <v>-0.13223140495867769</v>
          </cell>
          <cell r="O254">
            <v>-0.4</v>
          </cell>
        </row>
        <row r="255">
          <cell r="B255" t="str">
            <v>Mayo</v>
          </cell>
          <cell r="C255">
            <v>26</v>
          </cell>
          <cell r="I255">
            <v>33</v>
          </cell>
          <cell r="K255">
            <v>21</v>
          </cell>
          <cell r="M255">
            <v>13</v>
          </cell>
          <cell r="N255">
            <v>-0.38095238095238093</v>
          </cell>
          <cell r="O255">
            <v>-0.5</v>
          </cell>
        </row>
        <row r="256">
          <cell r="B256" t="str">
            <v>Junio</v>
          </cell>
          <cell r="C256">
            <v>14</v>
          </cell>
          <cell r="I256">
            <v>36</v>
          </cell>
          <cell r="K256">
            <v>26</v>
          </cell>
          <cell r="M256">
            <v>39</v>
          </cell>
          <cell r="N256">
            <v>0.5</v>
          </cell>
          <cell r="O256">
            <v>1.7857142857142856</v>
          </cell>
        </row>
        <row r="257">
          <cell r="B257" t="str">
            <v>Julio</v>
          </cell>
          <cell r="C257">
            <v>35</v>
          </cell>
          <cell r="I257">
            <v>30</v>
          </cell>
          <cell r="K257">
            <v>25</v>
          </cell>
          <cell r="M257">
            <v>46</v>
          </cell>
          <cell r="N257">
            <v>0.84000000000000008</v>
          </cell>
          <cell r="O257">
            <v>0.31428571428571428</v>
          </cell>
        </row>
        <row r="258">
          <cell r="B258" t="str">
            <v>Agosto</v>
          </cell>
          <cell r="C258">
            <v>36</v>
          </cell>
          <cell r="I258">
            <v>21</v>
          </cell>
          <cell r="K258">
            <v>33</v>
          </cell>
          <cell r="M258">
            <v>18</v>
          </cell>
          <cell r="N258">
            <v>-0.45454545454545459</v>
          </cell>
          <cell r="O258">
            <v>-0.5</v>
          </cell>
        </row>
        <row r="259">
          <cell r="B259" t="str">
            <v>Septiembre</v>
          </cell>
          <cell r="C259">
            <v>50</v>
          </cell>
          <cell r="I259">
            <v>32</v>
          </cell>
          <cell r="K259">
            <v>28</v>
          </cell>
          <cell r="M259">
            <v>24</v>
          </cell>
          <cell r="N259">
            <v>-0.1428571428571429</v>
          </cell>
          <cell r="O259">
            <v>-0.52</v>
          </cell>
        </row>
        <row r="260">
          <cell r="B260" t="str">
            <v>Octubre</v>
          </cell>
          <cell r="C260">
            <v>100</v>
          </cell>
          <cell r="I260">
            <v>130</v>
          </cell>
          <cell r="K260">
            <v>115</v>
          </cell>
          <cell r="M260">
            <v>112</v>
          </cell>
          <cell r="N260">
            <v>-2.6086956521739091E-2</v>
          </cell>
          <cell r="O260">
            <v>0.12000000000000011</v>
          </cell>
        </row>
        <row r="261">
          <cell r="B261" t="str">
            <v>Noviembre</v>
          </cell>
          <cell r="C261">
            <v>181</v>
          </cell>
          <cell r="I261">
            <v>126</v>
          </cell>
          <cell r="K261">
            <v>177</v>
          </cell>
        </row>
        <row r="262">
          <cell r="B262" t="str">
            <v>Diciembre</v>
          </cell>
          <cell r="C262">
            <v>206</v>
          </cell>
          <cell r="I262">
            <v>164</v>
          </cell>
          <cell r="K262">
            <v>188</v>
          </cell>
        </row>
        <row r="263">
          <cell r="C263">
            <v>1623</v>
          </cell>
          <cell r="I263">
            <v>1075</v>
          </cell>
          <cell r="K263">
            <v>1341</v>
          </cell>
          <cell r="M263">
            <v>1058</v>
          </cell>
          <cell r="N263">
            <v>8.4016393442623016E-2</v>
          </cell>
          <cell r="O263">
            <v>-0.14401294498381878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434</v>
          </cell>
          <cell r="I273">
            <v>275</v>
          </cell>
          <cell r="K273">
            <v>453</v>
          </cell>
          <cell r="M273">
            <v>381</v>
          </cell>
          <cell r="N273">
            <v>-0.15894039735099341</v>
          </cell>
          <cell r="O273">
            <v>-0.12211981566820274</v>
          </cell>
        </row>
        <row r="274">
          <cell r="B274" t="str">
            <v>Febrero</v>
          </cell>
          <cell r="C274">
            <v>374</v>
          </cell>
          <cell r="I274">
            <v>245</v>
          </cell>
          <cell r="K274">
            <v>313</v>
          </cell>
          <cell r="M274">
            <v>336</v>
          </cell>
          <cell r="N274">
            <v>7.348242811501593E-2</v>
          </cell>
          <cell r="O274">
            <v>-0.10160427807486627</v>
          </cell>
        </row>
        <row r="275">
          <cell r="B275" t="str">
            <v>Marzo</v>
          </cell>
          <cell r="C275">
            <v>443</v>
          </cell>
          <cell r="I275">
            <v>204</v>
          </cell>
          <cell r="K275">
            <v>321</v>
          </cell>
          <cell r="M275">
            <v>324</v>
          </cell>
          <cell r="N275">
            <v>9.3457943925232545E-3</v>
          </cell>
          <cell r="O275">
            <v>-0.26862302483069977</v>
          </cell>
        </row>
        <row r="276">
          <cell r="B276" t="str">
            <v>Abril</v>
          </cell>
          <cell r="C276">
            <v>246</v>
          </cell>
          <cell r="I276">
            <v>203</v>
          </cell>
          <cell r="K276">
            <v>279</v>
          </cell>
          <cell r="M276">
            <v>205</v>
          </cell>
          <cell r="N276">
            <v>-0.26523297491039421</v>
          </cell>
          <cell r="O276">
            <v>-0.16666666666666663</v>
          </cell>
        </row>
        <row r="277">
          <cell r="B277" t="str">
            <v>Mayo</v>
          </cell>
          <cell r="C277">
            <v>29</v>
          </cell>
          <cell r="I277">
            <v>52</v>
          </cell>
          <cell r="K277">
            <v>55</v>
          </cell>
          <cell r="M277">
            <v>46</v>
          </cell>
          <cell r="N277">
            <v>-0.16363636363636369</v>
          </cell>
          <cell r="O277">
            <v>0.5862068965517242</v>
          </cell>
        </row>
        <row r="278">
          <cell r="B278" t="str">
            <v>Junio</v>
          </cell>
          <cell r="C278">
            <v>38</v>
          </cell>
          <cell r="I278">
            <v>51</v>
          </cell>
          <cell r="K278">
            <v>33</v>
          </cell>
          <cell r="M278">
            <v>26</v>
          </cell>
          <cell r="N278">
            <v>-0.21212121212121215</v>
          </cell>
          <cell r="O278">
            <v>-0.31578947368421051</v>
          </cell>
        </row>
        <row r="279">
          <cell r="B279" t="str">
            <v>Julio</v>
          </cell>
          <cell r="C279">
            <v>52</v>
          </cell>
          <cell r="I279">
            <v>26</v>
          </cell>
          <cell r="K279">
            <v>39</v>
          </cell>
          <cell r="M279">
            <v>47</v>
          </cell>
          <cell r="N279">
            <v>0.20512820512820507</v>
          </cell>
          <cell r="O279">
            <v>-9.6153846153846145E-2</v>
          </cell>
        </row>
        <row r="280">
          <cell r="B280" t="str">
            <v>Agosto</v>
          </cell>
          <cell r="C280">
            <v>34</v>
          </cell>
          <cell r="I280">
            <v>15</v>
          </cell>
          <cell r="K280">
            <v>34</v>
          </cell>
          <cell r="M280">
            <v>38</v>
          </cell>
          <cell r="N280">
            <v>0.11764705882352944</v>
          </cell>
          <cell r="O280">
            <v>0.11764705882352944</v>
          </cell>
        </row>
        <row r="281">
          <cell r="B281" t="str">
            <v>Septiembre</v>
          </cell>
          <cell r="C281">
            <v>38</v>
          </cell>
          <cell r="I281">
            <v>34</v>
          </cell>
          <cell r="K281">
            <v>37</v>
          </cell>
          <cell r="M281">
            <v>24</v>
          </cell>
          <cell r="N281">
            <v>-0.35135135135135132</v>
          </cell>
          <cell r="O281">
            <v>-0.36842105263157898</v>
          </cell>
        </row>
        <row r="282">
          <cell r="B282" t="str">
            <v>Octubre</v>
          </cell>
          <cell r="C282">
            <v>255</v>
          </cell>
          <cell r="I282">
            <v>161</v>
          </cell>
          <cell r="K282">
            <v>242</v>
          </cell>
          <cell r="M282">
            <v>228</v>
          </cell>
          <cell r="N282">
            <v>-5.7851239669421517E-2</v>
          </cell>
          <cell r="O282">
            <v>-0.10588235294117643</v>
          </cell>
        </row>
        <row r="283">
          <cell r="B283" t="str">
            <v>Noviembre</v>
          </cell>
          <cell r="C283">
            <v>352</v>
          </cell>
          <cell r="I283">
            <v>262</v>
          </cell>
          <cell r="K283">
            <v>292</v>
          </cell>
        </row>
        <row r="284">
          <cell r="B284" t="str">
            <v>Diciembre</v>
          </cell>
          <cell r="C284">
            <v>386</v>
          </cell>
          <cell r="I284">
            <v>357</v>
          </cell>
          <cell r="K284">
            <v>357</v>
          </cell>
        </row>
        <row r="285">
          <cell r="C285">
            <v>2681</v>
          </cell>
          <cell r="I285">
            <v>1885</v>
          </cell>
          <cell r="K285">
            <v>2455</v>
          </cell>
          <cell r="M285">
            <v>1655</v>
          </cell>
          <cell r="N285">
            <v>-8.3610188261351026E-2</v>
          </cell>
          <cell r="O285">
            <v>-0.14822439526505404</v>
          </cell>
        </row>
      </sheetData>
      <sheetData sheetId="8" refreshError="1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14146</v>
          </cell>
          <cell r="K9">
            <v>23609</v>
          </cell>
          <cell r="M9">
            <v>23867</v>
          </cell>
          <cell r="N9">
            <v>1.0928035918505552E-2</v>
          </cell>
          <cell r="O9">
            <v>0.16124166788303418</v>
          </cell>
        </row>
        <row r="10">
          <cell r="A10" t="str">
            <v>feb</v>
          </cell>
          <cell r="B10" t="str">
            <v>Febrero</v>
          </cell>
          <cell r="C10">
            <v>20929</v>
          </cell>
          <cell r="I10">
            <v>17059</v>
          </cell>
          <cell r="K10">
            <v>22775</v>
          </cell>
          <cell r="M10">
            <v>22625</v>
          </cell>
          <cell r="N10">
            <v>-6.5861690450055299E-3</v>
          </cell>
          <cell r="O10">
            <v>8.1035883224234384E-2</v>
          </cell>
        </row>
        <row r="11">
          <cell r="A11" t="str">
            <v>mar</v>
          </cell>
          <cell r="B11" t="str">
            <v>Marzo</v>
          </cell>
          <cell r="C11">
            <v>21779</v>
          </cell>
          <cell r="I11">
            <v>20054</v>
          </cell>
          <cell r="K11">
            <v>25174</v>
          </cell>
          <cell r="M11">
            <v>22971</v>
          </cell>
          <cell r="N11">
            <v>-8.7510923969174592E-2</v>
          </cell>
          <cell r="O11">
            <v>5.4731622204876151E-2</v>
          </cell>
        </row>
        <row r="12">
          <cell r="A12" t="str">
            <v>abr</v>
          </cell>
          <cell r="B12" t="str">
            <v>Abril</v>
          </cell>
          <cell r="C12">
            <v>16758</v>
          </cell>
          <cell r="I12">
            <v>17340</v>
          </cell>
          <cell r="K12">
            <v>19154</v>
          </cell>
          <cell r="M12">
            <v>19029</v>
          </cell>
          <cell r="N12">
            <v>-6.5260519995823385E-3</v>
          </cell>
          <cell r="O12">
            <v>0.13551736484067312</v>
          </cell>
        </row>
        <row r="13">
          <cell r="A13" t="str">
            <v>may</v>
          </cell>
          <cell r="B13" t="str">
            <v>Mayo</v>
          </cell>
          <cell r="C13">
            <v>17027</v>
          </cell>
          <cell r="I13">
            <v>18214</v>
          </cell>
          <cell r="K13">
            <v>17881</v>
          </cell>
          <cell r="M13">
            <v>17439</v>
          </cell>
          <cell r="N13">
            <v>-2.4718975448800418E-2</v>
          </cell>
          <cell r="O13">
            <v>2.4196863804545776E-2</v>
          </cell>
        </row>
        <row r="14">
          <cell r="A14" t="str">
            <v>jun</v>
          </cell>
          <cell r="B14" t="str">
            <v>Junio</v>
          </cell>
          <cell r="C14">
            <v>15071</v>
          </cell>
          <cell r="I14">
            <v>17608</v>
          </cell>
          <cell r="K14">
            <v>17983</v>
          </cell>
          <cell r="M14">
            <v>19479</v>
          </cell>
          <cell r="N14">
            <v>8.3189679141411288E-2</v>
          </cell>
          <cell r="O14">
            <v>0.29248225068011413</v>
          </cell>
        </row>
        <row r="15">
          <cell r="A15" t="str">
            <v>jul</v>
          </cell>
          <cell r="B15" t="str">
            <v>Julio</v>
          </cell>
          <cell r="C15">
            <v>17228</v>
          </cell>
          <cell r="I15">
            <v>18083</v>
          </cell>
          <cell r="K15">
            <v>16810</v>
          </cell>
          <cell r="M15">
            <v>21632</v>
          </cell>
          <cell r="N15">
            <v>0.28685306365258767</v>
          </cell>
          <cell r="O15">
            <v>0.25563036916647319</v>
          </cell>
        </row>
        <row r="16">
          <cell r="A16" t="str">
            <v>ago</v>
          </cell>
          <cell r="B16" t="str">
            <v>Agosto</v>
          </cell>
          <cell r="C16">
            <v>13793</v>
          </cell>
          <cell r="I16">
            <v>15520</v>
          </cell>
          <cell r="K16">
            <v>14993</v>
          </cell>
          <cell r="M16">
            <v>15201</v>
          </cell>
          <cell r="N16">
            <v>1.3873140799039563E-2</v>
          </cell>
          <cell r="O16">
            <v>0.10208076560574209</v>
          </cell>
        </row>
        <row r="17">
          <cell r="A17" t="str">
            <v>sep</v>
          </cell>
          <cell r="B17" t="str">
            <v>Septiembre</v>
          </cell>
          <cell r="C17">
            <v>15992</v>
          </cell>
          <cell r="I17">
            <v>19959</v>
          </cell>
          <cell r="K17">
            <v>15933</v>
          </cell>
          <cell r="M17">
            <v>19577</v>
          </cell>
          <cell r="N17">
            <v>0.22870771355049269</v>
          </cell>
          <cell r="O17">
            <v>0.22417458729364692</v>
          </cell>
        </row>
        <row r="18">
          <cell r="A18" t="str">
            <v>oct</v>
          </cell>
          <cell r="B18" t="str">
            <v>Octubre</v>
          </cell>
          <cell r="C18">
            <v>18677</v>
          </cell>
          <cell r="I18">
            <v>21932</v>
          </cell>
          <cell r="K18">
            <v>20553</v>
          </cell>
          <cell r="M18">
            <v>19337</v>
          </cell>
          <cell r="N18">
            <v>-5.9164112295042037E-2</v>
          </cell>
          <cell r="O18">
            <v>3.5337580981956496E-2</v>
          </cell>
        </row>
        <row r="19">
          <cell r="A19" t="str">
            <v>nov</v>
          </cell>
          <cell r="B19" t="str">
            <v>Noviembre</v>
          </cell>
          <cell r="C19">
            <v>21685</v>
          </cell>
          <cell r="I19">
            <v>25251</v>
          </cell>
          <cell r="K19">
            <v>23667</v>
          </cell>
        </row>
        <row r="20">
          <cell r="A20" t="str">
            <v>dic</v>
          </cell>
          <cell r="B20" t="str">
            <v>Diciembre</v>
          </cell>
          <cell r="C20">
            <v>20923</v>
          </cell>
          <cell r="I20">
            <v>23965</v>
          </cell>
          <cell r="K20">
            <v>20577</v>
          </cell>
        </row>
        <row r="21">
          <cell r="A21" t="str">
            <v>Total</v>
          </cell>
          <cell r="C21">
            <v>220415</v>
          </cell>
          <cell r="I21">
            <v>229131</v>
          </cell>
          <cell r="K21">
            <v>239109</v>
          </cell>
          <cell r="M21">
            <v>201157</v>
          </cell>
          <cell r="N21">
            <v>3.2289020604007845E-2</v>
          </cell>
          <cell r="O21">
            <v>0.13132216391930585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20553</v>
          </cell>
          <cell r="I31">
            <v>14146</v>
          </cell>
          <cell r="K31">
            <v>23609</v>
          </cell>
          <cell r="M31">
            <v>23867</v>
          </cell>
          <cell r="N31">
            <v>1.0928035918505552E-2</v>
          </cell>
          <cell r="O31">
            <v>0.16124166788303418</v>
          </cell>
        </row>
        <row r="32">
          <cell r="B32" t="str">
            <v>Febrero</v>
          </cell>
          <cell r="C32">
            <v>20929</v>
          </cell>
          <cell r="I32">
            <v>17059</v>
          </cell>
          <cell r="K32">
            <v>22775</v>
          </cell>
          <cell r="M32">
            <v>22625</v>
          </cell>
          <cell r="N32">
            <v>-6.5861690450055299E-3</v>
          </cell>
          <cell r="O32">
            <v>8.1035883224234384E-2</v>
          </cell>
        </row>
        <row r="33">
          <cell r="B33" t="str">
            <v>Marzo</v>
          </cell>
          <cell r="C33">
            <v>21779</v>
          </cell>
          <cell r="I33">
            <v>20054</v>
          </cell>
          <cell r="K33">
            <v>25174</v>
          </cell>
          <cell r="M33">
            <v>22971</v>
          </cell>
          <cell r="N33">
            <v>-8.7510923969174592E-2</v>
          </cell>
          <cell r="O33">
            <v>5.4731622204876151E-2</v>
          </cell>
        </row>
        <row r="34">
          <cell r="B34" t="str">
            <v>Abril</v>
          </cell>
          <cell r="C34">
            <v>16758</v>
          </cell>
          <cell r="I34">
            <v>17340</v>
          </cell>
          <cell r="K34">
            <v>19154</v>
          </cell>
          <cell r="M34">
            <v>19029</v>
          </cell>
          <cell r="N34">
            <v>-6.5260519995823385E-3</v>
          </cell>
          <cell r="O34">
            <v>0.13551736484067312</v>
          </cell>
        </row>
        <row r="35">
          <cell r="B35" t="str">
            <v>Mayo</v>
          </cell>
          <cell r="C35">
            <v>17027</v>
          </cell>
          <cell r="I35">
            <v>18214</v>
          </cell>
          <cell r="K35">
            <v>17881</v>
          </cell>
          <cell r="M35">
            <v>17439</v>
          </cell>
          <cell r="N35">
            <v>-2.4718975448800418E-2</v>
          </cell>
          <cell r="O35">
            <v>2.4196863804545776E-2</v>
          </cell>
        </row>
        <row r="36">
          <cell r="B36" t="str">
            <v>Junio</v>
          </cell>
          <cell r="C36">
            <v>15071</v>
          </cell>
          <cell r="I36">
            <v>17608</v>
          </cell>
          <cell r="K36">
            <v>17983</v>
          </cell>
          <cell r="M36">
            <v>19479</v>
          </cell>
          <cell r="N36">
            <v>8.3189679141411288E-2</v>
          </cell>
          <cell r="O36">
            <v>0.29248225068011413</v>
          </cell>
        </row>
        <row r="37">
          <cell r="B37" t="str">
            <v>Julio</v>
          </cell>
          <cell r="C37">
            <v>17228</v>
          </cell>
          <cell r="I37">
            <v>18083</v>
          </cell>
          <cell r="K37">
            <v>16810</v>
          </cell>
          <cell r="M37">
            <v>21632</v>
          </cell>
          <cell r="N37">
            <v>0.28685306365258767</v>
          </cell>
          <cell r="O37">
            <v>0.25563036916647319</v>
          </cell>
        </row>
        <row r="38">
          <cell r="B38" t="str">
            <v>Agosto</v>
          </cell>
          <cell r="C38">
            <v>13793</v>
          </cell>
          <cell r="I38">
            <v>15520</v>
          </cell>
          <cell r="K38">
            <v>14993</v>
          </cell>
          <cell r="M38">
            <v>15201</v>
          </cell>
          <cell r="N38">
            <v>1.3873140799039563E-2</v>
          </cell>
          <cell r="O38">
            <v>0.10208076560574209</v>
          </cell>
        </row>
        <row r="39">
          <cell r="B39" t="str">
            <v>Septiembre</v>
          </cell>
          <cell r="C39">
            <v>15992</v>
          </cell>
          <cell r="I39">
            <v>19959</v>
          </cell>
          <cell r="K39">
            <v>15933</v>
          </cell>
          <cell r="M39">
            <v>19577</v>
          </cell>
          <cell r="N39">
            <v>0.22870771355049269</v>
          </cell>
          <cell r="O39">
            <v>0.22417458729364692</v>
          </cell>
        </row>
        <row r="40">
          <cell r="B40" t="str">
            <v>Octubre</v>
          </cell>
          <cell r="C40">
            <v>18677</v>
          </cell>
          <cell r="I40">
            <v>21932</v>
          </cell>
          <cell r="K40">
            <v>20553</v>
          </cell>
          <cell r="M40">
            <v>19337</v>
          </cell>
          <cell r="N40">
            <v>-5.9164112295042037E-2</v>
          </cell>
          <cell r="O40">
            <v>3.5337580981956496E-2</v>
          </cell>
        </row>
        <row r="41">
          <cell r="B41" t="str">
            <v>Noviembre</v>
          </cell>
          <cell r="C41">
            <v>21685</v>
          </cell>
          <cell r="I41">
            <v>25251</v>
          </cell>
          <cell r="K41">
            <v>23667</v>
          </cell>
        </row>
        <row r="42">
          <cell r="B42" t="str">
            <v>Diciembre</v>
          </cell>
          <cell r="C42">
            <v>20923</v>
          </cell>
          <cell r="I42">
            <v>23965</v>
          </cell>
          <cell r="K42">
            <v>20577</v>
          </cell>
        </row>
        <row r="43">
          <cell r="C43">
            <v>220415</v>
          </cell>
          <cell r="I43">
            <v>229131</v>
          </cell>
          <cell r="K43">
            <v>239109</v>
          </cell>
          <cell r="M43">
            <v>201157</v>
          </cell>
          <cell r="N43">
            <v>3.2289020604007845E-2</v>
          </cell>
          <cell r="O43">
            <v>0.13132216391930585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10736</v>
          </cell>
          <cell r="I53">
            <v>8448</v>
          </cell>
          <cell r="K53">
            <v>14009</v>
          </cell>
          <cell r="M53">
            <v>13713</v>
          </cell>
          <cell r="N53">
            <v>-2.1129274038118373E-2</v>
          </cell>
          <cell r="O53">
            <v>0.27729135618479872</v>
          </cell>
        </row>
        <row r="54">
          <cell r="B54" t="str">
            <v>Febrero</v>
          </cell>
          <cell r="C54">
            <v>10604</v>
          </cell>
          <cell r="I54">
            <v>10670</v>
          </cell>
          <cell r="K54">
            <v>13831</v>
          </cell>
          <cell r="M54">
            <v>13097</v>
          </cell>
          <cell r="N54">
            <v>-5.3069192393897735E-2</v>
          </cell>
          <cell r="O54">
            <v>0.23509996227838559</v>
          </cell>
        </row>
        <row r="55">
          <cell r="B55" t="str">
            <v>Marzo</v>
          </cell>
          <cell r="C55">
            <v>11570</v>
          </cell>
          <cell r="I55">
            <v>12702</v>
          </cell>
          <cell r="K55">
            <v>15155</v>
          </cell>
          <cell r="M55">
            <v>13219</v>
          </cell>
          <cell r="N55">
            <v>-0.1277466182777961</v>
          </cell>
          <cell r="O55">
            <v>0.14252376836646508</v>
          </cell>
        </row>
        <row r="56">
          <cell r="B56" t="str">
            <v>Abril</v>
          </cell>
          <cell r="C56">
            <v>8983</v>
          </cell>
          <cell r="I56">
            <v>11294</v>
          </cell>
          <cell r="K56">
            <v>11713</v>
          </cell>
          <cell r="M56">
            <v>11165</v>
          </cell>
          <cell r="N56">
            <v>-4.6785622812259842E-2</v>
          </cell>
          <cell r="O56">
            <v>0.24290326171657584</v>
          </cell>
        </row>
        <row r="57">
          <cell r="B57" t="str">
            <v>Mayo</v>
          </cell>
          <cell r="C57">
            <v>8538</v>
          </cell>
          <cell r="I57">
            <v>10870</v>
          </cell>
          <cell r="K57">
            <v>10695</v>
          </cell>
          <cell r="M57">
            <v>10226</v>
          </cell>
          <cell r="N57">
            <v>-4.3852267414679735E-2</v>
          </cell>
          <cell r="O57">
            <v>0.19770438041695937</v>
          </cell>
        </row>
        <row r="58">
          <cell r="B58" t="str">
            <v>Junio</v>
          </cell>
          <cell r="C58">
            <v>7595</v>
          </cell>
          <cell r="I58">
            <v>10141</v>
          </cell>
          <cell r="K58">
            <v>10170</v>
          </cell>
          <cell r="M58">
            <v>11059</v>
          </cell>
          <cell r="N58">
            <v>8.7413962635201514E-2</v>
          </cell>
          <cell r="O58">
            <v>0.45608953258722851</v>
          </cell>
        </row>
        <row r="59">
          <cell r="B59" t="str">
            <v>Julio</v>
          </cell>
          <cell r="C59">
            <v>8161</v>
          </cell>
          <cell r="I59">
            <v>10838</v>
          </cell>
          <cell r="K59">
            <v>10021</v>
          </cell>
          <cell r="M59">
            <v>12572</v>
          </cell>
          <cell r="N59">
            <v>0.25456541263346977</v>
          </cell>
          <cell r="O59">
            <v>0.54049748805293474</v>
          </cell>
        </row>
        <row r="60">
          <cell r="B60" t="str">
            <v>Agosto</v>
          </cell>
          <cell r="C60">
            <v>6613</v>
          </cell>
          <cell r="I60">
            <v>8772</v>
          </cell>
          <cell r="K60">
            <v>9451</v>
          </cell>
          <cell r="M60">
            <v>9290</v>
          </cell>
          <cell r="N60">
            <v>-1.7035234366733709E-2</v>
          </cell>
          <cell r="O60">
            <v>0.40480871011643726</v>
          </cell>
        </row>
        <row r="61">
          <cell r="B61" t="str">
            <v>Septiembre</v>
          </cell>
          <cell r="C61">
            <v>7748</v>
          </cell>
          <cell r="I61">
            <v>11314</v>
          </cell>
          <cell r="K61">
            <v>9475</v>
          </cell>
          <cell r="M61">
            <v>12468</v>
          </cell>
          <cell r="N61">
            <v>0.31588390501319252</v>
          </cell>
          <cell r="O61">
            <v>0.60918946824987086</v>
          </cell>
        </row>
        <row r="62">
          <cell r="B62" t="str">
            <v>Octubre</v>
          </cell>
          <cell r="C62">
            <v>9146</v>
          </cell>
          <cell r="I62">
            <v>12410</v>
          </cell>
          <cell r="K62">
            <v>12972</v>
          </cell>
          <cell r="M62">
            <v>12954</v>
          </cell>
          <cell r="N62">
            <v>-1.3876040703052483E-3</v>
          </cell>
          <cell r="O62">
            <v>0.41635687732342008</v>
          </cell>
        </row>
        <row r="63">
          <cell r="B63" t="str">
            <v>Noviembre</v>
          </cell>
          <cell r="C63">
            <v>11261</v>
          </cell>
          <cell r="I63">
            <v>14671</v>
          </cell>
          <cell r="K63">
            <v>15154</v>
          </cell>
        </row>
        <row r="64">
          <cell r="B64" t="str">
            <v>Diciembre</v>
          </cell>
          <cell r="C64">
            <v>9873</v>
          </cell>
          <cell r="I64">
            <v>13567</v>
          </cell>
          <cell r="K64">
            <v>12991</v>
          </cell>
        </row>
        <row r="65">
          <cell r="C65">
            <v>110828</v>
          </cell>
          <cell r="I65">
            <v>135697</v>
          </cell>
          <cell r="K65">
            <v>145637</v>
          </cell>
          <cell r="M65">
            <v>119763</v>
          </cell>
          <cell r="N65">
            <v>1.932897558982738E-2</v>
          </cell>
          <cell r="O65">
            <v>0.33523981537226577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9817</v>
          </cell>
          <cell r="I75">
            <v>5698</v>
          </cell>
          <cell r="K75">
            <v>9600</v>
          </cell>
          <cell r="M75">
            <v>10154</v>
          </cell>
          <cell r="N75">
            <v>5.770833333333325E-2</v>
          </cell>
          <cell r="O75">
            <v>3.4328206172965281E-2</v>
          </cell>
        </row>
        <row r="76">
          <cell r="B76" t="str">
            <v>Febrero</v>
          </cell>
          <cell r="C76">
            <v>10325</v>
          </cell>
          <cell r="I76">
            <v>6389</v>
          </cell>
          <cell r="K76">
            <v>8944</v>
          </cell>
          <cell r="M76">
            <v>9528</v>
          </cell>
          <cell r="N76">
            <v>6.5295169946332665E-2</v>
          </cell>
          <cell r="O76">
            <v>-7.7191283292978197E-2</v>
          </cell>
        </row>
        <row r="77">
          <cell r="B77" t="str">
            <v>Marzo</v>
          </cell>
          <cell r="C77">
            <v>10209</v>
          </cell>
          <cell r="I77">
            <v>7352</v>
          </cell>
          <cell r="K77">
            <v>10019</v>
          </cell>
          <cell r="M77">
            <v>9752</v>
          </cell>
          <cell r="N77">
            <v>-2.6649366204211988E-2</v>
          </cell>
          <cell r="O77">
            <v>-4.476442354784993E-2</v>
          </cell>
        </row>
        <row r="78">
          <cell r="B78" t="str">
            <v>Abril</v>
          </cell>
          <cell r="C78">
            <v>7775</v>
          </cell>
          <cell r="I78">
            <v>6046</v>
          </cell>
          <cell r="K78">
            <v>7441</v>
          </cell>
          <cell r="M78">
            <v>7864</v>
          </cell>
          <cell r="N78">
            <v>5.6847197957263784E-2</v>
          </cell>
          <cell r="O78">
            <v>1.1446945337620473E-2</v>
          </cell>
        </row>
        <row r="79">
          <cell r="B79" t="str">
            <v>Mayo</v>
          </cell>
          <cell r="C79">
            <v>8489</v>
          </cell>
          <cell r="I79">
            <v>7344</v>
          </cell>
          <cell r="K79">
            <v>7186</v>
          </cell>
          <cell r="M79">
            <v>7213</v>
          </cell>
          <cell r="N79">
            <v>3.7573058725299813E-3</v>
          </cell>
          <cell r="O79">
            <v>-0.15031216868889152</v>
          </cell>
        </row>
        <row r="80">
          <cell r="B80" t="str">
            <v>Junio</v>
          </cell>
          <cell r="C80">
            <v>7476</v>
          </cell>
          <cell r="I80">
            <v>7467</v>
          </cell>
          <cell r="K80">
            <v>7813</v>
          </cell>
          <cell r="M80">
            <v>8420</v>
          </cell>
          <cell r="N80">
            <v>7.7691027774222432E-2</v>
          </cell>
          <cell r="O80">
            <v>0.12627073301230607</v>
          </cell>
        </row>
        <row r="81">
          <cell r="B81" t="str">
            <v>Julio</v>
          </cell>
          <cell r="C81">
            <v>9067</v>
          </cell>
          <cell r="I81">
            <v>7245</v>
          </cell>
          <cell r="K81">
            <v>6789</v>
          </cell>
          <cell r="M81">
            <v>9060</v>
          </cell>
          <cell r="N81">
            <v>0.33451171011931069</v>
          </cell>
          <cell r="O81">
            <v>-7.7203044005735855E-4</v>
          </cell>
        </row>
        <row r="82">
          <cell r="B82" t="str">
            <v>Agosto</v>
          </cell>
          <cell r="C82">
            <v>7180</v>
          </cell>
          <cell r="I82">
            <v>6748</v>
          </cell>
          <cell r="K82">
            <v>5542</v>
          </cell>
          <cell r="M82">
            <v>5911</v>
          </cell>
          <cell r="N82">
            <v>6.6582461205340948E-2</v>
          </cell>
          <cell r="O82">
            <v>-0.17674094707520893</v>
          </cell>
        </row>
        <row r="83">
          <cell r="B83" t="str">
            <v>Septiembre</v>
          </cell>
          <cell r="C83">
            <v>8244</v>
          </cell>
          <cell r="I83">
            <v>8645</v>
          </cell>
          <cell r="K83">
            <v>6458</v>
          </cell>
          <cell r="M83">
            <v>7109</v>
          </cell>
          <cell r="N83">
            <v>0.10080520284917927</v>
          </cell>
          <cell r="O83">
            <v>-0.13767588549247933</v>
          </cell>
        </row>
        <row r="84">
          <cell r="B84" t="str">
            <v>Octubre</v>
          </cell>
          <cell r="C84">
            <v>9531</v>
          </cell>
          <cell r="I84">
            <v>9522</v>
          </cell>
          <cell r="K84">
            <v>7581</v>
          </cell>
          <cell r="M84">
            <v>6383</v>
          </cell>
          <cell r="N84">
            <v>-0.15802664556127155</v>
          </cell>
          <cell r="O84">
            <v>-0.33029063057391672</v>
          </cell>
        </row>
        <row r="85">
          <cell r="B85" t="str">
            <v>Noviembre</v>
          </cell>
          <cell r="C85">
            <v>10424</v>
          </cell>
          <cell r="I85">
            <v>10580</v>
          </cell>
          <cell r="K85">
            <v>8513</v>
          </cell>
        </row>
        <row r="86">
          <cell r="B86" t="str">
            <v>Diciembre</v>
          </cell>
          <cell r="C86">
            <v>11050</v>
          </cell>
          <cell r="I86">
            <v>10398</v>
          </cell>
          <cell r="K86">
            <v>7586</v>
          </cell>
        </row>
        <row r="87">
          <cell r="C87">
            <v>109587</v>
          </cell>
          <cell r="I87">
            <v>93434</v>
          </cell>
          <cell r="K87">
            <v>93472</v>
          </cell>
          <cell r="M87">
            <v>81394</v>
          </cell>
          <cell r="N87">
            <v>5.1969033125250474E-2</v>
          </cell>
          <cell r="O87">
            <v>-7.6254355202977964E-2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50098</v>
          </cell>
          <cell r="I9">
            <v>40065</v>
          </cell>
          <cell r="K9">
            <v>59578</v>
          </cell>
          <cell r="M9">
            <v>62651</v>
          </cell>
          <cell r="N9">
            <v>5.1579442075934123E-2</v>
          </cell>
          <cell r="O9">
            <v>0.25056888498542862</v>
          </cell>
        </row>
        <row r="10">
          <cell r="A10" t="str">
            <v>feb</v>
          </cell>
          <cell r="B10" t="str">
            <v>Febrero</v>
          </cell>
          <cell r="C10">
            <v>47287</v>
          </cell>
          <cell r="I10">
            <v>41909</v>
          </cell>
          <cell r="K10">
            <v>52194</v>
          </cell>
          <cell r="M10">
            <v>55957</v>
          </cell>
          <cell r="N10">
            <v>7.2096409548990215E-2</v>
          </cell>
          <cell r="O10">
            <v>0.18334848901389389</v>
          </cell>
        </row>
        <row r="11">
          <cell r="A11" t="str">
            <v>mar</v>
          </cell>
          <cell r="B11" t="str">
            <v>Marzo</v>
          </cell>
          <cell r="C11">
            <v>49408</v>
          </cell>
          <cell r="I11">
            <v>47103</v>
          </cell>
          <cell r="K11">
            <v>58354</v>
          </cell>
          <cell r="M11">
            <v>58643</v>
          </cell>
          <cell r="N11">
            <v>4.9525311032663222E-3</v>
          </cell>
          <cell r="O11">
            <v>0.18691305051813467</v>
          </cell>
        </row>
        <row r="12">
          <cell r="A12" t="str">
            <v>abr</v>
          </cell>
          <cell r="B12" t="str">
            <v>Abril</v>
          </cell>
          <cell r="C12">
            <v>37600</v>
          </cell>
          <cell r="I12">
            <v>43531</v>
          </cell>
          <cell r="K12">
            <v>42717</v>
          </cell>
          <cell r="M12">
            <v>46133</v>
          </cell>
          <cell r="N12">
            <v>7.9968162558232025E-2</v>
          </cell>
          <cell r="O12">
            <v>0.22694148936170211</v>
          </cell>
        </row>
        <row r="13">
          <cell r="A13" t="str">
            <v>may</v>
          </cell>
          <cell r="B13" t="str">
            <v>Mayo</v>
          </cell>
          <cell r="C13">
            <v>35022</v>
          </cell>
          <cell r="I13">
            <v>44866</v>
          </cell>
          <cell r="K13">
            <v>42611</v>
          </cell>
          <cell r="M13">
            <v>38316</v>
          </cell>
          <cell r="N13">
            <v>-0.10079556921921573</v>
          </cell>
          <cell r="O13">
            <v>9.4055165324653078E-2</v>
          </cell>
        </row>
        <row r="14">
          <cell r="A14" t="str">
            <v>jun</v>
          </cell>
          <cell r="B14" t="str">
            <v>Junio</v>
          </cell>
          <cell r="C14">
            <v>31469</v>
          </cell>
          <cell r="I14">
            <v>40470</v>
          </cell>
          <cell r="K14">
            <v>38639</v>
          </cell>
          <cell r="M14">
            <v>40074</v>
          </cell>
          <cell r="N14">
            <v>3.7138642304407554E-2</v>
          </cell>
          <cell r="O14">
            <v>0.27344370650481431</v>
          </cell>
        </row>
        <row r="15">
          <cell r="A15" t="str">
            <v>jul</v>
          </cell>
          <cell r="B15" t="str">
            <v>Julio</v>
          </cell>
          <cell r="C15">
            <v>40659</v>
          </cell>
          <cell r="I15">
            <v>43286</v>
          </cell>
          <cell r="K15">
            <v>40407</v>
          </cell>
          <cell r="M15">
            <v>45242</v>
          </cell>
          <cell r="N15">
            <v>0.11965748508921714</v>
          </cell>
          <cell r="O15">
            <v>0.11271797142084172</v>
          </cell>
        </row>
        <row r="16">
          <cell r="A16" t="str">
            <v>ago</v>
          </cell>
          <cell r="B16" t="str">
            <v>Agosto</v>
          </cell>
          <cell r="C16">
            <v>38714</v>
          </cell>
          <cell r="I16">
            <v>41695</v>
          </cell>
          <cell r="K16">
            <v>43373</v>
          </cell>
          <cell r="M16">
            <v>42595</v>
          </cell>
          <cell r="N16">
            <v>-1.7937426509579746E-2</v>
          </cell>
          <cell r="O16">
            <v>0.10024797230975868</v>
          </cell>
        </row>
        <row r="17">
          <cell r="A17" t="str">
            <v>sep</v>
          </cell>
          <cell r="B17" t="str">
            <v>Septiembre</v>
          </cell>
          <cell r="C17">
            <v>36471</v>
          </cell>
          <cell r="I17">
            <v>42224</v>
          </cell>
          <cell r="K17">
            <v>40151</v>
          </cell>
          <cell r="M17">
            <v>43154</v>
          </cell>
          <cell r="N17">
            <v>7.479265771711785E-2</v>
          </cell>
          <cell r="O17">
            <v>0.18324147953168279</v>
          </cell>
        </row>
        <row r="18">
          <cell r="A18" t="str">
            <v>oct</v>
          </cell>
          <cell r="B18" t="str">
            <v>Octubre</v>
          </cell>
          <cell r="C18">
            <v>40116</v>
          </cell>
          <cell r="I18">
            <v>48246</v>
          </cell>
          <cell r="K18">
            <v>49321</v>
          </cell>
          <cell r="M18">
            <v>43124</v>
          </cell>
          <cell r="N18">
            <v>-0.1256462764339733</v>
          </cell>
          <cell r="O18">
            <v>7.4982550603250653E-2</v>
          </cell>
        </row>
        <row r="19">
          <cell r="A19" t="str">
            <v>nov</v>
          </cell>
          <cell r="B19" t="str">
            <v>Noviembre</v>
          </cell>
          <cell r="C19">
            <v>47646</v>
          </cell>
          <cell r="I19">
            <v>56046</v>
          </cell>
          <cell r="K19">
            <v>55991</v>
          </cell>
        </row>
        <row r="20">
          <cell r="A20" t="str">
            <v>dic</v>
          </cell>
          <cell r="B20" t="str">
            <v>Diciembre</v>
          </cell>
          <cell r="C20">
            <v>48947</v>
          </cell>
          <cell r="I20">
            <v>54058</v>
          </cell>
          <cell r="K20">
            <v>53126</v>
          </cell>
        </row>
        <row r="21">
          <cell r="A21" t="str">
            <v>Total</v>
          </cell>
          <cell r="C21">
            <v>503437</v>
          </cell>
          <cell r="I21">
            <v>543499</v>
          </cell>
          <cell r="K21">
            <v>576462</v>
          </cell>
          <cell r="M21">
            <v>475889</v>
          </cell>
          <cell r="N21">
            <v>1.8281997239726566E-2</v>
          </cell>
          <cell r="O21">
            <v>0.16970878272753187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18636</v>
          </cell>
          <cell r="I31">
            <v>15015</v>
          </cell>
          <cell r="K31">
            <v>21636</v>
          </cell>
          <cell r="M31">
            <v>25181</v>
          </cell>
          <cell r="N31">
            <v>0.16384729155111843</v>
          </cell>
          <cell r="O31">
            <v>0.35120197467267644</v>
          </cell>
        </row>
        <row r="32">
          <cell r="B32" t="str">
            <v>Febrero</v>
          </cell>
          <cell r="C32">
            <v>18723</v>
          </cell>
          <cell r="I32">
            <v>18026</v>
          </cell>
          <cell r="K32">
            <v>23651</v>
          </cell>
          <cell r="M32">
            <v>24442</v>
          </cell>
          <cell r="N32">
            <v>3.3444674643778205E-2</v>
          </cell>
          <cell r="O32">
            <v>0.30545318592105963</v>
          </cell>
        </row>
        <row r="33">
          <cell r="B33" t="str">
            <v>Marzo</v>
          </cell>
          <cell r="C33">
            <v>20072</v>
          </cell>
          <cell r="I33">
            <v>22226</v>
          </cell>
          <cell r="K33">
            <v>30146</v>
          </cell>
          <cell r="M33">
            <v>25658</v>
          </cell>
          <cell r="N33">
            <v>-0.14887547269952894</v>
          </cell>
          <cell r="O33">
            <v>0.27829812674372256</v>
          </cell>
        </row>
        <row r="34">
          <cell r="B34" t="str">
            <v>Abril</v>
          </cell>
          <cell r="C34">
            <v>17529</v>
          </cell>
          <cell r="I34">
            <v>22061</v>
          </cell>
          <cell r="K34">
            <v>25115</v>
          </cell>
          <cell r="M34">
            <v>22776</v>
          </cell>
          <cell r="N34">
            <v>-9.3131594664543127E-2</v>
          </cell>
          <cell r="O34">
            <v>0.29933253465685428</v>
          </cell>
        </row>
        <row r="35">
          <cell r="B35" t="str">
            <v>Mayo</v>
          </cell>
          <cell r="C35">
            <v>19316</v>
          </cell>
          <cell r="I35">
            <v>26282</v>
          </cell>
          <cell r="K35">
            <v>28209</v>
          </cell>
          <cell r="M35">
            <v>24741</v>
          </cell>
          <cell r="N35">
            <v>-0.12293948739763905</v>
          </cell>
          <cell r="O35">
            <v>0.28085524953406504</v>
          </cell>
        </row>
        <row r="36">
          <cell r="B36" t="str">
            <v>Junio</v>
          </cell>
          <cell r="C36">
            <v>18556</v>
          </cell>
          <cell r="I36">
            <v>24304</v>
          </cell>
          <cell r="K36">
            <v>25871</v>
          </cell>
          <cell r="M36">
            <v>28215</v>
          </cell>
          <cell r="N36">
            <v>9.0603378300027071E-2</v>
          </cell>
          <cell r="O36">
            <v>0.52053244233671059</v>
          </cell>
        </row>
        <row r="37">
          <cell r="B37" t="str">
            <v>Julio</v>
          </cell>
          <cell r="C37">
            <v>21704</v>
          </cell>
          <cell r="I37">
            <v>25584</v>
          </cell>
          <cell r="K37">
            <v>25078</v>
          </cell>
          <cell r="M37">
            <v>30089</v>
          </cell>
          <cell r="N37">
            <v>0.19981657229444139</v>
          </cell>
          <cell r="O37">
            <v>0.38633431625506809</v>
          </cell>
        </row>
        <row r="38">
          <cell r="B38" t="str">
            <v>Agosto</v>
          </cell>
          <cell r="C38">
            <v>19798</v>
          </cell>
          <cell r="I38">
            <v>20956</v>
          </cell>
          <cell r="K38">
            <v>22168</v>
          </cell>
          <cell r="M38">
            <v>21698</v>
          </cell>
          <cell r="N38">
            <v>-2.1201732226633019E-2</v>
          </cell>
          <cell r="O38">
            <v>9.5969289827255277E-2</v>
          </cell>
        </row>
        <row r="39">
          <cell r="B39" t="str">
            <v>Septiembre</v>
          </cell>
          <cell r="C39">
            <v>18123</v>
          </cell>
          <cell r="I39">
            <v>24548</v>
          </cell>
          <cell r="K39">
            <v>23087</v>
          </cell>
          <cell r="M39">
            <v>27092</v>
          </cell>
          <cell r="N39">
            <v>0.17347424957768443</v>
          </cell>
          <cell r="O39">
            <v>0.49489598852287142</v>
          </cell>
        </row>
        <row r="40">
          <cell r="B40" t="str">
            <v>Octubre</v>
          </cell>
          <cell r="C40">
            <v>20320</v>
          </cell>
          <cell r="I40">
            <v>26214</v>
          </cell>
          <cell r="K40">
            <v>28464</v>
          </cell>
          <cell r="M40">
            <v>24346</v>
          </cell>
          <cell r="N40">
            <v>-0.14467397414277683</v>
          </cell>
          <cell r="O40">
            <v>0.19812992125984241</v>
          </cell>
        </row>
        <row r="41">
          <cell r="B41" t="str">
            <v>Noviembre</v>
          </cell>
          <cell r="C41">
            <v>22096</v>
          </cell>
          <cell r="I41">
            <v>25866</v>
          </cell>
          <cell r="K41">
            <v>26745</v>
          </cell>
        </row>
        <row r="42">
          <cell r="B42" t="str">
            <v>Diciembre</v>
          </cell>
          <cell r="C42">
            <v>20535</v>
          </cell>
          <cell r="I42">
            <v>20862</v>
          </cell>
          <cell r="K42">
            <v>22180</v>
          </cell>
        </row>
        <row r="43">
          <cell r="C43">
            <v>235408</v>
          </cell>
          <cell r="I43">
            <v>271944</v>
          </cell>
          <cell r="K43">
            <v>302350</v>
          </cell>
          <cell r="M43">
            <v>254238</v>
          </cell>
          <cell r="N43">
            <v>3.208049718851802E-3</v>
          </cell>
          <cell r="O43">
            <v>0.31881915373721958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10363</v>
          </cell>
          <cell r="I53">
            <v>9522</v>
          </cell>
          <cell r="K53">
            <v>11784</v>
          </cell>
          <cell r="M53">
            <v>14922</v>
          </cell>
          <cell r="N53">
            <v>0.2662932790224033</v>
          </cell>
          <cell r="O53">
            <v>0.43993052204959948</v>
          </cell>
        </row>
        <row r="54">
          <cell r="B54" t="str">
            <v>Febrero</v>
          </cell>
          <cell r="C54">
            <v>11006</v>
          </cell>
          <cell r="I54">
            <v>10749</v>
          </cell>
          <cell r="K54">
            <v>13893</v>
          </cell>
          <cell r="M54">
            <v>15680</v>
          </cell>
          <cell r="N54">
            <v>0.12862592672568929</v>
          </cell>
          <cell r="O54">
            <v>0.42467744866436496</v>
          </cell>
        </row>
        <row r="55">
          <cell r="B55" t="str">
            <v>Marzo</v>
          </cell>
          <cell r="C55">
            <v>12047</v>
          </cell>
          <cell r="I55">
            <v>12631</v>
          </cell>
          <cell r="K55">
            <v>18087</v>
          </cell>
          <cell r="M55">
            <v>14870</v>
          </cell>
          <cell r="N55">
            <v>-0.17786255321501632</v>
          </cell>
          <cell r="O55">
            <v>0.23433219888768986</v>
          </cell>
        </row>
        <row r="56">
          <cell r="B56" t="str">
            <v>Abril</v>
          </cell>
          <cell r="C56">
            <v>8927</v>
          </cell>
          <cell r="I56">
            <v>10238</v>
          </cell>
          <cell r="K56">
            <v>14354</v>
          </cell>
          <cell r="M56">
            <v>13713</v>
          </cell>
          <cell r="N56">
            <v>-4.4656541730528021E-2</v>
          </cell>
          <cell r="O56">
            <v>0.53612635823905008</v>
          </cell>
        </row>
        <row r="57">
          <cell r="B57" t="str">
            <v>Mayo</v>
          </cell>
          <cell r="C57">
            <v>10073</v>
          </cell>
          <cell r="I57">
            <v>14454</v>
          </cell>
          <cell r="K57">
            <v>16688</v>
          </cell>
          <cell r="M57">
            <v>14967</v>
          </cell>
          <cell r="N57">
            <v>-0.10312799616490886</v>
          </cell>
          <cell r="O57">
            <v>0.48585327112081811</v>
          </cell>
        </row>
        <row r="58">
          <cell r="B58" t="str">
            <v>Junio</v>
          </cell>
          <cell r="C58">
            <v>9826</v>
          </cell>
          <cell r="I58">
            <v>12044</v>
          </cell>
          <cell r="K58">
            <v>14668</v>
          </cell>
          <cell r="M58">
            <v>15572</v>
          </cell>
          <cell r="N58">
            <v>6.1630760839923582E-2</v>
          </cell>
          <cell r="O58">
            <v>0.58477508650519039</v>
          </cell>
        </row>
        <row r="59">
          <cell r="B59" t="str">
            <v>Julio</v>
          </cell>
          <cell r="C59">
            <v>11056</v>
          </cell>
          <cell r="I59">
            <v>12331</v>
          </cell>
          <cell r="K59">
            <v>16466</v>
          </cell>
          <cell r="M59">
            <v>13056</v>
          </cell>
          <cell r="N59">
            <v>-0.20709340459127901</v>
          </cell>
          <cell r="O59">
            <v>0.18089725036179449</v>
          </cell>
        </row>
        <row r="60">
          <cell r="B60" t="str">
            <v>Agosto</v>
          </cell>
          <cell r="C60">
            <v>8655</v>
          </cell>
          <cell r="I60">
            <v>9178</v>
          </cell>
          <cell r="K60">
            <v>13548</v>
          </cell>
          <cell r="M60">
            <v>9705</v>
          </cell>
          <cell r="N60">
            <v>-0.28365810451727191</v>
          </cell>
          <cell r="O60">
            <v>0.12131715771230511</v>
          </cell>
        </row>
        <row r="61">
          <cell r="B61" t="str">
            <v>Septiembre</v>
          </cell>
          <cell r="C61">
            <v>9923</v>
          </cell>
          <cell r="I61">
            <v>13050</v>
          </cell>
          <cell r="K61">
            <v>15730</v>
          </cell>
          <cell r="M61">
            <v>13601</v>
          </cell>
          <cell r="N61">
            <v>-0.13534647171010805</v>
          </cell>
          <cell r="O61">
            <v>0.37065403607779901</v>
          </cell>
        </row>
        <row r="62">
          <cell r="B62" t="str">
            <v>Octubre</v>
          </cell>
          <cell r="C62">
            <v>10354</v>
          </cell>
          <cell r="I62">
            <v>14337</v>
          </cell>
          <cell r="K62">
            <v>16623</v>
          </cell>
          <cell r="M62">
            <v>16019</v>
          </cell>
          <cell r="N62">
            <v>-3.6335198219334619E-2</v>
          </cell>
          <cell r="O62">
            <v>0.54713154336488312</v>
          </cell>
        </row>
        <row r="63">
          <cell r="B63" t="str">
            <v>Noviembre</v>
          </cell>
          <cell r="C63">
            <v>12679</v>
          </cell>
          <cell r="I63">
            <v>14216</v>
          </cell>
          <cell r="K63">
            <v>17852</v>
          </cell>
        </row>
        <row r="64">
          <cell r="B64" t="str">
            <v>Diciembre</v>
          </cell>
          <cell r="C64">
            <v>9788</v>
          </cell>
          <cell r="I64">
            <v>10635</v>
          </cell>
          <cell r="K64">
            <v>11703</v>
          </cell>
        </row>
        <row r="65">
          <cell r="C65">
            <v>124697</v>
          </cell>
          <cell r="I65">
            <v>143385</v>
          </cell>
          <cell r="K65">
            <v>181396</v>
          </cell>
          <cell r="M65">
            <v>142105</v>
          </cell>
          <cell r="N65">
            <v>-6.4119704164224411E-2</v>
          </cell>
          <cell r="O65">
            <v>0.39005184388144376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8273</v>
          </cell>
          <cell r="I75">
            <v>5493</v>
          </cell>
          <cell r="K75">
            <v>9852</v>
          </cell>
          <cell r="M75">
            <v>10259</v>
          </cell>
          <cell r="N75">
            <v>4.1311408850994713E-2</v>
          </cell>
          <cell r="O75">
            <v>0.24005802006527266</v>
          </cell>
        </row>
        <row r="76">
          <cell r="B76" t="str">
            <v>Febrero</v>
          </cell>
          <cell r="C76">
            <v>7717</v>
          </cell>
          <cell r="I76">
            <v>7277</v>
          </cell>
          <cell r="K76">
            <v>9758</v>
          </cell>
          <cell r="M76">
            <v>8762</v>
          </cell>
          <cell r="N76">
            <v>-0.10207009633121544</v>
          </cell>
          <cell r="O76">
            <v>0.13541531683296615</v>
          </cell>
        </row>
        <row r="77">
          <cell r="B77" t="str">
            <v>Marzo</v>
          </cell>
          <cell r="C77">
            <v>8025</v>
          </cell>
          <cell r="I77">
            <v>9595</v>
          </cell>
          <cell r="K77">
            <v>12059</v>
          </cell>
          <cell r="M77">
            <v>10788</v>
          </cell>
          <cell r="N77">
            <v>-0.1053984575835476</v>
          </cell>
          <cell r="O77">
            <v>0.34429906542056066</v>
          </cell>
        </row>
        <row r="78">
          <cell r="B78" t="str">
            <v>Abril</v>
          </cell>
          <cell r="C78">
            <v>8602</v>
          </cell>
          <cell r="I78">
            <v>11823</v>
          </cell>
          <cell r="K78">
            <v>10761</v>
          </cell>
          <cell r="M78">
            <v>9063</v>
          </cell>
          <cell r="N78">
            <v>-0.15779202676331194</v>
          </cell>
          <cell r="O78">
            <v>5.3592187863287677E-2</v>
          </cell>
        </row>
        <row r="79">
          <cell r="B79" t="str">
            <v>Mayo</v>
          </cell>
          <cell r="C79">
            <v>9243</v>
          </cell>
          <cell r="I79">
            <v>11828</v>
          </cell>
          <cell r="K79">
            <v>11521</v>
          </cell>
          <cell r="M79">
            <v>9774</v>
          </cell>
          <cell r="N79">
            <v>-0.1516361426959465</v>
          </cell>
          <cell r="O79">
            <v>5.7448880233690325E-2</v>
          </cell>
        </row>
        <row r="80">
          <cell r="B80" t="str">
            <v>Junio</v>
          </cell>
          <cell r="C80">
            <v>8730</v>
          </cell>
          <cell r="I80">
            <v>12260</v>
          </cell>
          <cell r="K80">
            <v>11203</v>
          </cell>
          <cell r="M80">
            <v>12643</v>
          </cell>
          <cell r="N80">
            <v>0.12853699901812021</v>
          </cell>
          <cell r="O80">
            <v>0.44822451317296674</v>
          </cell>
        </row>
        <row r="81">
          <cell r="B81" t="str">
            <v>Julio</v>
          </cell>
          <cell r="C81">
            <v>10648</v>
          </cell>
          <cell r="I81">
            <v>13253</v>
          </cell>
          <cell r="K81">
            <v>8612</v>
          </cell>
          <cell r="M81">
            <v>17033</v>
          </cell>
          <cell r="N81">
            <v>0.97782164421737106</v>
          </cell>
          <cell r="O81">
            <v>0.59964312546957177</v>
          </cell>
        </row>
        <row r="82">
          <cell r="B82" t="str">
            <v>Agosto</v>
          </cell>
          <cell r="C82">
            <v>11143</v>
          </cell>
          <cell r="I82">
            <v>11778</v>
          </cell>
          <cell r="K82">
            <v>8620</v>
          </cell>
          <cell r="M82">
            <v>11993</v>
          </cell>
          <cell r="N82">
            <v>0.39129930394431556</v>
          </cell>
          <cell r="O82">
            <v>7.6281073319572901E-2</v>
          </cell>
        </row>
        <row r="83">
          <cell r="B83" t="str">
            <v>Septiembre</v>
          </cell>
          <cell r="C83">
            <v>8200</v>
          </cell>
          <cell r="I83">
            <v>11498</v>
          </cell>
          <cell r="K83">
            <v>7357</v>
          </cell>
          <cell r="M83">
            <v>13491</v>
          </cell>
          <cell r="N83">
            <v>0.83376376240315353</v>
          </cell>
          <cell r="O83">
            <v>0.64524390243902441</v>
          </cell>
        </row>
        <row r="84">
          <cell r="B84" t="str">
            <v>Octubre</v>
          </cell>
          <cell r="C84">
            <v>9966</v>
          </cell>
          <cell r="I84">
            <v>11877</v>
          </cell>
          <cell r="K84">
            <v>11841</v>
          </cell>
          <cell r="M84">
            <v>8327</v>
          </cell>
          <cell r="N84">
            <v>-0.29676547588886071</v>
          </cell>
          <cell r="O84">
            <v>-0.16445916114790282</v>
          </cell>
        </row>
        <row r="85">
          <cell r="B85" t="str">
            <v>Noviembre</v>
          </cell>
          <cell r="C85">
            <v>9417</v>
          </cell>
          <cell r="I85">
            <v>11650</v>
          </cell>
          <cell r="K85">
            <v>8893</v>
          </cell>
        </row>
        <row r="86">
          <cell r="B86" t="str">
            <v>Diciembre</v>
          </cell>
          <cell r="C86">
            <v>10747</v>
          </cell>
          <cell r="I86">
            <v>10227</v>
          </cell>
          <cell r="K86">
            <v>10477</v>
          </cell>
        </row>
        <row r="87">
          <cell r="C87">
            <v>110711</v>
          </cell>
          <cell r="I87">
            <v>128559</v>
          </cell>
          <cell r="K87">
            <v>120954</v>
          </cell>
          <cell r="M87">
            <v>112133</v>
          </cell>
          <cell r="N87">
            <v>0.10384509371554573</v>
          </cell>
          <cell r="O87">
            <v>0.23839552939357467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31462</v>
          </cell>
          <cell r="I97">
            <v>25050</v>
          </cell>
          <cell r="K97">
            <v>37942</v>
          </cell>
          <cell r="M97">
            <v>37470</v>
          </cell>
          <cell r="N97">
            <v>-1.2440040061145963E-2</v>
          </cell>
          <cell r="O97">
            <v>0.19096052380649664</v>
          </cell>
        </row>
        <row r="98">
          <cell r="B98" t="str">
            <v>Febrero</v>
          </cell>
          <cell r="C98">
            <v>28564</v>
          </cell>
          <cell r="I98">
            <v>23883</v>
          </cell>
          <cell r="K98">
            <v>28543</v>
          </cell>
          <cell r="M98">
            <v>31515</v>
          </cell>
          <cell r="N98">
            <v>0.10412360298497014</v>
          </cell>
          <cell r="O98">
            <v>0.10331186108388191</v>
          </cell>
        </row>
        <row r="99">
          <cell r="B99" t="str">
            <v>Marzo</v>
          </cell>
          <cell r="C99">
            <v>29336</v>
          </cell>
          <cell r="I99">
            <v>24877</v>
          </cell>
          <cell r="K99">
            <v>28208</v>
          </cell>
          <cell r="M99">
            <v>32985</v>
          </cell>
          <cell r="N99">
            <v>0.16934912081678966</v>
          </cell>
          <cell r="O99">
            <v>0.12438641941641659</v>
          </cell>
        </row>
        <row r="100">
          <cell r="B100" t="str">
            <v>Abril</v>
          </cell>
          <cell r="C100">
            <v>20071</v>
          </cell>
          <cell r="I100">
            <v>21470</v>
          </cell>
          <cell r="K100">
            <v>17602</v>
          </cell>
          <cell r="M100">
            <v>23357</v>
          </cell>
          <cell r="N100">
            <v>0.32695148278604713</v>
          </cell>
          <cell r="O100">
            <v>0.16371879826615521</v>
          </cell>
        </row>
        <row r="101">
          <cell r="B101" t="str">
            <v>Mayo</v>
          </cell>
          <cell r="C101">
            <v>15706</v>
          </cell>
          <cell r="I101">
            <v>18584</v>
          </cell>
          <cell r="K101">
            <v>14402</v>
          </cell>
          <cell r="M101">
            <v>13575</v>
          </cell>
          <cell r="N101">
            <v>-5.7422580197194817E-2</v>
          </cell>
          <cell r="O101">
            <v>-0.13568063160575572</v>
          </cell>
        </row>
        <row r="102">
          <cell r="B102" t="str">
            <v>Junio</v>
          </cell>
          <cell r="C102">
            <v>12913</v>
          </cell>
          <cell r="I102">
            <v>16166</v>
          </cell>
          <cell r="K102">
            <v>12768</v>
          </cell>
          <cell r="M102">
            <v>11859</v>
          </cell>
          <cell r="N102">
            <v>-7.1193609022556337E-2</v>
          </cell>
          <cell r="O102">
            <v>-8.1623170448385296E-2</v>
          </cell>
        </row>
        <row r="103">
          <cell r="B103" t="str">
            <v>Julio</v>
          </cell>
          <cell r="C103">
            <v>18955</v>
          </cell>
          <cell r="I103">
            <v>17702</v>
          </cell>
          <cell r="K103">
            <v>15329</v>
          </cell>
          <cell r="M103">
            <v>15153</v>
          </cell>
          <cell r="N103">
            <v>-1.148150564289907E-2</v>
          </cell>
          <cell r="O103">
            <v>-0.20058032181482455</v>
          </cell>
        </row>
        <row r="104">
          <cell r="B104" t="str">
            <v>Agosto</v>
          </cell>
          <cell r="C104">
            <v>18916</v>
          </cell>
          <cell r="I104">
            <v>20739</v>
          </cell>
          <cell r="K104">
            <v>21205</v>
          </cell>
          <cell r="M104">
            <v>20897</v>
          </cell>
          <cell r="N104">
            <v>-1.4524876208441451E-2</v>
          </cell>
          <cell r="O104">
            <v>0.1047261577500529</v>
          </cell>
        </row>
        <row r="105">
          <cell r="B105" t="str">
            <v>Septiembre</v>
          </cell>
          <cell r="C105">
            <v>18348</v>
          </cell>
          <cell r="I105">
            <v>17676</v>
          </cell>
          <cell r="K105">
            <v>17064</v>
          </cell>
          <cell r="M105">
            <v>16062</v>
          </cell>
          <cell r="N105">
            <v>-5.8720112517580914E-2</v>
          </cell>
          <cell r="O105">
            <v>-0.12459123610202749</v>
          </cell>
        </row>
        <row r="106">
          <cell r="B106" t="str">
            <v>Octubre</v>
          </cell>
          <cell r="C106">
            <v>19796</v>
          </cell>
          <cell r="I106">
            <v>22032</v>
          </cell>
          <cell r="K106">
            <v>20857</v>
          </cell>
          <cell r="M106">
            <v>18778</v>
          </cell>
          <cell r="N106">
            <v>-9.9678764923047392E-2</v>
          </cell>
          <cell r="O106">
            <v>-5.1424530208122876E-2</v>
          </cell>
        </row>
        <row r="107">
          <cell r="B107" t="str">
            <v>Noviembre</v>
          </cell>
          <cell r="C107">
            <v>25550</v>
          </cell>
          <cell r="I107">
            <v>30180</v>
          </cell>
          <cell r="K107">
            <v>29246</v>
          </cell>
        </row>
        <row r="108">
          <cell r="B108" t="str">
            <v>Diciembre</v>
          </cell>
          <cell r="C108">
            <v>28412</v>
          </cell>
          <cell r="I108">
            <v>33196</v>
          </cell>
          <cell r="K108">
            <v>30946</v>
          </cell>
        </row>
        <row r="109">
          <cell r="C109">
            <v>268029</v>
          </cell>
          <cell r="I109">
            <v>271555</v>
          </cell>
          <cell r="K109">
            <v>274112</v>
          </cell>
          <cell r="M109">
            <v>221651</v>
          </cell>
          <cell r="N109">
            <v>3.6139678384442764E-2</v>
          </cell>
          <cell r="O109">
            <v>3.5428160342322768E-2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4130</v>
          </cell>
          <cell r="I119">
            <v>3433</v>
          </cell>
          <cell r="K119">
            <v>5079</v>
          </cell>
          <cell r="M119">
            <v>5741</v>
          </cell>
          <cell r="N119">
            <v>0.13034061823193532</v>
          </cell>
          <cell r="O119">
            <v>0.39007263922518165</v>
          </cell>
        </row>
        <row r="120">
          <cell r="B120" t="str">
            <v>Febrero</v>
          </cell>
          <cell r="C120">
            <v>4194</v>
          </cell>
          <cell r="I120">
            <v>3574</v>
          </cell>
          <cell r="K120">
            <v>3403</v>
          </cell>
          <cell r="M120">
            <v>4850</v>
          </cell>
          <cell r="N120">
            <v>0.42521304731119591</v>
          </cell>
          <cell r="O120">
            <v>0.15641392465426796</v>
          </cell>
        </row>
        <row r="121">
          <cell r="B121" t="str">
            <v>Marzo</v>
          </cell>
          <cell r="C121">
            <v>3947</v>
          </cell>
          <cell r="I121">
            <v>3753</v>
          </cell>
          <cell r="K121">
            <v>3286</v>
          </cell>
          <cell r="M121">
            <v>4425</v>
          </cell>
          <cell r="N121">
            <v>0.34662203286670734</v>
          </cell>
          <cell r="O121">
            <v>0.12110463643273373</v>
          </cell>
        </row>
        <row r="122">
          <cell r="B122" t="str">
            <v>Abril</v>
          </cell>
          <cell r="C122">
            <v>2305</v>
          </cell>
          <cell r="I122">
            <v>2500</v>
          </cell>
          <cell r="K122">
            <v>2023</v>
          </cell>
          <cell r="M122">
            <v>3860</v>
          </cell>
          <cell r="N122">
            <v>0.90805734058329213</v>
          </cell>
          <cell r="O122">
            <v>0.67462039045553146</v>
          </cell>
        </row>
        <row r="123">
          <cell r="B123" t="str">
            <v>Mayo</v>
          </cell>
          <cell r="C123">
            <v>1499</v>
          </cell>
          <cell r="I123">
            <v>1644</v>
          </cell>
          <cell r="K123">
            <v>1553</v>
          </cell>
          <cell r="M123">
            <v>1323</v>
          </cell>
          <cell r="N123">
            <v>-0.14810045074050227</v>
          </cell>
          <cell r="O123">
            <v>-0.11741160773849235</v>
          </cell>
        </row>
        <row r="124">
          <cell r="B124" t="str">
            <v>Junio</v>
          </cell>
          <cell r="C124">
            <v>1360</v>
          </cell>
          <cell r="I124">
            <v>2004</v>
          </cell>
          <cell r="K124">
            <v>1777</v>
          </cell>
          <cell r="M124">
            <v>1481</v>
          </cell>
          <cell r="N124">
            <v>-0.16657287563308942</v>
          </cell>
          <cell r="O124">
            <v>8.8970588235294024E-2</v>
          </cell>
        </row>
        <row r="125">
          <cell r="B125" t="str">
            <v>Julio</v>
          </cell>
          <cell r="C125">
            <v>2375</v>
          </cell>
          <cell r="I125">
            <v>2896</v>
          </cell>
          <cell r="K125">
            <v>1965</v>
          </cell>
          <cell r="M125">
            <v>1886</v>
          </cell>
          <cell r="N125">
            <v>-4.0203562340966892E-2</v>
          </cell>
          <cell r="O125">
            <v>-0.20589473684210524</v>
          </cell>
        </row>
        <row r="126">
          <cell r="B126" t="str">
            <v>Agosto</v>
          </cell>
          <cell r="C126">
            <v>2246</v>
          </cell>
          <cell r="I126">
            <v>2814</v>
          </cell>
          <cell r="K126">
            <v>4366</v>
          </cell>
          <cell r="M126">
            <v>2083</v>
          </cell>
          <cell r="N126">
            <v>-0.52290426019239578</v>
          </cell>
          <cell r="O126">
            <v>-7.257346393588604E-2</v>
          </cell>
        </row>
        <row r="127">
          <cell r="B127" t="str">
            <v>Septiembre</v>
          </cell>
          <cell r="C127">
            <v>2147</v>
          </cell>
          <cell r="I127">
            <v>2245</v>
          </cell>
          <cell r="K127">
            <v>4909</v>
          </cell>
          <cell r="M127">
            <v>2363</v>
          </cell>
          <cell r="N127">
            <v>-0.51863923405988999</v>
          </cell>
          <cell r="O127">
            <v>0.10060549604098745</v>
          </cell>
        </row>
        <row r="128">
          <cell r="B128" t="str">
            <v>Octubre</v>
          </cell>
          <cell r="C128">
            <v>2070</v>
          </cell>
          <cell r="I128">
            <v>2166</v>
          </cell>
          <cell r="K128">
            <v>4936</v>
          </cell>
          <cell r="M128">
            <v>1826</v>
          </cell>
          <cell r="N128">
            <v>-0.63006482982171796</v>
          </cell>
          <cell r="O128">
            <v>-0.11787439613526574</v>
          </cell>
        </row>
        <row r="129">
          <cell r="B129" t="str">
            <v>Noviembre</v>
          </cell>
          <cell r="C129">
            <v>3126</v>
          </cell>
          <cell r="I129">
            <v>2705</v>
          </cell>
          <cell r="K129">
            <v>3283</v>
          </cell>
        </row>
        <row r="130">
          <cell r="B130" t="str">
            <v>Diciembre</v>
          </cell>
          <cell r="C130">
            <v>3601</v>
          </cell>
          <cell r="I130">
            <v>3617</v>
          </cell>
          <cell r="K130">
            <v>3687</v>
          </cell>
        </row>
        <row r="131">
          <cell r="C131">
            <v>33000</v>
          </cell>
          <cell r="I131">
            <v>33351</v>
          </cell>
          <cell r="K131">
            <v>40267</v>
          </cell>
          <cell r="M131">
            <v>29838</v>
          </cell>
          <cell r="N131">
            <v>-0.10388323272366884</v>
          </cell>
          <cell r="O131">
            <v>0.13569063296920802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4801</v>
          </cell>
          <cell r="I141">
            <v>3311</v>
          </cell>
          <cell r="K141">
            <v>6542</v>
          </cell>
          <cell r="M141">
            <v>6067</v>
          </cell>
          <cell r="N141">
            <v>-7.2607765209416031E-2</v>
          </cell>
          <cell r="O141">
            <v>0.26369506352843164</v>
          </cell>
        </row>
        <row r="142">
          <cell r="B142" t="str">
            <v>Febrero</v>
          </cell>
          <cell r="C142">
            <v>3264</v>
          </cell>
          <cell r="I142">
            <v>2826</v>
          </cell>
          <cell r="K142">
            <v>4664</v>
          </cell>
          <cell r="M142">
            <v>4561</v>
          </cell>
          <cell r="N142">
            <v>-2.2084048027444236E-2</v>
          </cell>
          <cell r="O142">
            <v>0.39736519607843146</v>
          </cell>
        </row>
        <row r="143">
          <cell r="B143" t="str">
            <v>Marzo</v>
          </cell>
          <cell r="C143">
            <v>3606</v>
          </cell>
          <cell r="I143">
            <v>3699</v>
          </cell>
          <cell r="K143">
            <v>5403</v>
          </cell>
          <cell r="M143">
            <v>5795</v>
          </cell>
          <cell r="N143">
            <v>7.2552285767166325E-2</v>
          </cell>
          <cell r="O143">
            <v>0.60704381586245137</v>
          </cell>
        </row>
        <row r="144">
          <cell r="B144" t="str">
            <v>Abril</v>
          </cell>
          <cell r="C144">
            <v>2384</v>
          </cell>
          <cell r="I144">
            <v>3126</v>
          </cell>
          <cell r="K144">
            <v>3248</v>
          </cell>
          <cell r="M144">
            <v>3013</v>
          </cell>
          <cell r="N144">
            <v>-7.2352216748768461E-2</v>
          </cell>
          <cell r="O144">
            <v>0.26384228187919456</v>
          </cell>
        </row>
        <row r="145">
          <cell r="B145" t="str">
            <v>Mayo</v>
          </cell>
          <cell r="C145">
            <v>1291</v>
          </cell>
          <cell r="I145">
            <v>1982</v>
          </cell>
          <cell r="K145">
            <v>1617</v>
          </cell>
          <cell r="M145">
            <v>1644</v>
          </cell>
          <cell r="N145">
            <v>1.6697588126159513E-2</v>
          </cell>
          <cell r="O145">
            <v>0.27343144848954304</v>
          </cell>
        </row>
        <row r="146">
          <cell r="B146" t="str">
            <v>Junio</v>
          </cell>
          <cell r="C146">
            <v>907</v>
          </cell>
          <cell r="I146">
            <v>1123</v>
          </cell>
          <cell r="K146">
            <v>1064</v>
          </cell>
          <cell r="M146">
            <v>1312</v>
          </cell>
          <cell r="N146">
            <v>0.23308270676691722</v>
          </cell>
          <cell r="O146">
            <v>0.44652701212789414</v>
          </cell>
        </row>
        <row r="147">
          <cell r="B147" t="str">
            <v>Julio</v>
          </cell>
          <cell r="C147">
            <v>1493</v>
          </cell>
          <cell r="I147">
            <v>2041</v>
          </cell>
          <cell r="K147">
            <v>1913</v>
          </cell>
          <cell r="M147">
            <v>1547</v>
          </cell>
          <cell r="N147">
            <v>-0.19132253005750133</v>
          </cell>
          <cell r="O147">
            <v>3.6168787675820546E-2</v>
          </cell>
        </row>
        <row r="148">
          <cell r="B148" t="str">
            <v>Agosto</v>
          </cell>
          <cell r="C148">
            <v>1907</v>
          </cell>
          <cell r="I148">
            <v>1858</v>
          </cell>
          <cell r="K148">
            <v>2985</v>
          </cell>
          <cell r="M148">
            <v>2860</v>
          </cell>
          <cell r="N148">
            <v>-4.1876046901172526E-2</v>
          </cell>
          <cell r="O148">
            <v>0.49973780807551127</v>
          </cell>
        </row>
        <row r="149">
          <cell r="B149" t="str">
            <v>Septiembre</v>
          </cell>
          <cell r="C149">
            <v>1505</v>
          </cell>
          <cell r="I149">
            <v>1872</v>
          </cell>
          <cell r="K149">
            <v>2184</v>
          </cell>
          <cell r="M149">
            <v>2212</v>
          </cell>
          <cell r="N149">
            <v>1.2820512820512775E-2</v>
          </cell>
          <cell r="O149">
            <v>0.46976744186046515</v>
          </cell>
        </row>
        <row r="150">
          <cell r="B150" t="str">
            <v>Octubre</v>
          </cell>
          <cell r="C150">
            <v>2455</v>
          </cell>
          <cell r="I150">
            <v>2874</v>
          </cell>
          <cell r="K150">
            <v>3162</v>
          </cell>
          <cell r="M150">
            <v>3189</v>
          </cell>
          <cell r="N150">
            <v>8.5388994307400434E-3</v>
          </cell>
          <cell r="O150">
            <v>0.29898167006109988</v>
          </cell>
        </row>
        <row r="151">
          <cell r="B151" t="str">
            <v>Noviembre</v>
          </cell>
          <cell r="C151">
            <v>3469</v>
          </cell>
          <cell r="I151">
            <v>4788</v>
          </cell>
          <cell r="K151">
            <v>4616</v>
          </cell>
        </row>
        <row r="152">
          <cell r="B152" t="str">
            <v>Diciembre</v>
          </cell>
          <cell r="C152">
            <v>3783</v>
          </cell>
          <cell r="I152">
            <v>5291</v>
          </cell>
          <cell r="K152">
            <v>6047</v>
          </cell>
        </row>
        <row r="153">
          <cell r="C153">
            <v>30865</v>
          </cell>
          <cell r="I153">
            <v>34791</v>
          </cell>
          <cell r="K153">
            <v>43445</v>
          </cell>
          <cell r="M153">
            <v>32200</v>
          </cell>
          <cell r="N153">
            <v>-1.7753645293148712E-2</v>
          </cell>
          <cell r="O153">
            <v>0.36365561343327824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1809</v>
          </cell>
          <cell r="I163">
            <v>1697</v>
          </cell>
          <cell r="K163">
            <v>3344</v>
          </cell>
          <cell r="M163">
            <v>2895</v>
          </cell>
          <cell r="N163">
            <v>-0.13427033492822971</v>
          </cell>
          <cell r="O163">
            <v>0.60033167495854056</v>
          </cell>
        </row>
        <row r="164">
          <cell r="B164" t="str">
            <v>Febrero</v>
          </cell>
          <cell r="C164">
            <v>2212</v>
          </cell>
          <cell r="I164">
            <v>2208</v>
          </cell>
          <cell r="K164">
            <v>2356</v>
          </cell>
          <cell r="M164">
            <v>2461</v>
          </cell>
          <cell r="N164">
            <v>4.4567062818336112E-2</v>
          </cell>
          <cell r="O164">
            <v>0.11256781193490051</v>
          </cell>
        </row>
        <row r="165">
          <cell r="B165" t="str">
            <v>Marzo</v>
          </cell>
          <cell r="C165">
            <v>1654</v>
          </cell>
          <cell r="I165">
            <v>2855</v>
          </cell>
          <cell r="K165">
            <v>2785</v>
          </cell>
          <cell r="M165">
            <v>2820</v>
          </cell>
          <cell r="N165">
            <v>1.2567324955116588E-2</v>
          </cell>
          <cell r="O165">
            <v>0.70495767835550183</v>
          </cell>
        </row>
        <row r="166">
          <cell r="B166" t="str">
            <v>Abril</v>
          </cell>
          <cell r="C166">
            <v>1396</v>
          </cell>
          <cell r="I166">
            <v>1982</v>
          </cell>
          <cell r="K166">
            <v>1759</v>
          </cell>
          <cell r="M166">
            <v>1879</v>
          </cell>
          <cell r="N166">
            <v>6.8220579874928911E-2</v>
          </cell>
          <cell r="O166">
            <v>0.34598853868194834</v>
          </cell>
        </row>
        <row r="167">
          <cell r="B167" t="str">
            <v>Mayo</v>
          </cell>
          <cell r="C167">
            <v>1484</v>
          </cell>
          <cell r="I167">
            <v>1622</v>
          </cell>
          <cell r="K167">
            <v>2014</v>
          </cell>
          <cell r="M167">
            <v>1952</v>
          </cell>
          <cell r="N167">
            <v>-3.0784508440913627E-2</v>
          </cell>
          <cell r="O167">
            <v>0.31536388140161731</v>
          </cell>
        </row>
        <row r="168">
          <cell r="B168" t="str">
            <v>Junio</v>
          </cell>
          <cell r="C168">
            <v>920</v>
          </cell>
          <cell r="I168">
            <v>1049</v>
          </cell>
          <cell r="K168">
            <v>1678</v>
          </cell>
          <cell r="M168">
            <v>905</v>
          </cell>
          <cell r="N168">
            <v>-0.46066746126340885</v>
          </cell>
          <cell r="O168">
            <v>-1.6304347826086918E-2</v>
          </cell>
        </row>
        <row r="169">
          <cell r="B169" t="str">
            <v>Julio</v>
          </cell>
          <cell r="C169">
            <v>1498</v>
          </cell>
          <cell r="I169">
            <v>1231</v>
          </cell>
          <cell r="K169">
            <v>1543</v>
          </cell>
          <cell r="M169">
            <v>1293</v>
          </cell>
          <cell r="N169">
            <v>-0.1620220349967596</v>
          </cell>
          <cell r="O169">
            <v>-0.13684913217623496</v>
          </cell>
        </row>
        <row r="170">
          <cell r="B170" t="str">
            <v>Agosto</v>
          </cell>
          <cell r="C170">
            <v>2197</v>
          </cell>
          <cell r="I170">
            <v>2883</v>
          </cell>
          <cell r="K170">
            <v>3093</v>
          </cell>
          <cell r="M170">
            <v>3962</v>
          </cell>
          <cell r="N170">
            <v>0.28095699967668919</v>
          </cell>
          <cell r="O170">
            <v>0.80336822940373231</v>
          </cell>
        </row>
        <row r="171">
          <cell r="B171" t="str">
            <v>Septiembre</v>
          </cell>
          <cell r="C171">
            <v>1701</v>
          </cell>
          <cell r="I171">
            <v>1536</v>
          </cell>
          <cell r="K171">
            <v>1358</v>
          </cell>
          <cell r="M171">
            <v>2078</v>
          </cell>
          <cell r="N171">
            <v>0.53019145802650947</v>
          </cell>
          <cell r="O171">
            <v>0.22163433274544375</v>
          </cell>
        </row>
        <row r="172">
          <cell r="B172" t="str">
            <v>Octubre</v>
          </cell>
          <cell r="C172">
            <v>1738</v>
          </cell>
          <cell r="I172">
            <v>1751</v>
          </cell>
          <cell r="K172">
            <v>1685</v>
          </cell>
          <cell r="M172">
            <v>1740</v>
          </cell>
          <cell r="N172">
            <v>3.2640949554896048E-2</v>
          </cell>
          <cell r="O172">
            <v>1.1507479861909697E-3</v>
          </cell>
        </row>
        <row r="173">
          <cell r="B173" t="str">
            <v>Noviembre</v>
          </cell>
          <cell r="C173">
            <v>1784</v>
          </cell>
          <cell r="I173">
            <v>2465</v>
          </cell>
          <cell r="K173">
            <v>2852</v>
          </cell>
        </row>
        <row r="174">
          <cell r="B174" t="str">
            <v>Diciembre</v>
          </cell>
          <cell r="C174">
            <v>1917</v>
          </cell>
          <cell r="I174">
            <v>2595</v>
          </cell>
          <cell r="K174">
            <v>2270</v>
          </cell>
        </row>
        <row r="175">
          <cell r="C175">
            <v>20310</v>
          </cell>
          <cell r="I175">
            <v>23874</v>
          </cell>
          <cell r="K175">
            <v>26737</v>
          </cell>
          <cell r="M175">
            <v>21985</v>
          </cell>
          <cell r="N175">
            <v>1.7117742308581985E-2</v>
          </cell>
          <cell r="O175">
            <v>0.32367993256668082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323</v>
          </cell>
          <cell r="I185">
            <v>413</v>
          </cell>
          <cell r="K185">
            <v>618</v>
          </cell>
          <cell r="M185">
            <v>796</v>
          </cell>
          <cell r="N185">
            <v>0.28802588996763756</v>
          </cell>
          <cell r="O185">
            <v>1.4643962848297214</v>
          </cell>
        </row>
        <row r="186">
          <cell r="B186" t="str">
            <v>Febrero</v>
          </cell>
          <cell r="C186">
            <v>356</v>
          </cell>
          <cell r="I186">
            <v>507</v>
          </cell>
          <cell r="K186">
            <v>515</v>
          </cell>
          <cell r="M186">
            <v>580</v>
          </cell>
          <cell r="N186">
            <v>0.12621359223300965</v>
          </cell>
          <cell r="O186">
            <v>0.6292134831460674</v>
          </cell>
        </row>
        <row r="187">
          <cell r="B187" t="str">
            <v>Marzo</v>
          </cell>
          <cell r="C187">
            <v>421</v>
          </cell>
          <cell r="I187">
            <v>494</v>
          </cell>
          <cell r="K187">
            <v>852</v>
          </cell>
          <cell r="M187">
            <v>529</v>
          </cell>
          <cell r="N187">
            <v>-0.37910798122065725</v>
          </cell>
          <cell r="O187">
            <v>0.25653206650831351</v>
          </cell>
        </row>
        <row r="188">
          <cell r="B188" t="str">
            <v>Abril</v>
          </cell>
          <cell r="C188">
            <v>301</v>
          </cell>
          <cell r="I188">
            <v>320</v>
          </cell>
          <cell r="K188">
            <v>425</v>
          </cell>
          <cell r="M188">
            <v>432</v>
          </cell>
          <cell r="N188">
            <v>1.6470588235294015E-2</v>
          </cell>
          <cell r="O188">
            <v>0.4352159468438539</v>
          </cell>
        </row>
        <row r="189">
          <cell r="B189" t="str">
            <v>Mayo</v>
          </cell>
          <cell r="C189">
            <v>265</v>
          </cell>
          <cell r="I189">
            <v>325</v>
          </cell>
          <cell r="K189">
            <v>258</v>
          </cell>
          <cell r="M189">
            <v>367</v>
          </cell>
          <cell r="N189">
            <v>0.42248062015503884</v>
          </cell>
          <cell r="O189">
            <v>0.38490566037735841</v>
          </cell>
        </row>
        <row r="190">
          <cell r="B190" t="str">
            <v>junio</v>
          </cell>
          <cell r="C190">
            <v>253</v>
          </cell>
          <cell r="I190">
            <v>268</v>
          </cell>
          <cell r="K190">
            <v>221</v>
          </cell>
          <cell r="M190">
            <v>272</v>
          </cell>
          <cell r="N190">
            <v>0.23076923076923084</v>
          </cell>
          <cell r="O190">
            <v>7.5098814229249022E-2</v>
          </cell>
        </row>
        <row r="191">
          <cell r="B191" t="str">
            <v>Julio</v>
          </cell>
          <cell r="C191">
            <v>276</v>
          </cell>
          <cell r="I191">
            <v>406</v>
          </cell>
          <cell r="K191">
            <v>344</v>
          </cell>
          <cell r="M191">
            <v>325</v>
          </cell>
          <cell r="N191">
            <v>-5.5232558139534871E-2</v>
          </cell>
          <cell r="O191">
            <v>0.17753623188405787</v>
          </cell>
        </row>
        <row r="192">
          <cell r="B192" t="str">
            <v>Agosto</v>
          </cell>
          <cell r="C192">
            <v>226</v>
          </cell>
          <cell r="I192">
            <v>450</v>
          </cell>
          <cell r="K192">
            <v>416</v>
          </cell>
          <cell r="M192">
            <v>463</v>
          </cell>
          <cell r="N192">
            <v>0.11298076923076916</v>
          </cell>
          <cell r="O192">
            <v>1.0486725663716814</v>
          </cell>
        </row>
        <row r="193">
          <cell r="B193" t="str">
            <v>Septiembre</v>
          </cell>
          <cell r="C193">
            <v>328</v>
          </cell>
          <cell r="I193">
            <v>243</v>
          </cell>
          <cell r="K193">
            <v>288</v>
          </cell>
          <cell r="M193">
            <v>439</v>
          </cell>
          <cell r="N193">
            <v>0.52430555555555558</v>
          </cell>
          <cell r="O193">
            <v>0.33841463414634143</v>
          </cell>
        </row>
        <row r="194">
          <cell r="B194" t="str">
            <v>Octubre</v>
          </cell>
          <cell r="C194">
            <v>285</v>
          </cell>
          <cell r="I194">
            <v>291</v>
          </cell>
          <cell r="K194">
            <v>386</v>
          </cell>
          <cell r="M194">
            <v>369</v>
          </cell>
          <cell r="N194">
            <v>-4.4041450777202118E-2</v>
          </cell>
          <cell r="O194">
            <v>0.29473684210526319</v>
          </cell>
        </row>
        <row r="195">
          <cell r="B195" t="str">
            <v>Noviembre</v>
          </cell>
          <cell r="C195">
            <v>523</v>
          </cell>
          <cell r="I195">
            <v>472</v>
          </cell>
          <cell r="K195">
            <v>961</v>
          </cell>
        </row>
        <row r="196">
          <cell r="B196" t="str">
            <v>Diciembre</v>
          </cell>
          <cell r="C196">
            <v>366</v>
          </cell>
          <cell r="I196">
            <v>662</v>
          </cell>
          <cell r="K196">
            <v>674</v>
          </cell>
        </row>
        <row r="197">
          <cell r="C197">
            <v>3923</v>
          </cell>
          <cell r="I197">
            <v>4851</v>
          </cell>
          <cell r="K197">
            <v>5958</v>
          </cell>
          <cell r="M197">
            <v>4572</v>
          </cell>
          <cell r="N197">
            <v>5.7598889659958408E-2</v>
          </cell>
          <cell r="O197">
            <v>0.50692155570204345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645</v>
          </cell>
          <cell r="I207">
            <v>841</v>
          </cell>
          <cell r="K207">
            <v>839</v>
          </cell>
          <cell r="M207">
            <v>913</v>
          </cell>
          <cell r="N207">
            <v>8.8200238379022577E-2</v>
          </cell>
          <cell r="O207">
            <v>0.41550387596899219</v>
          </cell>
        </row>
        <row r="208">
          <cell r="B208" t="str">
            <v>Febrero</v>
          </cell>
          <cell r="C208">
            <v>446</v>
          </cell>
          <cell r="I208">
            <v>652</v>
          </cell>
          <cell r="K208">
            <v>647</v>
          </cell>
          <cell r="M208">
            <v>794</v>
          </cell>
          <cell r="N208">
            <v>0.22720247295208651</v>
          </cell>
          <cell r="O208">
            <v>0.78026905829596416</v>
          </cell>
        </row>
        <row r="209">
          <cell r="B209" t="str">
            <v>Marzo</v>
          </cell>
          <cell r="C209">
            <v>550</v>
          </cell>
          <cell r="I209">
            <v>550</v>
          </cell>
          <cell r="K209">
            <v>645</v>
          </cell>
          <cell r="M209">
            <v>658</v>
          </cell>
          <cell r="N209">
            <v>2.0155038759689825E-2</v>
          </cell>
          <cell r="O209">
            <v>0.1963636363636363</v>
          </cell>
        </row>
        <row r="210">
          <cell r="B210" t="str">
            <v>Abril</v>
          </cell>
          <cell r="C210">
            <v>183</v>
          </cell>
          <cell r="I210">
            <v>388</v>
          </cell>
          <cell r="K210">
            <v>482</v>
          </cell>
          <cell r="M210">
            <v>538</v>
          </cell>
          <cell r="N210">
            <v>0.11618257261410792</v>
          </cell>
          <cell r="O210">
            <v>1.9398907103825138</v>
          </cell>
        </row>
        <row r="211">
          <cell r="B211" t="str">
            <v>Mayo</v>
          </cell>
          <cell r="C211">
            <v>227</v>
          </cell>
          <cell r="I211">
            <v>435</v>
          </cell>
          <cell r="K211">
            <v>431</v>
          </cell>
          <cell r="M211">
            <v>534</v>
          </cell>
          <cell r="N211">
            <v>0.23897911832946628</v>
          </cell>
          <cell r="O211">
            <v>1.3524229074889869</v>
          </cell>
        </row>
        <row r="212">
          <cell r="B212" t="str">
            <v>Junio</v>
          </cell>
          <cell r="C212">
            <v>252</v>
          </cell>
          <cell r="I212">
            <v>373</v>
          </cell>
          <cell r="K212">
            <v>225</v>
          </cell>
          <cell r="M212">
            <v>267</v>
          </cell>
          <cell r="N212">
            <v>0.18666666666666676</v>
          </cell>
          <cell r="O212">
            <v>5.9523809523809534E-2</v>
          </cell>
        </row>
        <row r="213">
          <cell r="B213" t="str">
            <v>Julio</v>
          </cell>
          <cell r="C213">
            <v>388</v>
          </cell>
          <cell r="I213">
            <v>244</v>
          </cell>
          <cell r="K213">
            <v>569</v>
          </cell>
          <cell r="M213">
            <v>431</v>
          </cell>
          <cell r="N213">
            <v>-0.24253075571177507</v>
          </cell>
          <cell r="O213">
            <v>0.11082474226804129</v>
          </cell>
        </row>
        <row r="214">
          <cell r="B214" t="str">
            <v>Agosto</v>
          </cell>
          <cell r="C214">
            <v>437</v>
          </cell>
          <cell r="I214">
            <v>636</v>
          </cell>
          <cell r="K214">
            <v>720</v>
          </cell>
          <cell r="M214">
            <v>977</v>
          </cell>
          <cell r="N214">
            <v>0.35694444444444451</v>
          </cell>
          <cell r="O214">
            <v>1.2356979405034325</v>
          </cell>
        </row>
        <row r="215">
          <cell r="B215" t="str">
            <v>Septiembre</v>
          </cell>
          <cell r="C215">
            <v>361</v>
          </cell>
          <cell r="I215">
            <v>373</v>
          </cell>
          <cell r="K215">
            <v>576</v>
          </cell>
          <cell r="M215">
            <v>351</v>
          </cell>
          <cell r="N215">
            <v>-0.390625</v>
          </cell>
          <cell r="O215">
            <v>-2.7700831024930705E-2</v>
          </cell>
        </row>
        <row r="216">
          <cell r="B216" t="str">
            <v>Octubre</v>
          </cell>
          <cell r="C216">
            <v>306</v>
          </cell>
          <cell r="I216">
            <v>371</v>
          </cell>
          <cell r="K216">
            <v>441</v>
          </cell>
          <cell r="M216">
            <v>517</v>
          </cell>
          <cell r="N216">
            <v>0.17233560090702937</v>
          </cell>
          <cell r="O216">
            <v>0.68954248366013071</v>
          </cell>
        </row>
        <row r="217">
          <cell r="B217" t="str">
            <v>Noviembre</v>
          </cell>
          <cell r="C217">
            <v>367</v>
          </cell>
          <cell r="I217">
            <v>765</v>
          </cell>
          <cell r="K217">
            <v>827</v>
          </cell>
        </row>
        <row r="218">
          <cell r="B218" t="str">
            <v>Diciembre</v>
          </cell>
          <cell r="C218">
            <v>768</v>
          </cell>
          <cell r="I218">
            <v>835</v>
          </cell>
          <cell r="K218">
            <v>981</v>
          </cell>
        </row>
        <row r="219">
          <cell r="C219">
            <v>4930</v>
          </cell>
          <cell r="I219">
            <v>6463</v>
          </cell>
          <cell r="K219">
            <v>7383</v>
          </cell>
          <cell r="M219">
            <v>5980</v>
          </cell>
          <cell r="N219">
            <v>7.2645739910313978E-2</v>
          </cell>
          <cell r="O219">
            <v>0.57575757575757569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816</v>
          </cell>
          <cell r="I229">
            <v>507</v>
          </cell>
          <cell r="K229">
            <v>531</v>
          </cell>
          <cell r="M229">
            <v>839</v>
          </cell>
          <cell r="N229">
            <v>0.58003766478342755</v>
          </cell>
          <cell r="O229">
            <v>2.8186274509803821E-2</v>
          </cell>
        </row>
        <row r="230">
          <cell r="B230" t="str">
            <v>Febrero</v>
          </cell>
          <cell r="C230">
            <v>537</v>
          </cell>
          <cell r="I230">
            <v>218</v>
          </cell>
          <cell r="K230">
            <v>389</v>
          </cell>
          <cell r="M230">
            <v>667</v>
          </cell>
          <cell r="N230">
            <v>0.71465295629820047</v>
          </cell>
          <cell r="O230">
            <v>0.24208566108007457</v>
          </cell>
        </row>
        <row r="231">
          <cell r="B231" t="str">
            <v>Marzo</v>
          </cell>
          <cell r="C231">
            <v>925</v>
          </cell>
          <cell r="I231">
            <v>305</v>
          </cell>
          <cell r="K231">
            <v>538</v>
          </cell>
          <cell r="M231">
            <v>523</v>
          </cell>
          <cell r="N231">
            <v>-2.7881040892193343E-2</v>
          </cell>
          <cell r="O231">
            <v>-0.4345945945945946</v>
          </cell>
        </row>
        <row r="232">
          <cell r="B232" t="str">
            <v>Abril</v>
          </cell>
          <cell r="C232">
            <v>371</v>
          </cell>
          <cell r="I232">
            <v>251</v>
          </cell>
          <cell r="K232">
            <v>210</v>
          </cell>
          <cell r="M232">
            <v>220</v>
          </cell>
          <cell r="N232">
            <v>4.7619047619047672E-2</v>
          </cell>
          <cell r="O232">
            <v>-0.40700808625336926</v>
          </cell>
        </row>
        <row r="233">
          <cell r="B233" t="str">
            <v>Mayo</v>
          </cell>
          <cell r="C233">
            <v>85</v>
          </cell>
          <cell r="I233">
            <v>88</v>
          </cell>
          <cell r="K233">
            <v>51</v>
          </cell>
          <cell r="M233">
            <v>37</v>
          </cell>
          <cell r="N233">
            <v>-0.27450980392156865</v>
          </cell>
          <cell r="O233">
            <v>-0.56470588235294117</v>
          </cell>
        </row>
        <row r="234">
          <cell r="B234" t="str">
            <v>Junio</v>
          </cell>
          <cell r="C234">
            <v>61</v>
          </cell>
          <cell r="I234">
            <v>91</v>
          </cell>
          <cell r="K234">
            <v>162</v>
          </cell>
          <cell r="M234">
            <v>228</v>
          </cell>
          <cell r="N234">
            <v>0.40740740740740744</v>
          </cell>
          <cell r="O234">
            <v>2.737704918032787</v>
          </cell>
        </row>
        <row r="235">
          <cell r="B235" t="str">
            <v>Julio</v>
          </cell>
          <cell r="C235">
            <v>142</v>
          </cell>
          <cell r="I235">
            <v>118</v>
          </cell>
          <cell r="K235">
            <v>144</v>
          </cell>
          <cell r="M235">
            <v>319</v>
          </cell>
          <cell r="N235">
            <v>1.2152777777777777</v>
          </cell>
          <cell r="O235">
            <v>1.2464788732394365</v>
          </cell>
        </row>
        <row r="236">
          <cell r="B236" t="str">
            <v>Agosto</v>
          </cell>
          <cell r="C236">
            <v>196</v>
          </cell>
          <cell r="I236">
            <v>75</v>
          </cell>
          <cell r="K236">
            <v>234</v>
          </cell>
          <cell r="M236">
            <v>102</v>
          </cell>
          <cell r="N236">
            <v>-0.5641025641025641</v>
          </cell>
          <cell r="O236">
            <v>-0.47959183673469385</v>
          </cell>
        </row>
        <row r="237">
          <cell r="B237" t="str">
            <v>Septiembre</v>
          </cell>
          <cell r="C237">
            <v>237</v>
          </cell>
          <cell r="I237">
            <v>50</v>
          </cell>
          <cell r="K237">
            <v>136</v>
          </cell>
          <cell r="M237">
            <v>55</v>
          </cell>
          <cell r="N237">
            <v>-0.59558823529411764</v>
          </cell>
          <cell r="O237">
            <v>-0.76793248945147674</v>
          </cell>
        </row>
        <row r="238">
          <cell r="B238" t="str">
            <v>Octubre</v>
          </cell>
          <cell r="C238">
            <v>168</v>
          </cell>
          <cell r="I238">
            <v>275</v>
          </cell>
          <cell r="K238">
            <v>223</v>
          </cell>
          <cell r="M238">
            <v>251</v>
          </cell>
          <cell r="N238">
            <v>0.12556053811659185</v>
          </cell>
          <cell r="O238">
            <v>0.49404761904761907</v>
          </cell>
        </row>
        <row r="239">
          <cell r="B239" t="str">
            <v>Noviembre</v>
          </cell>
          <cell r="C239">
            <v>317</v>
          </cell>
          <cell r="I239">
            <v>369</v>
          </cell>
          <cell r="K239">
            <v>445</v>
          </cell>
        </row>
        <row r="240">
          <cell r="B240" t="str">
            <v>Diciembre</v>
          </cell>
          <cell r="C240">
            <v>448</v>
          </cell>
          <cell r="I240">
            <v>400</v>
          </cell>
          <cell r="K240">
            <v>442</v>
          </cell>
        </row>
        <row r="241">
          <cell r="C241">
            <v>4303</v>
          </cell>
          <cell r="I241">
            <v>2747</v>
          </cell>
          <cell r="K241">
            <v>3505</v>
          </cell>
          <cell r="M241">
            <v>3241</v>
          </cell>
          <cell r="N241">
            <v>0.23796791443850274</v>
          </cell>
          <cell r="O241">
            <v>-8.3945732052006838E-2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1087</v>
          </cell>
          <cell r="I255">
            <v>571</v>
          </cell>
          <cell r="K255">
            <v>1003</v>
          </cell>
          <cell r="M255">
            <v>905</v>
          </cell>
          <cell r="N255">
            <v>-9.7706879361914245E-2</v>
          </cell>
          <cell r="O255">
            <v>-0.16743330266789325</v>
          </cell>
        </row>
        <row r="256">
          <cell r="B256" t="str">
            <v>Febrero</v>
          </cell>
          <cell r="C256">
            <v>944</v>
          </cell>
          <cell r="I256">
            <v>551</v>
          </cell>
          <cell r="K256">
            <v>608</v>
          </cell>
          <cell r="M256">
            <v>788</v>
          </cell>
          <cell r="N256">
            <v>0.29605263157894735</v>
          </cell>
          <cell r="O256">
            <v>-0.1652542372881356</v>
          </cell>
        </row>
        <row r="257">
          <cell r="B257" t="str">
            <v>Marzo</v>
          </cell>
          <cell r="C257">
            <v>806</v>
          </cell>
          <cell r="I257">
            <v>386</v>
          </cell>
          <cell r="K257">
            <v>626</v>
          </cell>
          <cell r="M257">
            <v>694</v>
          </cell>
          <cell r="N257">
            <v>0.10862619808306717</v>
          </cell>
          <cell r="O257">
            <v>-0.13895781637717119</v>
          </cell>
        </row>
        <row r="258">
          <cell r="B258" t="str">
            <v>Abril</v>
          </cell>
          <cell r="C258">
            <v>457</v>
          </cell>
          <cell r="I258">
            <v>324</v>
          </cell>
          <cell r="K258">
            <v>411</v>
          </cell>
          <cell r="M258">
            <v>581</v>
          </cell>
          <cell r="N258">
            <v>0.41362530413625298</v>
          </cell>
          <cell r="O258">
            <v>0.27133479212253819</v>
          </cell>
        </row>
        <row r="259">
          <cell r="B259" t="str">
            <v>Mayo</v>
          </cell>
          <cell r="C259">
            <v>96</v>
          </cell>
          <cell r="I259">
            <v>196</v>
          </cell>
          <cell r="K259">
            <v>95</v>
          </cell>
          <cell r="M259">
            <v>78</v>
          </cell>
          <cell r="N259">
            <v>-0.17894736842105263</v>
          </cell>
          <cell r="O259">
            <v>-0.1875</v>
          </cell>
        </row>
        <row r="260">
          <cell r="B260" t="str">
            <v>Junio</v>
          </cell>
          <cell r="C260">
            <v>80</v>
          </cell>
          <cell r="I260">
            <v>343</v>
          </cell>
          <cell r="K260">
            <v>78</v>
          </cell>
          <cell r="M260">
            <v>57</v>
          </cell>
          <cell r="N260">
            <v>-0.26923076923076927</v>
          </cell>
          <cell r="O260">
            <v>-0.28749999999999998</v>
          </cell>
        </row>
        <row r="261">
          <cell r="B261" t="str">
            <v>Julio</v>
          </cell>
          <cell r="C261">
            <v>188</v>
          </cell>
          <cell r="I261">
            <v>64</v>
          </cell>
          <cell r="K261">
            <v>141</v>
          </cell>
          <cell r="M261">
            <v>175</v>
          </cell>
          <cell r="N261">
            <v>0.24113475177304955</v>
          </cell>
          <cell r="O261">
            <v>-6.9148936170212782E-2</v>
          </cell>
        </row>
        <row r="262">
          <cell r="B262" t="str">
            <v>Agosto</v>
          </cell>
          <cell r="C262">
            <v>162</v>
          </cell>
          <cell r="I262">
            <v>25</v>
          </cell>
          <cell r="K262">
            <v>102</v>
          </cell>
          <cell r="M262">
            <v>168</v>
          </cell>
          <cell r="N262">
            <v>0.64705882352941169</v>
          </cell>
          <cell r="O262">
            <v>3.7037037037036979E-2</v>
          </cell>
        </row>
        <row r="263">
          <cell r="B263" t="str">
            <v>Septiembre</v>
          </cell>
          <cell r="C263">
            <v>101</v>
          </cell>
          <cell r="I263">
            <v>73</v>
          </cell>
          <cell r="K263">
            <v>105</v>
          </cell>
          <cell r="M263">
            <v>48</v>
          </cell>
          <cell r="N263">
            <v>-0.54285714285714293</v>
          </cell>
          <cell r="O263">
            <v>-0.52475247524752477</v>
          </cell>
        </row>
        <row r="264">
          <cell r="B264" t="str">
            <v>Octubre</v>
          </cell>
          <cell r="C264">
            <v>472</v>
          </cell>
          <cell r="I264">
            <v>286</v>
          </cell>
          <cell r="K264">
            <v>452</v>
          </cell>
          <cell r="M264">
            <v>379</v>
          </cell>
          <cell r="N264">
            <v>-0.16150442477876104</v>
          </cell>
          <cell r="O264">
            <v>-0.19703389830508478</v>
          </cell>
        </row>
        <row r="265">
          <cell r="B265" t="str">
            <v>Noviembre</v>
          </cell>
          <cell r="C265">
            <v>649</v>
          </cell>
          <cell r="I265">
            <v>541</v>
          </cell>
          <cell r="K265">
            <v>635</v>
          </cell>
        </row>
        <row r="266">
          <cell r="B266" t="str">
            <v>Diciembre</v>
          </cell>
          <cell r="C266">
            <v>837</v>
          </cell>
          <cell r="I266">
            <v>662</v>
          </cell>
          <cell r="K266">
            <v>656</v>
          </cell>
        </row>
        <row r="267">
          <cell r="C267">
            <v>5879</v>
          </cell>
          <cell r="I267">
            <v>4022</v>
          </cell>
          <cell r="K267">
            <v>4912</v>
          </cell>
          <cell r="M267">
            <v>3873</v>
          </cell>
          <cell r="N267">
            <v>6.9594034797017423E-2</v>
          </cell>
          <cell r="O267">
            <v>-0.11837013430457544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50098</v>
          </cell>
          <cell r="I9">
            <v>40065</v>
          </cell>
          <cell r="K9">
            <v>59578</v>
          </cell>
          <cell r="M9">
            <v>62651</v>
          </cell>
          <cell r="N9">
            <v>5.1579442075934123E-2</v>
          </cell>
          <cell r="O9">
            <v>0.25056888498542862</v>
          </cell>
        </row>
        <row r="10">
          <cell r="A10" t="str">
            <v>feb</v>
          </cell>
          <cell r="B10" t="str">
            <v>Febrero</v>
          </cell>
          <cell r="C10">
            <v>47287</v>
          </cell>
          <cell r="I10">
            <v>41909</v>
          </cell>
          <cell r="K10">
            <v>52194</v>
          </cell>
          <cell r="M10">
            <v>55957</v>
          </cell>
          <cell r="N10">
            <v>7.2096409548990215E-2</v>
          </cell>
          <cell r="O10">
            <v>0.18334848901389389</v>
          </cell>
        </row>
        <row r="11">
          <cell r="A11" t="str">
            <v>mar</v>
          </cell>
          <cell r="B11" t="str">
            <v>Marzo</v>
          </cell>
          <cell r="C11">
            <v>49408</v>
          </cell>
          <cell r="I11">
            <v>47103</v>
          </cell>
          <cell r="K11">
            <v>58354</v>
          </cell>
          <cell r="M11">
            <v>58643</v>
          </cell>
          <cell r="N11">
            <v>4.9525311032663222E-3</v>
          </cell>
          <cell r="O11">
            <v>0.18691305051813467</v>
          </cell>
        </row>
        <row r="12">
          <cell r="A12" t="str">
            <v>abr</v>
          </cell>
          <cell r="B12" t="str">
            <v>Abril</v>
          </cell>
          <cell r="C12">
            <v>37600</v>
          </cell>
          <cell r="I12">
            <v>43531</v>
          </cell>
          <cell r="K12">
            <v>42717</v>
          </cell>
          <cell r="M12">
            <v>46133</v>
          </cell>
          <cell r="N12">
            <v>7.9968162558232025E-2</v>
          </cell>
          <cell r="O12">
            <v>0.22694148936170211</v>
          </cell>
        </row>
        <row r="13">
          <cell r="A13" t="str">
            <v>may</v>
          </cell>
          <cell r="B13" t="str">
            <v>Mayo</v>
          </cell>
          <cell r="C13">
            <v>35022</v>
          </cell>
          <cell r="I13">
            <v>44866</v>
          </cell>
          <cell r="K13">
            <v>42611</v>
          </cell>
          <cell r="M13">
            <v>38316</v>
          </cell>
          <cell r="N13">
            <v>-0.10079556921921573</v>
          </cell>
          <cell r="O13">
            <v>9.4055165324653078E-2</v>
          </cell>
        </row>
        <row r="14">
          <cell r="A14" t="str">
            <v>jun</v>
          </cell>
          <cell r="B14" t="str">
            <v>Junio</v>
          </cell>
          <cell r="C14">
            <v>31469</v>
          </cell>
          <cell r="I14">
            <v>40470</v>
          </cell>
          <cell r="K14">
            <v>38639</v>
          </cell>
          <cell r="M14">
            <v>40074</v>
          </cell>
          <cell r="N14">
            <v>3.7138642304407554E-2</v>
          </cell>
          <cell r="O14">
            <v>0.27344370650481431</v>
          </cell>
        </row>
        <row r="15">
          <cell r="A15" t="str">
            <v>jul</v>
          </cell>
          <cell r="B15" t="str">
            <v>Julio</v>
          </cell>
          <cell r="C15">
            <v>40659</v>
          </cell>
          <cell r="I15">
            <v>43286</v>
          </cell>
          <cell r="K15">
            <v>40407</v>
          </cell>
          <cell r="M15">
            <v>45242</v>
          </cell>
          <cell r="N15">
            <v>0.11965748508921714</v>
          </cell>
          <cell r="O15">
            <v>0.11271797142084172</v>
          </cell>
        </row>
        <row r="16">
          <cell r="A16" t="str">
            <v>ago</v>
          </cell>
          <cell r="B16" t="str">
            <v>Agosto</v>
          </cell>
          <cell r="C16">
            <v>38714</v>
          </cell>
          <cell r="I16">
            <v>41695</v>
          </cell>
          <cell r="K16">
            <v>43373</v>
          </cell>
          <cell r="M16">
            <v>42595</v>
          </cell>
          <cell r="N16">
            <v>-1.7937426509579746E-2</v>
          </cell>
          <cell r="O16">
            <v>0.10024797230975868</v>
          </cell>
        </row>
        <row r="17">
          <cell r="A17" t="str">
            <v>sep</v>
          </cell>
          <cell r="B17" t="str">
            <v>Septiembre</v>
          </cell>
          <cell r="C17">
            <v>36471</v>
          </cell>
          <cell r="I17">
            <v>42224</v>
          </cell>
          <cell r="K17">
            <v>40151</v>
          </cell>
          <cell r="M17">
            <v>43154</v>
          </cell>
          <cell r="N17">
            <v>7.479265771711785E-2</v>
          </cell>
          <cell r="O17">
            <v>0.18324147953168279</v>
          </cell>
        </row>
        <row r="18">
          <cell r="A18" t="str">
            <v>oct</v>
          </cell>
          <cell r="B18" t="str">
            <v>Octubre</v>
          </cell>
          <cell r="C18">
            <v>40116</v>
          </cell>
          <cell r="I18">
            <v>48246</v>
          </cell>
          <cell r="K18">
            <v>49321</v>
          </cell>
          <cell r="M18">
            <v>43124</v>
          </cell>
          <cell r="N18">
            <v>-0.1256462764339733</v>
          </cell>
          <cell r="O18">
            <v>7.4982550603250653E-2</v>
          </cell>
        </row>
        <row r="19">
          <cell r="A19" t="str">
            <v>nov</v>
          </cell>
          <cell r="B19" t="str">
            <v>Noviembre</v>
          </cell>
          <cell r="C19">
            <v>47646</v>
          </cell>
          <cell r="I19">
            <v>56046</v>
          </cell>
          <cell r="K19">
            <v>55991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 t="str">
            <v>dic</v>
          </cell>
          <cell r="B20" t="str">
            <v>Diciembre</v>
          </cell>
          <cell r="C20">
            <v>48947</v>
          </cell>
          <cell r="I20">
            <v>54058</v>
          </cell>
          <cell r="K20">
            <v>53126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C21">
            <v>503437</v>
          </cell>
          <cell r="I21">
            <v>543499</v>
          </cell>
          <cell r="K21">
            <v>576462</v>
          </cell>
          <cell r="M21">
            <v>475889</v>
          </cell>
          <cell r="N21">
            <v>1.8281997239726566E-2</v>
          </cell>
          <cell r="O21">
            <v>0.16970878272753187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50098</v>
          </cell>
          <cell r="I31">
            <v>40065</v>
          </cell>
          <cell r="K31">
            <v>59578</v>
          </cell>
          <cell r="M31">
            <v>62651</v>
          </cell>
          <cell r="N31">
            <v>5.1579442075934123E-2</v>
          </cell>
          <cell r="O31">
            <v>0.25056888498542862</v>
          </cell>
        </row>
        <row r="32">
          <cell r="B32" t="str">
            <v>Febrero</v>
          </cell>
          <cell r="C32">
            <v>47287</v>
          </cell>
          <cell r="I32">
            <v>41909</v>
          </cell>
          <cell r="K32">
            <v>52194</v>
          </cell>
          <cell r="M32">
            <v>55957</v>
          </cell>
          <cell r="N32">
            <v>7.2096409548990215E-2</v>
          </cell>
          <cell r="O32">
            <v>0.18334848901389389</v>
          </cell>
        </row>
        <row r="33">
          <cell r="B33" t="str">
            <v>Marzo</v>
          </cell>
          <cell r="C33">
            <v>49408</v>
          </cell>
          <cell r="I33">
            <v>47103</v>
          </cell>
          <cell r="K33">
            <v>58354</v>
          </cell>
          <cell r="M33">
            <v>58643</v>
          </cell>
          <cell r="N33">
            <v>4.9525311032663222E-3</v>
          </cell>
          <cell r="O33">
            <v>0.18691305051813467</v>
          </cell>
        </row>
        <row r="34">
          <cell r="B34" t="str">
            <v>Abril</v>
          </cell>
          <cell r="C34">
            <v>37600</v>
          </cell>
          <cell r="I34">
            <v>43531</v>
          </cell>
          <cell r="K34">
            <v>42717</v>
          </cell>
          <cell r="M34">
            <v>46133</v>
          </cell>
          <cell r="N34">
            <v>7.9968162558232025E-2</v>
          </cell>
          <cell r="O34">
            <v>0.22694148936170211</v>
          </cell>
        </row>
        <row r="35">
          <cell r="B35" t="str">
            <v>Mayo</v>
          </cell>
          <cell r="C35">
            <v>35022</v>
          </cell>
          <cell r="I35">
            <v>44866</v>
          </cell>
          <cell r="K35">
            <v>42611</v>
          </cell>
          <cell r="M35">
            <v>38316</v>
          </cell>
          <cell r="N35">
            <v>-0.10079556921921573</v>
          </cell>
          <cell r="O35">
            <v>9.4055165324653078E-2</v>
          </cell>
        </row>
        <row r="36">
          <cell r="B36" t="str">
            <v>Junio</v>
          </cell>
          <cell r="C36">
            <v>31469</v>
          </cell>
          <cell r="I36">
            <v>40470</v>
          </cell>
          <cell r="K36">
            <v>38639</v>
          </cell>
          <cell r="M36">
            <v>40074</v>
          </cell>
          <cell r="N36">
            <v>3.7138642304407554E-2</v>
          </cell>
          <cell r="O36">
            <v>0.27344370650481431</v>
          </cell>
        </row>
        <row r="37">
          <cell r="B37" t="str">
            <v>Julio</v>
          </cell>
          <cell r="C37">
            <v>40659</v>
          </cell>
          <cell r="I37">
            <v>43286</v>
          </cell>
          <cell r="K37">
            <v>40407</v>
          </cell>
          <cell r="M37">
            <v>45242</v>
          </cell>
          <cell r="N37">
            <v>0.11965748508921714</v>
          </cell>
          <cell r="O37">
            <v>0.11271797142084172</v>
          </cell>
        </row>
        <row r="38">
          <cell r="B38" t="str">
            <v>Agosto</v>
          </cell>
          <cell r="C38">
            <v>38714</v>
          </cell>
          <cell r="I38">
            <v>41695</v>
          </cell>
          <cell r="K38">
            <v>43373</v>
          </cell>
          <cell r="M38">
            <v>42595</v>
          </cell>
          <cell r="N38">
            <v>-1.7937426509579746E-2</v>
          </cell>
          <cell r="O38">
            <v>0.10024797230975868</v>
          </cell>
        </row>
        <row r="39">
          <cell r="B39" t="str">
            <v>Septiembre</v>
          </cell>
          <cell r="C39">
            <v>36471</v>
          </cell>
          <cell r="I39">
            <v>42224</v>
          </cell>
          <cell r="K39">
            <v>40151</v>
          </cell>
          <cell r="M39">
            <v>43154</v>
          </cell>
          <cell r="N39">
            <v>7.479265771711785E-2</v>
          </cell>
          <cell r="O39">
            <v>0.18324147953168279</v>
          </cell>
        </row>
        <row r="40">
          <cell r="B40" t="str">
            <v>Octubre</v>
          </cell>
          <cell r="C40">
            <v>40116</v>
          </cell>
          <cell r="I40">
            <v>48246</v>
          </cell>
          <cell r="K40">
            <v>49321</v>
          </cell>
          <cell r="M40">
            <v>43124</v>
          </cell>
          <cell r="N40">
            <v>-0.1256462764339733</v>
          </cell>
          <cell r="O40">
            <v>7.4982550603250653E-2</v>
          </cell>
        </row>
        <row r="41">
          <cell r="B41" t="str">
            <v>Noviembre</v>
          </cell>
          <cell r="C41">
            <v>47646</v>
          </cell>
          <cell r="I41">
            <v>56046</v>
          </cell>
          <cell r="K41">
            <v>55991</v>
          </cell>
          <cell r="M41" t="str">
            <v>-</v>
          </cell>
          <cell r="N41" t="str">
            <v>-</v>
          </cell>
          <cell r="O41" t="str">
            <v>-</v>
          </cell>
        </row>
        <row r="42">
          <cell r="B42" t="str">
            <v>Diciembre</v>
          </cell>
          <cell r="C42">
            <v>48947</v>
          </cell>
          <cell r="I42">
            <v>54058</v>
          </cell>
          <cell r="K42">
            <v>53126</v>
          </cell>
          <cell r="M42" t="str">
            <v>-</v>
          </cell>
          <cell r="N42" t="str">
            <v>-</v>
          </cell>
          <cell r="O42" t="str">
            <v>-</v>
          </cell>
        </row>
        <row r="43">
          <cell r="C43">
            <v>503437</v>
          </cell>
          <cell r="I43">
            <v>543499</v>
          </cell>
          <cell r="K43">
            <v>576462</v>
          </cell>
          <cell r="M43">
            <v>475889</v>
          </cell>
          <cell r="N43">
            <v>1.8281997239726566E-2</v>
          </cell>
          <cell r="O43">
            <v>0.16970878272753187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26360</v>
          </cell>
          <cell r="I53">
            <v>25732</v>
          </cell>
          <cell r="K53">
            <v>35523</v>
          </cell>
          <cell r="M53">
            <v>36719</v>
          </cell>
          <cell r="N53">
            <v>3.3668327562424327E-2</v>
          </cell>
          <cell r="O53">
            <v>0.39298179059180582</v>
          </cell>
        </row>
        <row r="54">
          <cell r="B54" t="str">
            <v>Febrero</v>
          </cell>
          <cell r="C54">
            <v>25016</v>
          </cell>
          <cell r="I54">
            <v>27332</v>
          </cell>
          <cell r="K54">
            <v>32889</v>
          </cell>
          <cell r="M54">
            <v>33731</v>
          </cell>
          <cell r="N54">
            <v>2.5601264860591666E-2</v>
          </cell>
          <cell r="O54">
            <v>0.34837703869523495</v>
          </cell>
        </row>
        <row r="55">
          <cell r="B55" t="str">
            <v>Marzo</v>
          </cell>
          <cell r="C55">
            <v>26899</v>
          </cell>
          <cell r="I55">
            <v>30980</v>
          </cell>
          <cell r="K55">
            <v>34565</v>
          </cell>
          <cell r="M55">
            <v>33512</v>
          </cell>
          <cell r="N55">
            <v>-3.0464342543034872E-2</v>
          </cell>
          <cell r="O55">
            <v>0.24584557046730371</v>
          </cell>
        </row>
        <row r="56">
          <cell r="B56" t="str">
            <v>Abril</v>
          </cell>
          <cell r="C56">
            <v>21696</v>
          </cell>
          <cell r="I56">
            <v>29287</v>
          </cell>
          <cell r="K56">
            <v>27273</v>
          </cell>
          <cell r="M56">
            <v>28433</v>
          </cell>
          <cell r="N56">
            <v>4.2532908004253356E-2</v>
          </cell>
          <cell r="O56">
            <v>0.31051806784660774</v>
          </cell>
        </row>
        <row r="57">
          <cell r="B57" t="str">
            <v>Mayo</v>
          </cell>
          <cell r="C57">
            <v>17980</v>
          </cell>
          <cell r="I57">
            <v>26797</v>
          </cell>
          <cell r="K57">
            <v>24835</v>
          </cell>
          <cell r="M57">
            <v>22675</v>
          </cell>
          <cell r="N57">
            <v>-8.6974028588685304E-2</v>
          </cell>
          <cell r="O57">
            <v>0.26112347052280316</v>
          </cell>
        </row>
        <row r="58">
          <cell r="B58" t="str">
            <v>Junio</v>
          </cell>
          <cell r="C58">
            <v>16631</v>
          </cell>
          <cell r="I58">
            <v>24434</v>
          </cell>
          <cell r="K58">
            <v>22412</v>
          </cell>
          <cell r="M58">
            <v>24289</v>
          </cell>
          <cell r="N58">
            <v>8.3749776905229334E-2</v>
          </cell>
          <cell r="O58">
            <v>0.46046539594732727</v>
          </cell>
        </row>
        <row r="59">
          <cell r="B59" t="str">
            <v>Julio</v>
          </cell>
          <cell r="C59">
            <v>22079</v>
          </cell>
          <cell r="I59">
            <v>27739</v>
          </cell>
          <cell r="K59">
            <v>26095</v>
          </cell>
          <cell r="M59">
            <v>28719</v>
          </cell>
          <cell r="N59">
            <v>0.1005556620042154</v>
          </cell>
          <cell r="O59">
            <v>0.30073825807328225</v>
          </cell>
        </row>
        <row r="60">
          <cell r="B60" t="str">
            <v>Agosto</v>
          </cell>
          <cell r="C60">
            <v>22120</v>
          </cell>
          <cell r="I60">
            <v>26708</v>
          </cell>
          <cell r="K60">
            <v>29282</v>
          </cell>
          <cell r="M60">
            <v>30070</v>
          </cell>
          <cell r="N60">
            <v>2.6910730141383787E-2</v>
          </cell>
          <cell r="O60">
            <v>0.35940325497287517</v>
          </cell>
        </row>
        <row r="61">
          <cell r="B61" t="str">
            <v>Septiembre</v>
          </cell>
          <cell r="C61">
            <v>18388</v>
          </cell>
          <cell r="I61">
            <v>24257</v>
          </cell>
          <cell r="K61">
            <v>26434</v>
          </cell>
          <cell r="M61">
            <v>29036</v>
          </cell>
          <cell r="N61">
            <v>9.8433835212226706E-2</v>
          </cell>
          <cell r="O61">
            <v>0.57907330867957363</v>
          </cell>
        </row>
        <row r="62">
          <cell r="B62" t="str">
            <v>Octubre</v>
          </cell>
          <cell r="C62">
            <v>20627</v>
          </cell>
          <cell r="I62">
            <v>27227</v>
          </cell>
          <cell r="K62">
            <v>31067</v>
          </cell>
          <cell r="M62">
            <v>29987</v>
          </cell>
          <cell r="N62">
            <v>-3.4763575498116928E-2</v>
          </cell>
          <cell r="O62">
            <v>0.45377417947350551</v>
          </cell>
        </row>
        <row r="63">
          <cell r="B63" t="str">
            <v>Noviembre</v>
          </cell>
          <cell r="C63">
            <v>25700</v>
          </cell>
          <cell r="I63">
            <v>33332</v>
          </cell>
          <cell r="K63">
            <v>34767</v>
          </cell>
          <cell r="M63" t="str">
            <v>-</v>
          </cell>
          <cell r="N63" t="str">
            <v>-</v>
          </cell>
          <cell r="O63" t="str">
            <v>-</v>
          </cell>
        </row>
        <row r="64">
          <cell r="B64" t="str">
            <v>Diciembre</v>
          </cell>
          <cell r="C64">
            <v>24184</v>
          </cell>
          <cell r="I64">
            <v>31034</v>
          </cell>
          <cell r="K64">
            <v>32286</v>
          </cell>
          <cell r="M64" t="str">
            <v>-</v>
          </cell>
          <cell r="N64" t="str">
            <v>-</v>
          </cell>
          <cell r="O64" t="str">
            <v>-</v>
          </cell>
        </row>
        <row r="65">
          <cell r="C65">
            <v>267680</v>
          </cell>
          <cell r="I65">
            <v>334859</v>
          </cell>
          <cell r="K65">
            <v>357428</v>
          </cell>
          <cell r="M65">
            <v>297171</v>
          </cell>
          <cell r="N65">
            <v>2.3404218682737898E-2</v>
          </cell>
          <cell r="O65">
            <v>0.36444654630939044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23738</v>
          </cell>
          <cell r="I75">
            <v>14333</v>
          </cell>
          <cell r="K75">
            <v>24055</v>
          </cell>
          <cell r="M75">
            <v>25932</v>
          </cell>
          <cell r="N75">
            <v>7.8029515693203155E-2</v>
          </cell>
          <cell r="O75">
            <v>9.2425646642514181E-2</v>
          </cell>
        </row>
        <row r="76">
          <cell r="B76" t="str">
            <v>Febrero</v>
          </cell>
          <cell r="C76">
            <v>22271</v>
          </cell>
          <cell r="I76">
            <v>14577</v>
          </cell>
          <cell r="K76">
            <v>19305</v>
          </cell>
          <cell r="M76">
            <v>22226</v>
          </cell>
          <cell r="N76">
            <v>0.15130795130795138</v>
          </cell>
          <cell r="O76">
            <v>-2.0205648601320236E-3</v>
          </cell>
        </row>
        <row r="77">
          <cell r="B77" t="str">
            <v>Marzo</v>
          </cell>
          <cell r="C77">
            <v>22509</v>
          </cell>
          <cell r="I77">
            <v>16123</v>
          </cell>
          <cell r="K77">
            <v>23789</v>
          </cell>
          <cell r="M77">
            <v>25131</v>
          </cell>
          <cell r="N77">
            <v>5.6412627685064498E-2</v>
          </cell>
          <cell r="O77">
            <v>0.11648673863787828</v>
          </cell>
        </row>
        <row r="78">
          <cell r="B78" t="str">
            <v>Abril</v>
          </cell>
          <cell r="C78">
            <v>15904</v>
          </cell>
          <cell r="I78">
            <v>14244</v>
          </cell>
          <cell r="K78">
            <v>15444</v>
          </cell>
          <cell r="M78">
            <v>17700</v>
          </cell>
          <cell r="N78">
            <v>0.14607614607614616</v>
          </cell>
          <cell r="O78">
            <v>0.11292756539235405</v>
          </cell>
        </row>
        <row r="79">
          <cell r="B79" t="str">
            <v>Mayo</v>
          </cell>
          <cell r="C79">
            <v>17042</v>
          </cell>
          <cell r="I79">
            <v>18069</v>
          </cell>
          <cell r="K79">
            <v>17776</v>
          </cell>
          <cell r="M79">
            <v>15641</v>
          </cell>
          <cell r="N79">
            <v>-0.1201057605760576</v>
          </cell>
          <cell r="O79">
            <v>-8.2208660955286894E-2</v>
          </cell>
        </row>
        <row r="80">
          <cell r="B80" t="str">
            <v>Junio</v>
          </cell>
          <cell r="C80">
            <v>14838</v>
          </cell>
          <cell r="I80">
            <v>16036</v>
          </cell>
          <cell r="K80">
            <v>16227</v>
          </cell>
          <cell r="M80">
            <v>15785</v>
          </cell>
          <cell r="N80">
            <v>-2.7238553028902435E-2</v>
          </cell>
          <cell r="O80">
            <v>6.3822617603450649E-2</v>
          </cell>
        </row>
        <row r="81">
          <cell r="B81" t="str">
            <v>Julio</v>
          </cell>
          <cell r="C81">
            <v>18580</v>
          </cell>
          <cell r="I81">
            <v>15547</v>
          </cell>
          <cell r="K81">
            <v>14312</v>
          </cell>
          <cell r="M81">
            <v>16523</v>
          </cell>
          <cell r="N81">
            <v>0.15448574622694244</v>
          </cell>
          <cell r="O81">
            <v>-0.11071044133476859</v>
          </cell>
        </row>
        <row r="82">
          <cell r="B82" t="str">
            <v>Agosto</v>
          </cell>
          <cell r="C82">
            <v>16594</v>
          </cell>
          <cell r="I82">
            <v>14987</v>
          </cell>
          <cell r="K82">
            <v>14091</v>
          </cell>
          <cell r="M82">
            <v>12525</v>
          </cell>
          <cell r="N82">
            <v>-0.11113476687247181</v>
          </cell>
          <cell r="O82">
            <v>-0.24520911172713034</v>
          </cell>
        </row>
        <row r="83">
          <cell r="B83" t="str">
            <v>Septiembre</v>
          </cell>
          <cell r="C83">
            <v>18083</v>
          </cell>
          <cell r="I83">
            <v>17967</v>
          </cell>
          <cell r="K83">
            <v>13717</v>
          </cell>
          <cell r="M83">
            <v>14118</v>
          </cell>
          <cell r="N83">
            <v>2.9233797477582479E-2</v>
          </cell>
          <cell r="O83">
            <v>-0.21926671459381741</v>
          </cell>
        </row>
        <row r="84">
          <cell r="B84" t="str">
            <v>Octubre</v>
          </cell>
          <cell r="C84">
            <v>19489</v>
          </cell>
          <cell r="I84">
            <v>21019</v>
          </cell>
          <cell r="K84">
            <v>18254</v>
          </cell>
          <cell r="M84">
            <v>13137</v>
          </cell>
          <cell r="N84">
            <v>-0.28032212117891964</v>
          </cell>
          <cell r="O84">
            <v>-0.32592744625173176</v>
          </cell>
        </row>
        <row r="85">
          <cell r="B85" t="str">
            <v>Noviembre</v>
          </cell>
          <cell r="C85">
            <v>21946</v>
          </cell>
          <cell r="I85">
            <v>22714</v>
          </cell>
          <cell r="K85">
            <v>21224</v>
          </cell>
          <cell r="M85" t="str">
            <v>-</v>
          </cell>
          <cell r="N85" t="str">
            <v>-</v>
          </cell>
          <cell r="O85" t="str">
            <v>-</v>
          </cell>
        </row>
        <row r="86">
          <cell r="B86" t="str">
            <v>Diciembre</v>
          </cell>
          <cell r="C86">
            <v>24763</v>
          </cell>
          <cell r="I86">
            <v>23024</v>
          </cell>
          <cell r="K86">
            <v>20840</v>
          </cell>
          <cell r="M86" t="str">
            <v>-</v>
          </cell>
          <cell r="N86" t="str">
            <v>-</v>
          </cell>
          <cell r="O86" t="str">
            <v>-</v>
          </cell>
        </row>
        <row r="87">
          <cell r="C87">
            <v>235757</v>
          </cell>
          <cell r="I87">
            <v>208640</v>
          </cell>
          <cell r="K87">
            <v>219034</v>
          </cell>
          <cell r="M87">
            <v>178718</v>
          </cell>
          <cell r="N87">
            <v>9.8773803469514032E-3</v>
          </cell>
          <cell r="O87">
            <v>-5.4642207270111265E-2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26607-A470-442B-AC51-C339192AC0D4}">
  <dimension ref="B1:M54"/>
  <sheetViews>
    <sheetView showGridLines="0" tabSelected="1" workbookViewId="0">
      <selection activeCell="F4" sqref="F4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95FAD9C4-5D5D-4122-8565-B25C6E47D32B}"/>
    <hyperlink ref="B19" location="'Viajeros entr evol mensu TF'!A1" tooltip="Evolución mensual de viajeros entrentrados en Tenerife según lugar de residencia" display="Evolución mensual de viajeros entrados en Tenerife según lugar de residencia" xr:uid="{1A51CFF4-037B-40A0-A3E5-CA836F70A68F}"/>
    <hyperlink ref="B14" location="'Establecim aloj islas cat y tip'!A1" tooltip="Establecimientos alojativos Canarias e islas" display="Establecimientos alojativos Canarias e islas" xr:uid="{2406746A-5F13-4F02-96A0-DB4A241C3E3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A414F925-30C6-4816-B394-F7AAD75CF3F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4A870D6A-C1B7-4ADF-9E54-D116F7ABD6CD}"/>
    <hyperlink ref="B37" location="'Pernoctaciones lugar reside'!A1" tooltip="Pernoctaciones registradas en establecimientos alojativos de Canarias e islas según tipología y categoría" display="'Pernoctaciones lugar reside'!A1" xr:uid="{F9E7DBE9-5BCE-4C68-B348-1EC21799E1CC}"/>
    <hyperlink ref="B8" location="'Resumen indicadores (aloj)'!A1" tooltip="Resumen indicadores Tenerife" display="'Resumen indicadores (aloj)'!A1" xr:uid="{C838D4E5-571D-491D-8C32-4CB63225EF75}"/>
    <hyperlink ref="B9" location="'Resumen indicadores municipios '!A1" tooltip="Resumen indicadores municipios Tenerife" display="Resumen indicadores municipios Tenerife" xr:uid="{931D5C1E-8993-4AB5-A5D1-B713EB1C4CD6}"/>
    <hyperlink ref="B20" location="'Viajeros entr evol mensu TF cat'!A1" tooltip="Evolución mensual de viajeros entrentrados en Tenerife según lugar de residencia" display="'Viajeros entr evol mensu TF cat'!A1" xr:uid="{E4215BE6-7D15-4665-84EB-FC2DE61AA2CF}"/>
    <hyperlink ref="B21" location="'Viajeros entr evol anual TF cat'!A1" tooltip="Evolución mensual de viajeros entrentrados en Tenerife según lugar de residencia" display="'Viajeros entr evol anual TF cat'!A1" xr:uid="{E49C117E-2F08-4953-8E5B-C360DA33EAE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69B1026-26D4-451C-9623-DDF557DEE9E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FE54EF85-EDD1-4289-A4FE-09E6B31CD6D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AF84DA9-19F6-42FB-9A3F-578E1A67B8E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51A42CC3-4801-4447-8391-FEC4B470395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26019D0-115D-4755-B453-4B275E6BEC6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F7131B6-4134-4B66-9A10-65A40BFE60D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D71D42A-A22F-4EDF-AA62-FFB66E6C3072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A669465-EA5D-41E7-BCA2-7C8EE407BE2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822127A-5D5B-4485-BFAF-A7D22D469F93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540AD428-0CBF-4E6B-B2BB-F43D049A7985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7D2DB44-DC89-482A-9B77-D5115C418FE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35CEA01-0882-41E7-865E-3288DAF88195}"/>
    <hyperlink ref="B35" location="'Pernoctaciones evol mensu TF'!A1" tooltip="Evolución mensual de pernoctaciones en Tenerife según lugar de residencia" display="'Pernoctaciones evol mensu TF'!A1" xr:uid="{B4099E39-FD17-437C-A9AF-E4CF1523B5C0}"/>
    <hyperlink ref="B36" location="'Pernocta evol mensu TF cat'!A1" tooltip="Evolución mensual de pernoctaciones en Tenerife según lugar de residencia" display="'Pernocta evol mensu TF cat'!A1" xr:uid="{33A3E2EC-AFE0-4D89-8903-070A85614B31}"/>
    <hyperlink ref="B38" location="'Pernoctaciones lugar residen ac'!A1" tooltip="Pernoctaciones registradas en establecimientos alojativos de Canarias e islas según tipología y categoría" display="'Pernoctaciones lugar residen ac'!A1" xr:uid="{0CFC6603-541B-4167-A304-C8A177BAC452}"/>
    <hyperlink ref="B39" location="'Pernoctaciones lugar reside año'!A1" tooltip="Pernoctaciones registradas en establecimientos alojativos de Canarias e islas según tipología y categoría" display="'Pernoctaciones lugar reside año'!A1" xr:uid="{3A3E24EF-6223-47F7-9A85-2F22E06FE2F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66D0C65-115D-4767-88B0-A5566D138474}"/>
    <hyperlink ref="B41" location="'EM evol menusual lugar resd'!A1" tooltip="Evolución mensual de estancia media en Tenerife según lugar de residencia" display="'EM evol menusual lugar resd'!A1" xr:uid="{CA949EDF-2F4E-413C-935B-77BDD41D5697}"/>
    <hyperlink ref="B42" location="'EM evol mensu TF cat '!A1" tooltip="Evolución mensual de estancia media en Tenerife según lugar de residencia" display="'EM evol mensu TF cat '!A1" xr:uid="{FC73C1B3-C3F1-47B5-B1BA-1D8D9B68C679}"/>
    <hyperlink ref="B44" location="'tasa de ocupación evol mens'!A1" tooltip="Evolución mensual de estancia media en Tenerife según lugar de residencia" display="'tasa de ocupación evol mens'!A1" xr:uid="{3982FB7B-371A-4517-AA03-204C561141B1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CFB6474-4766-498B-8DE7-8BF2B96491B2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1496C79B-33A3-4A04-9C13-F55E92A5B3B2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7F6C790-C303-431D-A4C4-D6DB81D7E352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C56EE86-D0C9-4669-B4C6-4246121CD3F8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3FCBC9CB-CBA9-4AF1-A603-A7C52E07987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61B74-26A3-4AC2-96A0-9374191DABAF}">
  <sheetPr>
    <tabColor theme="7" tint="0.79998168889431442"/>
  </sheetPr>
  <dimension ref="A4:P89"/>
  <sheetViews>
    <sheetView showGridLines="0" zoomScaleNormal="100" workbookViewId="0">
      <selection activeCell="F25" sqref="F2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248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L21" si="0">IFERROR(E9/C9-1,"-")</f>
        <v>0</v>
      </c>
      <c r="G9" s="115">
        <v>4767</v>
      </c>
      <c r="H9" s="116">
        <f t="shared" si="0"/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v>1.0928035918505552E-2</v>
      </c>
      <c r="O9" s="116"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v>-6.5861690450055299E-3</v>
      </c>
      <c r="O10" s="116"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v>-8.7510923969174592E-2</v>
      </c>
      <c r="O11" s="116"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v>-6.5260519995823385E-3</v>
      </c>
      <c r="O12" s="116"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v>-2.4718975448800418E-2</v>
      </c>
      <c r="O13" s="116"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v>8.3189679141411288E-2</v>
      </c>
      <c r="O14" s="116"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v>0.28685306365258767</v>
      </c>
      <c r="O15" s="116"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v>1.3873140799039563E-2</v>
      </c>
      <c r="O16" s="116"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>
        <v>19577</v>
      </c>
      <c r="N17" s="116">
        <v>0.22870771355049269</v>
      </c>
      <c r="O17" s="116">
        <v>0.22417458729364692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>
        <v>19337</v>
      </c>
      <c r="N18" s="116">
        <v>-5.9164112295042037E-2</v>
      </c>
      <c r="O18" s="116">
        <v>3.5337580981956496E-2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>
        <v>25085</v>
      </c>
      <c r="N19" s="116">
        <v>5.9914649089449545E-2</v>
      </c>
      <c r="O19" s="116">
        <v>0.15679040811620926</v>
      </c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226242</v>
      </c>
      <c r="N21" s="119">
        <v>3.5280874196913947E-2</v>
      </c>
      <c r="O21" s="119">
        <v>0.13409059009885116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249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20553</v>
      </c>
      <c r="D31" s="116">
        <v>-2.1239106624124982E-2</v>
      </c>
      <c r="E31" s="115">
        <v>20553</v>
      </c>
      <c r="F31" s="116">
        <f t="shared" ref="F31:L43" si="1">IFERROR(E31/C31-1,"-")</f>
        <v>0</v>
      </c>
      <c r="G31" s="115">
        <v>4767</v>
      </c>
      <c r="H31" s="116">
        <f t="shared" si="1"/>
        <v>-0.76806305648810391</v>
      </c>
      <c r="I31" s="115">
        <v>14146</v>
      </c>
      <c r="J31" s="116">
        <f t="shared" si="1"/>
        <v>1.9674847912733373</v>
      </c>
      <c r="K31" s="115">
        <v>23609</v>
      </c>
      <c r="L31" s="116">
        <f t="shared" si="1"/>
        <v>0.66895235402233855</v>
      </c>
      <c r="M31" s="115">
        <v>23867</v>
      </c>
      <c r="N31" s="116">
        <v>1.0928035918505552E-2</v>
      </c>
      <c r="O31" s="116">
        <v>0.16124166788303418</v>
      </c>
    </row>
    <row r="32" spans="1:16" x14ac:dyDescent="0.25">
      <c r="B32" s="114" t="s">
        <v>73</v>
      </c>
      <c r="C32" s="115">
        <v>20929</v>
      </c>
      <c r="D32" s="116">
        <v>-5.9032461109612466E-2</v>
      </c>
      <c r="E32" s="115">
        <v>23364</v>
      </c>
      <c r="F32" s="116">
        <f t="shared" si="1"/>
        <v>0.11634574036026568</v>
      </c>
      <c r="G32" s="115">
        <v>8041</v>
      </c>
      <c r="H32" s="116">
        <f t="shared" si="1"/>
        <v>-0.65583804143126179</v>
      </c>
      <c r="I32" s="115">
        <v>17059</v>
      </c>
      <c r="J32" s="116">
        <f t="shared" si="1"/>
        <v>1.1215023007088671</v>
      </c>
      <c r="K32" s="115">
        <v>22775</v>
      </c>
      <c r="L32" s="116">
        <f t="shared" si="1"/>
        <v>0.33507239580280213</v>
      </c>
      <c r="M32" s="115">
        <v>22625</v>
      </c>
      <c r="N32" s="116">
        <v>-6.5861690450055299E-3</v>
      </c>
      <c r="O32" s="116">
        <v>8.1035883224234384E-2</v>
      </c>
    </row>
    <row r="33" spans="2:16" x14ac:dyDescent="0.25">
      <c r="B33" s="114" t="s">
        <v>75</v>
      </c>
      <c r="C33" s="115">
        <v>21779</v>
      </c>
      <c r="D33" s="116">
        <v>-1.6172019695532391E-2</v>
      </c>
      <c r="E33" s="115">
        <v>8936</v>
      </c>
      <c r="F33" s="116">
        <f t="shared" si="1"/>
        <v>-0.58969649662518941</v>
      </c>
      <c r="G33" s="115">
        <v>10312</v>
      </c>
      <c r="H33" s="116">
        <f t="shared" si="1"/>
        <v>0.15398388540734098</v>
      </c>
      <c r="I33" s="115">
        <v>20054</v>
      </c>
      <c r="J33" s="116">
        <f t="shared" si="1"/>
        <v>0.94472459270752518</v>
      </c>
      <c r="K33" s="115">
        <v>25174</v>
      </c>
      <c r="L33" s="116">
        <f t="shared" si="1"/>
        <v>0.25531066121472024</v>
      </c>
      <c r="M33" s="115">
        <v>22971</v>
      </c>
      <c r="N33" s="116">
        <v>-8.7510923969174592E-2</v>
      </c>
      <c r="O33" s="116">
        <v>5.4731622204876151E-2</v>
      </c>
    </row>
    <row r="34" spans="2:16" x14ac:dyDescent="0.25">
      <c r="B34" s="114" t="s">
        <v>77</v>
      </c>
      <c r="C34" s="115">
        <v>16758</v>
      </c>
      <c r="D34" s="116">
        <v>-0.13676402410755684</v>
      </c>
      <c r="E34" s="115">
        <v>0</v>
      </c>
      <c r="F34" s="116">
        <f t="shared" si="1"/>
        <v>-1</v>
      </c>
      <c r="G34" s="115">
        <v>9597</v>
      </c>
      <c r="H34" s="116" t="str">
        <f t="shared" si="1"/>
        <v>-</v>
      </c>
      <c r="I34" s="115">
        <v>17340</v>
      </c>
      <c r="J34" s="116">
        <f t="shared" si="1"/>
        <v>0.8068146295717411</v>
      </c>
      <c r="K34" s="115">
        <v>19154</v>
      </c>
      <c r="L34" s="116">
        <f t="shared" si="1"/>
        <v>0.10461361014994242</v>
      </c>
      <c r="M34" s="115">
        <v>19029</v>
      </c>
      <c r="N34" s="116">
        <v>-6.5260519995823385E-3</v>
      </c>
      <c r="O34" s="116">
        <v>0.13551736484067312</v>
      </c>
    </row>
    <row r="35" spans="2:16" x14ac:dyDescent="0.25">
      <c r="B35" s="114" t="s">
        <v>79</v>
      </c>
      <c r="C35" s="115">
        <v>17027</v>
      </c>
      <c r="D35" s="116">
        <v>-0.10900052328623755</v>
      </c>
      <c r="E35" s="115">
        <v>0</v>
      </c>
      <c r="F35" s="116">
        <f t="shared" si="1"/>
        <v>-1</v>
      </c>
      <c r="G35" s="115">
        <v>12545</v>
      </c>
      <c r="H35" s="116" t="str">
        <f t="shared" si="1"/>
        <v>-</v>
      </c>
      <c r="I35" s="115">
        <v>18214</v>
      </c>
      <c r="J35" s="116">
        <f t="shared" si="1"/>
        <v>0.45189318453567151</v>
      </c>
      <c r="K35" s="115">
        <v>17881</v>
      </c>
      <c r="L35" s="116">
        <f t="shared" si="1"/>
        <v>-1.828263972768196E-2</v>
      </c>
      <c r="M35" s="115">
        <v>17439</v>
      </c>
      <c r="N35" s="116">
        <v>-2.4718975448800418E-2</v>
      </c>
      <c r="O35" s="116">
        <v>2.4196863804545776E-2</v>
      </c>
    </row>
    <row r="36" spans="2:16" x14ac:dyDescent="0.25">
      <c r="B36" s="114" t="s">
        <v>81</v>
      </c>
      <c r="C36" s="115">
        <v>15071</v>
      </c>
      <c r="D36" s="116">
        <v>-0.16794567437751895</v>
      </c>
      <c r="E36" s="115">
        <v>0</v>
      </c>
      <c r="F36" s="116">
        <f t="shared" si="1"/>
        <v>-1</v>
      </c>
      <c r="G36" s="115">
        <v>13541</v>
      </c>
      <c r="H36" s="116" t="str">
        <f t="shared" si="1"/>
        <v>-</v>
      </c>
      <c r="I36" s="115">
        <v>17608</v>
      </c>
      <c r="J36" s="116">
        <f t="shared" si="1"/>
        <v>0.30034709401078197</v>
      </c>
      <c r="K36" s="115">
        <v>17983</v>
      </c>
      <c r="L36" s="116">
        <f t="shared" si="1"/>
        <v>2.1297137664697763E-2</v>
      </c>
      <c r="M36" s="115">
        <v>19479</v>
      </c>
      <c r="N36" s="116">
        <v>8.3189679141411288E-2</v>
      </c>
      <c r="O36" s="116">
        <v>0.29248225068011413</v>
      </c>
    </row>
    <row r="37" spans="2:16" x14ac:dyDescent="0.25">
      <c r="B37" s="114" t="s">
        <v>83</v>
      </c>
      <c r="C37" s="115">
        <v>17228</v>
      </c>
      <c r="D37" s="116">
        <v>-3.5062170942085857E-2</v>
      </c>
      <c r="E37" s="115">
        <v>0</v>
      </c>
      <c r="F37" s="116">
        <f t="shared" si="1"/>
        <v>-1</v>
      </c>
      <c r="G37" s="115">
        <v>14398</v>
      </c>
      <c r="H37" s="116" t="str">
        <f t="shared" si="1"/>
        <v>-</v>
      </c>
      <c r="I37" s="115">
        <v>18083</v>
      </c>
      <c r="J37" s="116">
        <f t="shared" si="1"/>
        <v>0.25593832476732881</v>
      </c>
      <c r="K37" s="115">
        <v>16810</v>
      </c>
      <c r="L37" s="116">
        <f t="shared" si="1"/>
        <v>-7.0397611015871275E-2</v>
      </c>
      <c r="M37" s="115">
        <v>21632</v>
      </c>
      <c r="N37" s="116">
        <v>0.28685306365258767</v>
      </c>
      <c r="O37" s="116">
        <v>0.25563036916647319</v>
      </c>
    </row>
    <row r="38" spans="2:16" x14ac:dyDescent="0.25">
      <c r="B38" s="114" t="s">
        <v>85</v>
      </c>
      <c r="C38" s="115">
        <v>13793</v>
      </c>
      <c r="D38" s="116">
        <v>-3.6868933733677833E-2</v>
      </c>
      <c r="E38" s="115">
        <v>6776</v>
      </c>
      <c r="F38" s="116">
        <f t="shared" si="1"/>
        <v>-0.50873631552236642</v>
      </c>
      <c r="G38" s="115">
        <v>13925</v>
      </c>
      <c r="H38" s="116">
        <f t="shared" si="1"/>
        <v>1.0550472255017711</v>
      </c>
      <c r="I38" s="115">
        <v>15520</v>
      </c>
      <c r="J38" s="116">
        <f t="shared" si="1"/>
        <v>0.1145421903052064</v>
      </c>
      <c r="K38" s="115">
        <v>14993</v>
      </c>
      <c r="L38" s="116">
        <f t="shared" si="1"/>
        <v>-3.39561855670103E-2</v>
      </c>
      <c r="M38" s="115">
        <v>15201</v>
      </c>
      <c r="N38" s="116">
        <v>1.3873140799039563E-2</v>
      </c>
      <c r="O38" s="116">
        <v>0.10208076560574209</v>
      </c>
    </row>
    <row r="39" spans="2:16" x14ac:dyDescent="0.25">
      <c r="B39" s="114" t="s">
        <v>87</v>
      </c>
      <c r="C39" s="115">
        <v>15992</v>
      </c>
      <c r="D39" s="116">
        <v>2.2833386632555186E-2</v>
      </c>
      <c r="E39" s="115">
        <v>7423</v>
      </c>
      <c r="F39" s="116">
        <f t="shared" si="1"/>
        <v>-0.53583041520760388</v>
      </c>
      <c r="G39" s="115">
        <v>16473</v>
      </c>
      <c r="H39" s="116">
        <f t="shared" si="1"/>
        <v>1.2191836184830929</v>
      </c>
      <c r="I39" s="115">
        <v>19959</v>
      </c>
      <c r="J39" s="116">
        <f t="shared" si="1"/>
        <v>0.21161901293024954</v>
      </c>
      <c r="K39" s="115">
        <v>15933</v>
      </c>
      <c r="L39" s="116">
        <f t="shared" si="1"/>
        <v>-0.2017135127010371</v>
      </c>
      <c r="M39" s="115">
        <v>19577</v>
      </c>
      <c r="N39" s="116">
        <v>0.22870771355049269</v>
      </c>
      <c r="O39" s="116">
        <v>0.22417458729364692</v>
      </c>
    </row>
    <row r="40" spans="2:16" x14ac:dyDescent="0.25">
      <c r="B40" s="114" t="s">
        <v>89</v>
      </c>
      <c r="C40" s="115">
        <v>18677</v>
      </c>
      <c r="D40" s="116">
        <v>-6.8292926269579945E-2</v>
      </c>
      <c r="E40" s="115">
        <v>9298</v>
      </c>
      <c r="F40" s="116">
        <f t="shared" si="1"/>
        <v>-0.50216844246934733</v>
      </c>
      <c r="G40" s="115">
        <v>19721</v>
      </c>
      <c r="H40" s="116">
        <f t="shared" si="1"/>
        <v>1.1209937620993764</v>
      </c>
      <c r="I40" s="115">
        <v>21932</v>
      </c>
      <c r="J40" s="116">
        <f t="shared" si="1"/>
        <v>0.11211399016277057</v>
      </c>
      <c r="K40" s="115">
        <v>20553</v>
      </c>
      <c r="L40" s="116">
        <f t="shared" si="1"/>
        <v>-6.2876162684661674E-2</v>
      </c>
      <c r="M40" s="115">
        <v>19337</v>
      </c>
      <c r="N40" s="116">
        <v>-5.9164112295042037E-2</v>
      </c>
      <c r="O40" s="116">
        <v>3.5337580981956496E-2</v>
      </c>
    </row>
    <row r="41" spans="2:16" x14ac:dyDescent="0.25">
      <c r="B41" s="114" t="s">
        <v>91</v>
      </c>
      <c r="C41" s="115">
        <v>21685</v>
      </c>
      <c r="D41" s="116">
        <v>-1.5749818445896846E-2</v>
      </c>
      <c r="E41" s="115">
        <v>8104</v>
      </c>
      <c r="F41" s="116">
        <f t="shared" si="1"/>
        <v>-0.62628545077242337</v>
      </c>
      <c r="G41" s="115">
        <v>22740</v>
      </c>
      <c r="H41" s="116">
        <f t="shared" si="1"/>
        <v>1.8060217176702862</v>
      </c>
      <c r="I41" s="115">
        <v>25251</v>
      </c>
      <c r="J41" s="116">
        <f t="shared" si="1"/>
        <v>0.11042216358839041</v>
      </c>
      <c r="K41" s="115">
        <v>23667</v>
      </c>
      <c r="L41" s="116">
        <f t="shared" si="1"/>
        <v>-6.2730188903409756E-2</v>
      </c>
      <c r="M41" s="115">
        <v>25085</v>
      </c>
      <c r="N41" s="116">
        <v>5.9914649089449545E-2</v>
      </c>
      <c r="O41" s="116">
        <v>0.15679040811620926</v>
      </c>
    </row>
    <row r="42" spans="2:16" x14ac:dyDescent="0.25">
      <c r="B42" s="114" t="s">
        <v>93</v>
      </c>
      <c r="C42" s="115">
        <v>20923</v>
      </c>
      <c r="D42" s="116">
        <v>2.528544127015242E-2</v>
      </c>
      <c r="E42" s="115">
        <v>6962</v>
      </c>
      <c r="F42" s="116">
        <f t="shared" si="1"/>
        <v>-0.66725612961812364</v>
      </c>
      <c r="G42" s="115">
        <v>18198</v>
      </c>
      <c r="H42" s="116">
        <f t="shared" si="1"/>
        <v>1.6139040505601838</v>
      </c>
      <c r="I42" s="115">
        <v>23965</v>
      </c>
      <c r="J42" s="116">
        <f t="shared" si="1"/>
        <v>0.3169029563688317</v>
      </c>
      <c r="K42" s="115">
        <v>20577</v>
      </c>
      <c r="L42" s="116">
        <f t="shared" si="1"/>
        <v>-0.14137283538493639</v>
      </c>
      <c r="M42" s="115"/>
      <c r="N42" s="116"/>
      <c r="O42" s="116"/>
    </row>
    <row r="43" spans="2:16" ht="15.75" x14ac:dyDescent="0.25">
      <c r="B43" s="117" t="s">
        <v>30</v>
      </c>
      <c r="C43" s="118">
        <v>220415</v>
      </c>
      <c r="D43" s="119">
        <v>-5.1199049541774122E-2</v>
      </c>
      <c r="E43" s="118">
        <v>103516</v>
      </c>
      <c r="F43" s="119">
        <f t="shared" si="1"/>
        <v>-0.53035864165324509</v>
      </c>
      <c r="G43" s="118">
        <v>164258</v>
      </c>
      <c r="H43" s="119">
        <f t="shared" si="1"/>
        <v>0.58678851578499946</v>
      </c>
      <c r="I43" s="118">
        <v>229131</v>
      </c>
      <c r="J43" s="119">
        <f t="shared" si="1"/>
        <v>0.39494575606667559</v>
      </c>
      <c r="K43" s="118">
        <v>239109</v>
      </c>
      <c r="L43" s="119">
        <f t="shared" si="1"/>
        <v>4.3547141155059865E-2</v>
      </c>
      <c r="M43" s="118">
        <v>226242</v>
      </c>
      <c r="N43" s="119">
        <v>3.5280874196913947E-2</v>
      </c>
      <c r="O43" s="119">
        <v>0.13409059009885116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9" t="s">
        <v>250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10736</v>
      </c>
      <c r="D53" s="116">
        <v>6.4685478578794253E-3</v>
      </c>
      <c r="E53" s="115">
        <v>9949</v>
      </c>
      <c r="F53" s="116">
        <f t="shared" ref="F53:L65" si="2">IFERROR(E53/C53-1,"-")</f>
        <v>-7.33047690014903E-2</v>
      </c>
      <c r="G53" s="115">
        <v>1748</v>
      </c>
      <c r="H53" s="116">
        <f t="shared" si="2"/>
        <v>-0.82430395014574331</v>
      </c>
      <c r="I53" s="115">
        <v>8448</v>
      </c>
      <c r="J53" s="116">
        <f t="shared" si="2"/>
        <v>3.832951945080092</v>
      </c>
      <c r="K53" s="115">
        <v>14009</v>
      </c>
      <c r="L53" s="116">
        <f t="shared" si="2"/>
        <v>0.65826231060606055</v>
      </c>
      <c r="M53" s="115">
        <v>13713</v>
      </c>
      <c r="N53" s="116">
        <v>-2.1129274038118373E-2</v>
      </c>
      <c r="O53" s="116">
        <v>0.27729135618479872</v>
      </c>
    </row>
    <row r="54" spans="1:16" x14ac:dyDescent="0.25">
      <c r="A54" s="1">
        <v>2</v>
      </c>
      <c r="B54" s="114" t="s">
        <v>73</v>
      </c>
      <c r="C54" s="115">
        <v>10604</v>
      </c>
      <c r="D54" s="116">
        <v>-2.8211397404551697E-3</v>
      </c>
      <c r="E54" s="115">
        <v>11543</v>
      </c>
      <c r="F54" s="116">
        <f t="shared" si="2"/>
        <v>8.8551490003772271E-2</v>
      </c>
      <c r="G54" s="115">
        <v>3877</v>
      </c>
      <c r="H54" s="116">
        <f t="shared" si="2"/>
        <v>-0.66412544399202988</v>
      </c>
      <c r="I54" s="115">
        <v>10670</v>
      </c>
      <c r="J54" s="116">
        <f t="shared" si="2"/>
        <v>1.7521279339695641</v>
      </c>
      <c r="K54" s="115">
        <v>13831</v>
      </c>
      <c r="L54" s="116">
        <f t="shared" si="2"/>
        <v>0.29625117150890357</v>
      </c>
      <c r="M54" s="115">
        <v>13097</v>
      </c>
      <c r="N54" s="116">
        <v>-5.3069192393897735E-2</v>
      </c>
      <c r="O54" s="116">
        <v>0.23509996227838559</v>
      </c>
    </row>
    <row r="55" spans="1:16" x14ac:dyDescent="0.25">
      <c r="A55" s="1">
        <v>3</v>
      </c>
      <c r="B55" s="114" t="s">
        <v>75</v>
      </c>
      <c r="C55" s="115">
        <v>11570</v>
      </c>
      <c r="D55" s="116">
        <v>1.5446726347200235E-2</v>
      </c>
      <c r="E55" s="115">
        <v>4800</v>
      </c>
      <c r="F55" s="116">
        <f t="shared" si="2"/>
        <v>-0.58513396715643906</v>
      </c>
      <c r="G55" s="115">
        <v>5386</v>
      </c>
      <c r="H55" s="116">
        <f t="shared" si="2"/>
        <v>0.12208333333333332</v>
      </c>
      <c r="I55" s="115">
        <v>12702</v>
      </c>
      <c r="J55" s="116">
        <f t="shared" si="2"/>
        <v>1.3583364277757148</v>
      </c>
      <c r="K55" s="115">
        <v>15155</v>
      </c>
      <c r="L55" s="116">
        <f t="shared" si="2"/>
        <v>0.19311919382774367</v>
      </c>
      <c r="M55" s="115">
        <v>13219</v>
      </c>
      <c r="N55" s="116">
        <v>-0.1277466182777961</v>
      </c>
      <c r="O55" s="116">
        <v>0.14252376836646508</v>
      </c>
    </row>
    <row r="56" spans="1:16" x14ac:dyDescent="0.25">
      <c r="A56" s="1">
        <v>4</v>
      </c>
      <c r="B56" s="114" t="s">
        <v>77</v>
      </c>
      <c r="C56" s="115">
        <v>8983</v>
      </c>
      <c r="D56" s="116">
        <v>-4.7704865896321391E-2</v>
      </c>
      <c r="E56" s="115">
        <v>0</v>
      </c>
      <c r="F56" s="116">
        <f t="shared" si="2"/>
        <v>-1</v>
      </c>
      <c r="G56" s="115">
        <v>6275</v>
      </c>
      <c r="H56" s="116" t="str">
        <f t="shared" si="2"/>
        <v>-</v>
      </c>
      <c r="I56" s="115">
        <v>11294</v>
      </c>
      <c r="J56" s="116">
        <f t="shared" si="2"/>
        <v>0.79984063745019918</v>
      </c>
      <c r="K56" s="115">
        <v>11713</v>
      </c>
      <c r="L56" s="116">
        <f t="shared" si="2"/>
        <v>3.7099344784841559E-2</v>
      </c>
      <c r="M56" s="115">
        <v>11165</v>
      </c>
      <c r="N56" s="116">
        <v>-4.6785622812259842E-2</v>
      </c>
      <c r="O56" s="116">
        <v>0.24290326171657584</v>
      </c>
    </row>
    <row r="57" spans="1:16" x14ac:dyDescent="0.25">
      <c r="A57" s="1">
        <v>5</v>
      </c>
      <c r="B57" s="114" t="s">
        <v>79</v>
      </c>
      <c r="C57" s="115">
        <v>8538</v>
      </c>
      <c r="D57" s="116">
        <v>-4.7735891144322973E-2</v>
      </c>
      <c r="E57" s="115">
        <v>0</v>
      </c>
      <c r="F57" s="116">
        <f t="shared" si="2"/>
        <v>-1</v>
      </c>
      <c r="G57" s="115">
        <v>8426</v>
      </c>
      <c r="H57" s="116" t="str">
        <f t="shared" si="2"/>
        <v>-</v>
      </c>
      <c r="I57" s="115">
        <v>10870</v>
      </c>
      <c r="J57" s="116">
        <f t="shared" si="2"/>
        <v>0.29005459292665559</v>
      </c>
      <c r="K57" s="115">
        <v>10695</v>
      </c>
      <c r="L57" s="116">
        <f t="shared" si="2"/>
        <v>-1.609935602575896E-2</v>
      </c>
      <c r="M57" s="115">
        <v>10226</v>
      </c>
      <c r="N57" s="116">
        <v>-4.3852267414679735E-2</v>
      </c>
      <c r="O57" s="116">
        <v>0.19770438041695937</v>
      </c>
    </row>
    <row r="58" spans="1:16" x14ac:dyDescent="0.25">
      <c r="A58" s="1">
        <v>6</v>
      </c>
      <c r="B58" s="114" t="s">
        <v>81</v>
      </c>
      <c r="C58" s="115">
        <v>7595</v>
      </c>
      <c r="D58" s="116">
        <v>-0.12206681308519252</v>
      </c>
      <c r="E58" s="115">
        <v>0</v>
      </c>
      <c r="F58" s="116">
        <f t="shared" si="2"/>
        <v>-1</v>
      </c>
      <c r="G58" s="115">
        <v>9155</v>
      </c>
      <c r="H58" s="116" t="str">
        <f t="shared" si="2"/>
        <v>-</v>
      </c>
      <c r="I58" s="115">
        <v>10141</v>
      </c>
      <c r="J58" s="116">
        <f t="shared" si="2"/>
        <v>0.1077007099945384</v>
      </c>
      <c r="K58" s="115">
        <v>10170</v>
      </c>
      <c r="L58" s="116">
        <f t="shared" si="2"/>
        <v>2.8596785326890917E-3</v>
      </c>
      <c r="M58" s="115">
        <v>11059</v>
      </c>
      <c r="N58" s="116">
        <v>8.7413962635201514E-2</v>
      </c>
      <c r="O58" s="116">
        <v>0.45608953258722851</v>
      </c>
    </row>
    <row r="59" spans="1:16" x14ac:dyDescent="0.25">
      <c r="A59" s="1">
        <v>7</v>
      </c>
      <c r="B59" s="114" t="s">
        <v>83</v>
      </c>
      <c r="C59" s="115">
        <v>8161</v>
      </c>
      <c r="D59" s="116">
        <v>-7.4191718661372641E-2</v>
      </c>
      <c r="E59" s="115">
        <v>0</v>
      </c>
      <c r="F59" s="116">
        <f t="shared" si="2"/>
        <v>-1</v>
      </c>
      <c r="G59" s="115">
        <v>10003</v>
      </c>
      <c r="H59" s="116" t="str">
        <f t="shared" si="2"/>
        <v>-</v>
      </c>
      <c r="I59" s="115">
        <v>10838</v>
      </c>
      <c r="J59" s="116">
        <f t="shared" si="2"/>
        <v>8.3474957512746251E-2</v>
      </c>
      <c r="K59" s="115">
        <v>10021</v>
      </c>
      <c r="L59" s="116">
        <f t="shared" si="2"/>
        <v>-7.5382911976379363E-2</v>
      </c>
      <c r="M59" s="115">
        <v>12572</v>
      </c>
      <c r="N59" s="116">
        <v>0.25456541263346977</v>
      </c>
      <c r="O59" s="116">
        <v>0.54049748805293474</v>
      </c>
    </row>
    <row r="60" spans="1:16" x14ac:dyDescent="0.25">
      <c r="A60" s="1">
        <v>8</v>
      </c>
      <c r="B60" s="114" t="s">
        <v>85</v>
      </c>
      <c r="C60" s="115">
        <v>6613</v>
      </c>
      <c r="D60" s="116">
        <v>1.5144631228229954E-3</v>
      </c>
      <c r="E60" s="115">
        <v>3541</v>
      </c>
      <c r="F60" s="116">
        <f t="shared" si="2"/>
        <v>-0.46453954332375624</v>
      </c>
      <c r="G60" s="115">
        <v>9293</v>
      </c>
      <c r="H60" s="116">
        <f t="shared" si="2"/>
        <v>1.6243998870375602</v>
      </c>
      <c r="I60" s="115">
        <v>8772</v>
      </c>
      <c r="J60" s="116">
        <f t="shared" si="2"/>
        <v>-5.606370386312276E-2</v>
      </c>
      <c r="K60" s="115">
        <v>9451</v>
      </c>
      <c r="L60" s="116">
        <f t="shared" si="2"/>
        <v>7.7405380756953912E-2</v>
      </c>
      <c r="M60" s="115">
        <v>9290</v>
      </c>
      <c r="N60" s="116">
        <v>-1.7035234366733709E-2</v>
      </c>
      <c r="O60" s="116">
        <v>0.40480871011643726</v>
      </c>
    </row>
    <row r="61" spans="1:16" x14ac:dyDescent="0.25">
      <c r="A61" s="1">
        <v>9</v>
      </c>
      <c r="B61" s="114" t="s">
        <v>87</v>
      </c>
      <c r="C61" s="115">
        <v>7748</v>
      </c>
      <c r="D61" s="116">
        <v>4.2773817239143419E-3</v>
      </c>
      <c r="E61" s="115">
        <v>3927</v>
      </c>
      <c r="F61" s="116">
        <f t="shared" si="2"/>
        <v>-0.49315952503871963</v>
      </c>
      <c r="G61" s="115">
        <v>10524</v>
      </c>
      <c r="H61" s="116">
        <f t="shared" si="2"/>
        <v>1.6799083269671504</v>
      </c>
      <c r="I61" s="115">
        <v>11314</v>
      </c>
      <c r="J61" s="116">
        <f t="shared" si="2"/>
        <v>7.5066514633219228E-2</v>
      </c>
      <c r="K61" s="115">
        <v>9475</v>
      </c>
      <c r="L61" s="116">
        <f t="shared" si="2"/>
        <v>-0.16254198338341874</v>
      </c>
      <c r="M61" s="115">
        <v>12468</v>
      </c>
      <c r="N61" s="116">
        <v>0.31588390501319252</v>
      </c>
      <c r="O61" s="116">
        <v>0.60918946824987086</v>
      </c>
    </row>
    <row r="62" spans="1:16" x14ac:dyDescent="0.25">
      <c r="A62" s="1">
        <v>10</v>
      </c>
      <c r="B62" s="114" t="s">
        <v>89</v>
      </c>
      <c r="C62" s="115">
        <v>9146</v>
      </c>
      <c r="D62" s="116">
        <v>-0.11478900503290745</v>
      </c>
      <c r="E62" s="115">
        <v>5005</v>
      </c>
      <c r="F62" s="116">
        <f t="shared" si="2"/>
        <v>-0.45276623660616666</v>
      </c>
      <c r="G62" s="115">
        <v>12607</v>
      </c>
      <c r="H62" s="116">
        <f t="shared" si="2"/>
        <v>1.5188811188811191</v>
      </c>
      <c r="I62" s="115">
        <v>12410</v>
      </c>
      <c r="J62" s="116">
        <f t="shared" si="2"/>
        <v>-1.5626239390814645E-2</v>
      </c>
      <c r="K62" s="115">
        <v>12972</v>
      </c>
      <c r="L62" s="116">
        <f t="shared" si="2"/>
        <v>4.5286059629331188E-2</v>
      </c>
      <c r="M62" s="115">
        <v>12954</v>
      </c>
      <c r="N62" s="116">
        <v>-1.3876040703052483E-3</v>
      </c>
      <c r="O62" s="116">
        <v>0.41635687732342008</v>
      </c>
    </row>
    <row r="63" spans="1:16" x14ac:dyDescent="0.25">
      <c r="A63" s="1">
        <v>11</v>
      </c>
      <c r="B63" s="114" t="s">
        <v>91</v>
      </c>
      <c r="C63" s="115">
        <v>11261</v>
      </c>
      <c r="D63" s="116">
        <v>-2.9140443141650096E-2</v>
      </c>
      <c r="E63" s="115">
        <v>4492</v>
      </c>
      <c r="F63" s="116">
        <f t="shared" si="2"/>
        <v>-0.60110114554657668</v>
      </c>
      <c r="G63" s="115">
        <v>14543</v>
      </c>
      <c r="H63" s="116">
        <f t="shared" si="2"/>
        <v>2.23753339269813</v>
      </c>
      <c r="I63" s="115">
        <v>14671</v>
      </c>
      <c r="J63" s="116">
        <f t="shared" si="2"/>
        <v>8.8014852506359542E-3</v>
      </c>
      <c r="K63" s="115">
        <v>15154</v>
      </c>
      <c r="L63" s="116">
        <f t="shared" si="2"/>
        <v>3.2922091200327186E-2</v>
      </c>
      <c r="M63" s="115">
        <v>16047</v>
      </c>
      <c r="N63" s="116">
        <v>5.8928335752936434E-2</v>
      </c>
      <c r="O63" s="116">
        <v>0.42500666015451549</v>
      </c>
    </row>
    <row r="64" spans="1:16" x14ac:dyDescent="0.25">
      <c r="A64" s="1">
        <v>12</v>
      </c>
      <c r="B64" s="114" t="s">
        <v>93</v>
      </c>
      <c r="C64" s="115">
        <v>9873</v>
      </c>
      <c r="D64" s="116">
        <v>-6.7705382436260675E-2</v>
      </c>
      <c r="E64" s="115">
        <v>3684</v>
      </c>
      <c r="F64" s="116">
        <f t="shared" si="2"/>
        <v>-0.62686113643269525</v>
      </c>
      <c r="G64" s="115">
        <v>11107</v>
      </c>
      <c r="H64" s="116">
        <f t="shared" si="2"/>
        <v>2.0149294245385452</v>
      </c>
      <c r="I64" s="115">
        <v>13567</v>
      </c>
      <c r="J64" s="116">
        <f t="shared" si="2"/>
        <v>0.22148194832087875</v>
      </c>
      <c r="K64" s="115">
        <v>12991</v>
      </c>
      <c r="L64" s="116">
        <f t="shared" si="2"/>
        <v>-4.2455959313039027E-2</v>
      </c>
      <c r="M64" s="115"/>
      <c r="N64" s="116"/>
      <c r="O64" s="116"/>
    </row>
    <row r="65" spans="1:16" ht="15.75" x14ac:dyDescent="0.25">
      <c r="B65" s="117" t="s">
        <v>30</v>
      </c>
      <c r="C65" s="118">
        <v>110828</v>
      </c>
      <c r="D65" s="119">
        <v>-3.9610395237393736E-2</v>
      </c>
      <c r="E65" s="118">
        <v>54788</v>
      </c>
      <c r="F65" s="119">
        <f t="shared" si="2"/>
        <v>-0.50564839210307866</v>
      </c>
      <c r="G65" s="118">
        <v>102944</v>
      </c>
      <c r="H65" s="119">
        <f t="shared" si="2"/>
        <v>0.87895159523983346</v>
      </c>
      <c r="I65" s="118">
        <v>135697</v>
      </c>
      <c r="J65" s="119">
        <f t="shared" si="2"/>
        <v>0.31816327323593407</v>
      </c>
      <c r="K65" s="118">
        <v>145637</v>
      </c>
      <c r="L65" s="119">
        <f t="shared" si="2"/>
        <v>7.3251435182796865E-2</v>
      </c>
      <c r="M65" s="118">
        <v>135810</v>
      </c>
      <c r="N65" s="119">
        <v>2.3852962019208945E-2</v>
      </c>
      <c r="O65" s="119">
        <v>0.34525283542172258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251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9817</v>
      </c>
      <c r="D75" s="116">
        <v>-4.9845141308555996E-2</v>
      </c>
      <c r="E75" s="115">
        <v>10604</v>
      </c>
      <c r="F75" s="116">
        <f t="shared" ref="F75:L87" si="3">IFERROR(E75/C75-1,"-")</f>
        <v>8.0167057145767551E-2</v>
      </c>
      <c r="G75" s="115">
        <v>3019</v>
      </c>
      <c r="H75" s="116">
        <f t="shared" si="3"/>
        <v>-0.71529611467370802</v>
      </c>
      <c r="I75" s="115">
        <v>5698</v>
      </c>
      <c r="J75" s="116">
        <f t="shared" si="3"/>
        <v>0.88737992712818814</v>
      </c>
      <c r="K75" s="115">
        <v>9600</v>
      </c>
      <c r="L75" s="116">
        <f t="shared" si="3"/>
        <v>0.68480168480168491</v>
      </c>
      <c r="M75" s="115">
        <v>10154</v>
      </c>
      <c r="N75" s="116">
        <v>5.770833333333325E-2</v>
      </c>
      <c r="O75" s="116">
        <v>3.4328206172965281E-2</v>
      </c>
    </row>
    <row r="76" spans="1:16" x14ac:dyDescent="0.25">
      <c r="A76" s="1">
        <v>2</v>
      </c>
      <c r="B76" s="114" t="s">
        <v>73</v>
      </c>
      <c r="C76" s="115">
        <v>10325</v>
      </c>
      <c r="D76" s="116">
        <v>-0.11052722260509995</v>
      </c>
      <c r="E76" s="115">
        <v>11821</v>
      </c>
      <c r="F76" s="116">
        <f t="shared" si="3"/>
        <v>0.14489104116222751</v>
      </c>
      <c r="G76" s="115">
        <v>4164</v>
      </c>
      <c r="H76" s="116">
        <f t="shared" si="3"/>
        <v>-0.6477455376025717</v>
      </c>
      <c r="I76" s="115">
        <v>6389</v>
      </c>
      <c r="J76" s="116">
        <f t="shared" si="3"/>
        <v>0.5343419788664745</v>
      </c>
      <c r="K76" s="115">
        <v>8944</v>
      </c>
      <c r="L76" s="116">
        <f t="shared" si="3"/>
        <v>0.39990608858976362</v>
      </c>
      <c r="M76" s="115">
        <v>9528</v>
      </c>
      <c r="N76" s="116">
        <v>6.5295169946332665E-2</v>
      </c>
      <c r="O76" s="116">
        <v>-7.7191283292978197E-2</v>
      </c>
    </row>
    <row r="77" spans="1:16" x14ac:dyDescent="0.25">
      <c r="A77" s="1">
        <v>3</v>
      </c>
      <c r="B77" s="114" t="s">
        <v>75</v>
      </c>
      <c r="C77" s="115">
        <v>10209</v>
      </c>
      <c r="D77" s="116">
        <v>-4.9706785814018439E-2</v>
      </c>
      <c r="E77" s="115">
        <v>4136</v>
      </c>
      <c r="F77" s="116">
        <f t="shared" si="3"/>
        <v>-0.59486727397394457</v>
      </c>
      <c r="G77" s="115">
        <v>4926</v>
      </c>
      <c r="H77" s="116">
        <f t="shared" si="3"/>
        <v>0.19100580270793044</v>
      </c>
      <c r="I77" s="115">
        <v>7352</v>
      </c>
      <c r="J77" s="116">
        <f t="shared" si="3"/>
        <v>0.49248883475436456</v>
      </c>
      <c r="K77" s="115">
        <v>10019</v>
      </c>
      <c r="L77" s="116">
        <f t="shared" si="3"/>
        <v>0.36275843307943423</v>
      </c>
      <c r="M77" s="115">
        <v>9752</v>
      </c>
      <c r="N77" s="116">
        <v>-2.6649366204211988E-2</v>
      </c>
      <c r="O77" s="116">
        <v>-4.476442354784993E-2</v>
      </c>
    </row>
    <row r="78" spans="1:16" x14ac:dyDescent="0.25">
      <c r="A78" s="1">
        <v>4</v>
      </c>
      <c r="B78" s="114" t="s">
        <v>77</v>
      </c>
      <c r="C78" s="115">
        <v>7775</v>
      </c>
      <c r="D78" s="116">
        <v>-0.2209418837675351</v>
      </c>
      <c r="E78" s="115">
        <v>0</v>
      </c>
      <c r="F78" s="116">
        <f t="shared" si="3"/>
        <v>-1</v>
      </c>
      <c r="G78" s="115">
        <v>3322</v>
      </c>
      <c r="H78" s="116" t="str">
        <f t="shared" si="3"/>
        <v>-</v>
      </c>
      <c r="I78" s="115">
        <v>6046</v>
      </c>
      <c r="J78" s="116">
        <f t="shared" si="3"/>
        <v>0.81998795906080679</v>
      </c>
      <c r="K78" s="115">
        <v>7441</v>
      </c>
      <c r="L78" s="116">
        <f t="shared" si="3"/>
        <v>0.23073106185908032</v>
      </c>
      <c r="M78" s="115">
        <v>7864</v>
      </c>
      <c r="N78" s="116">
        <v>5.6847197957263784E-2</v>
      </c>
      <c r="O78" s="116">
        <v>1.1446945337620473E-2</v>
      </c>
    </row>
    <row r="79" spans="1:16" x14ac:dyDescent="0.25">
      <c r="A79" s="1">
        <v>5</v>
      </c>
      <c r="B79" s="114" t="s">
        <v>79</v>
      </c>
      <c r="C79" s="115">
        <v>8489</v>
      </c>
      <c r="D79" s="116">
        <v>-0.16315063091482651</v>
      </c>
      <c r="E79" s="115">
        <v>0</v>
      </c>
      <c r="F79" s="116">
        <f t="shared" si="3"/>
        <v>-1</v>
      </c>
      <c r="G79" s="115">
        <v>4119</v>
      </c>
      <c r="H79" s="116" t="str">
        <f t="shared" si="3"/>
        <v>-</v>
      </c>
      <c r="I79" s="115">
        <v>7344</v>
      </c>
      <c r="J79" s="116">
        <f t="shared" si="3"/>
        <v>0.78295702840495274</v>
      </c>
      <c r="K79" s="115">
        <v>7186</v>
      </c>
      <c r="L79" s="116">
        <f t="shared" si="3"/>
        <v>-2.1514161220043571E-2</v>
      </c>
      <c r="M79" s="115">
        <v>7213</v>
      </c>
      <c r="N79" s="116">
        <v>3.7573058725299813E-3</v>
      </c>
      <c r="O79" s="116">
        <v>-0.15031216868889152</v>
      </c>
    </row>
    <row r="80" spans="1:16" x14ac:dyDescent="0.25">
      <c r="A80" s="1">
        <v>6</v>
      </c>
      <c r="B80" s="114" t="s">
        <v>81</v>
      </c>
      <c r="C80" s="115">
        <v>7476</v>
      </c>
      <c r="D80" s="116">
        <v>-0.2098922003804693</v>
      </c>
      <c r="E80" s="115">
        <v>0</v>
      </c>
      <c r="F80" s="116">
        <f t="shared" si="3"/>
        <v>-1</v>
      </c>
      <c r="G80" s="115">
        <v>4386</v>
      </c>
      <c r="H80" s="116" t="str">
        <f t="shared" si="3"/>
        <v>-</v>
      </c>
      <c r="I80" s="115">
        <v>7467</v>
      </c>
      <c r="J80" s="116">
        <f t="shared" si="3"/>
        <v>0.70246238030095753</v>
      </c>
      <c r="K80" s="115">
        <v>7813</v>
      </c>
      <c r="L80" s="116">
        <f t="shared" si="3"/>
        <v>4.6337217088522786E-2</v>
      </c>
      <c r="M80" s="115">
        <v>8420</v>
      </c>
      <c r="N80" s="116">
        <v>7.7691027774222432E-2</v>
      </c>
      <c r="O80" s="116">
        <v>0.12627073301230607</v>
      </c>
    </row>
    <row r="81" spans="1:15" x14ac:dyDescent="0.25">
      <c r="A81" s="1">
        <v>7</v>
      </c>
      <c r="B81" s="114" t="s">
        <v>83</v>
      </c>
      <c r="C81" s="115">
        <v>9067</v>
      </c>
      <c r="D81" s="116">
        <v>3.097687797322779E-3</v>
      </c>
      <c r="E81" s="115">
        <v>0</v>
      </c>
      <c r="F81" s="116">
        <f t="shared" si="3"/>
        <v>-1</v>
      </c>
      <c r="G81" s="115">
        <v>4395</v>
      </c>
      <c r="H81" s="116" t="str">
        <f t="shared" si="3"/>
        <v>-</v>
      </c>
      <c r="I81" s="115">
        <v>7245</v>
      </c>
      <c r="J81" s="116">
        <f t="shared" si="3"/>
        <v>0.6484641638225257</v>
      </c>
      <c r="K81" s="115">
        <v>6789</v>
      </c>
      <c r="L81" s="116">
        <f t="shared" si="3"/>
        <v>-6.2939958592132528E-2</v>
      </c>
      <c r="M81" s="115">
        <v>9060</v>
      </c>
      <c r="N81" s="116">
        <v>0.33451171011931069</v>
      </c>
      <c r="O81" s="116">
        <v>-7.7203044005735855E-4</v>
      </c>
    </row>
    <row r="82" spans="1:15" x14ac:dyDescent="0.25">
      <c r="A82" s="1">
        <v>8</v>
      </c>
      <c r="B82" s="114" t="s">
        <v>85</v>
      </c>
      <c r="C82" s="115">
        <v>7180</v>
      </c>
      <c r="D82" s="116">
        <v>-6.9707178025395167E-2</v>
      </c>
      <c r="E82" s="115">
        <v>3235</v>
      </c>
      <c r="F82" s="116">
        <f t="shared" si="3"/>
        <v>-0.54944289693593307</v>
      </c>
      <c r="G82" s="115">
        <v>4632</v>
      </c>
      <c r="H82" s="116">
        <f t="shared" si="3"/>
        <v>0.43183925811437396</v>
      </c>
      <c r="I82" s="115">
        <v>6748</v>
      </c>
      <c r="J82" s="116">
        <f t="shared" si="3"/>
        <v>0.45682210708117443</v>
      </c>
      <c r="K82" s="115">
        <v>5542</v>
      </c>
      <c r="L82" s="116">
        <f t="shared" si="3"/>
        <v>-0.17871962062833435</v>
      </c>
      <c r="M82" s="115">
        <v>5911</v>
      </c>
      <c r="N82" s="116">
        <v>6.6582461205340948E-2</v>
      </c>
      <c r="O82" s="116">
        <v>-0.17674094707520893</v>
      </c>
    </row>
    <row r="83" spans="1:15" x14ac:dyDescent="0.25">
      <c r="A83" s="1">
        <v>9</v>
      </c>
      <c r="B83" s="114" t="s">
        <v>87</v>
      </c>
      <c r="C83" s="115">
        <v>8244</v>
      </c>
      <c r="D83" s="116">
        <v>4.0909090909091006E-2</v>
      </c>
      <c r="E83" s="115">
        <v>3496</v>
      </c>
      <c r="F83" s="116">
        <f t="shared" si="3"/>
        <v>-0.57593401261523525</v>
      </c>
      <c r="G83" s="115">
        <v>5949</v>
      </c>
      <c r="H83" s="116">
        <f t="shared" si="3"/>
        <v>0.70165903890160175</v>
      </c>
      <c r="I83" s="115">
        <v>8645</v>
      </c>
      <c r="J83" s="116">
        <f t="shared" si="3"/>
        <v>0.45318540931248941</v>
      </c>
      <c r="K83" s="115">
        <v>6458</v>
      </c>
      <c r="L83" s="116">
        <f t="shared" si="3"/>
        <v>-0.25297860034702135</v>
      </c>
      <c r="M83" s="115">
        <v>7109</v>
      </c>
      <c r="N83" s="116">
        <v>0.10080520284917927</v>
      </c>
      <c r="O83" s="116">
        <v>-0.13767588549247933</v>
      </c>
    </row>
    <row r="84" spans="1:15" x14ac:dyDescent="0.25">
      <c r="A84" s="1">
        <v>10</v>
      </c>
      <c r="B84" s="114" t="s">
        <v>89</v>
      </c>
      <c r="C84" s="115">
        <v>9531</v>
      </c>
      <c r="D84" s="116">
        <v>-1.8838789376158127E-2</v>
      </c>
      <c r="E84" s="115">
        <v>4293</v>
      </c>
      <c r="F84" s="116">
        <f t="shared" si="3"/>
        <v>-0.54957507082152968</v>
      </c>
      <c r="G84" s="115">
        <v>7114</v>
      </c>
      <c r="H84" s="116">
        <f t="shared" si="3"/>
        <v>0.65711623573258793</v>
      </c>
      <c r="I84" s="115">
        <v>9522</v>
      </c>
      <c r="J84" s="116">
        <f t="shared" si="3"/>
        <v>0.33848748945740792</v>
      </c>
      <c r="K84" s="115">
        <v>7581</v>
      </c>
      <c r="L84" s="116">
        <f t="shared" si="3"/>
        <v>-0.20384373030875869</v>
      </c>
      <c r="M84" s="115">
        <v>6383</v>
      </c>
      <c r="N84" s="116">
        <v>-0.15802664556127155</v>
      </c>
      <c r="O84" s="116">
        <v>-0.33029063057391672</v>
      </c>
    </row>
    <row r="85" spans="1:15" x14ac:dyDescent="0.25">
      <c r="A85" s="1">
        <v>11</v>
      </c>
      <c r="B85" s="114" t="s">
        <v>91</v>
      </c>
      <c r="C85" s="115">
        <v>10424</v>
      </c>
      <c r="D85" s="116">
        <v>-8.6264736892549543E-4</v>
      </c>
      <c r="E85" s="115">
        <v>3612</v>
      </c>
      <c r="F85" s="116">
        <f t="shared" si="3"/>
        <v>-0.65349194167306224</v>
      </c>
      <c r="G85" s="115">
        <v>8197</v>
      </c>
      <c r="H85" s="116">
        <f t="shared" si="3"/>
        <v>1.2693798449612403</v>
      </c>
      <c r="I85" s="115">
        <v>10580</v>
      </c>
      <c r="J85" s="116">
        <f t="shared" si="3"/>
        <v>0.2907161156520679</v>
      </c>
      <c r="K85" s="115">
        <v>8513</v>
      </c>
      <c r="L85" s="116">
        <f t="shared" si="3"/>
        <v>-0.19536862003780719</v>
      </c>
      <c r="M85" s="115">
        <v>9038</v>
      </c>
      <c r="N85" s="116">
        <v>6.1670386467755245E-2</v>
      </c>
      <c r="O85" s="116">
        <v>-0.13296239447429015</v>
      </c>
    </row>
    <row r="86" spans="1:15" x14ac:dyDescent="0.25">
      <c r="A86" s="1">
        <v>12</v>
      </c>
      <c r="B86" s="114" t="s">
        <v>93</v>
      </c>
      <c r="C86" s="115">
        <v>11050</v>
      </c>
      <c r="D86" s="116">
        <v>0.12559845166547823</v>
      </c>
      <c r="E86" s="115">
        <v>3278</v>
      </c>
      <c r="F86" s="116">
        <f t="shared" si="3"/>
        <v>-0.70334841628959277</v>
      </c>
      <c r="G86" s="115">
        <v>7091</v>
      </c>
      <c r="H86" s="116">
        <f t="shared" si="3"/>
        <v>1.1632092739475288</v>
      </c>
      <c r="I86" s="115">
        <v>10398</v>
      </c>
      <c r="J86" s="116">
        <f t="shared" si="3"/>
        <v>0.46636581582287406</v>
      </c>
      <c r="K86" s="115">
        <v>7586</v>
      </c>
      <c r="L86" s="116">
        <f t="shared" si="3"/>
        <v>-0.27043662242738986</v>
      </c>
      <c r="M86" s="115"/>
      <c r="N86" s="116"/>
      <c r="O86" s="116"/>
    </row>
    <row r="87" spans="1:15" ht="15.75" x14ac:dyDescent="0.25">
      <c r="B87" s="117" t="s">
        <v>30</v>
      </c>
      <c r="C87" s="118">
        <v>109587</v>
      </c>
      <c r="D87" s="119">
        <v>-6.2637926610212946E-2</v>
      </c>
      <c r="E87" s="118">
        <v>48728</v>
      </c>
      <c r="F87" s="119">
        <f t="shared" si="3"/>
        <v>-0.55534871836987965</v>
      </c>
      <c r="G87" s="118">
        <v>61314</v>
      </c>
      <c r="H87" s="119">
        <f t="shared" si="3"/>
        <v>0.25829092103102935</v>
      </c>
      <c r="I87" s="118">
        <v>93434</v>
      </c>
      <c r="J87" s="119">
        <f t="shared" si="3"/>
        <v>0.52386078220308585</v>
      </c>
      <c r="K87" s="118">
        <v>93472</v>
      </c>
      <c r="L87" s="119">
        <f t="shared" si="3"/>
        <v>4.0670419761545951E-4</v>
      </c>
      <c r="M87" s="118">
        <v>90432</v>
      </c>
      <c r="N87" s="119">
        <v>5.2930628973290261E-2</v>
      </c>
      <c r="O87" s="119">
        <v>-8.2253366755634993E-2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2"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315E8-F066-489C-BCED-6564BA42FC78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252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132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239109</v>
      </c>
      <c r="D8" s="116">
        <f t="shared" ref="D8:D9" si="0">C8/C9-1</f>
        <v>4.3547141155059865E-2</v>
      </c>
    </row>
    <row r="9" spans="1:5" x14ac:dyDescent="0.25">
      <c r="A9" s="1"/>
      <c r="B9" s="114">
        <v>2022</v>
      </c>
      <c r="C9" s="115">
        <v>229131</v>
      </c>
      <c r="D9" s="116">
        <f t="shared" si="0"/>
        <v>0.39494575606667559</v>
      </c>
    </row>
    <row r="10" spans="1:5" x14ac:dyDescent="0.25">
      <c r="A10" s="1"/>
      <c r="B10" s="114">
        <v>2021</v>
      </c>
      <c r="C10" s="115">
        <v>164258</v>
      </c>
      <c r="D10" s="116">
        <f>C10/C11-1</f>
        <v>0.58678851578499946</v>
      </c>
    </row>
    <row r="11" spans="1:5" x14ac:dyDescent="0.25">
      <c r="A11" s="1" t="s">
        <v>72</v>
      </c>
      <c r="B11" s="114">
        <v>2020</v>
      </c>
      <c r="C11" s="115">
        <v>103516</v>
      </c>
      <c r="D11" s="116">
        <f t="shared" ref="D11:D20" si="1">C11/C12-1</f>
        <v>-0.53035864165324509</v>
      </c>
    </row>
    <row r="12" spans="1:5" x14ac:dyDescent="0.25">
      <c r="A12" s="1" t="s">
        <v>74</v>
      </c>
      <c r="B12" s="114">
        <v>2019</v>
      </c>
      <c r="C12" s="115">
        <v>220415</v>
      </c>
      <c r="D12" s="116">
        <f t="shared" si="1"/>
        <v>-5.1199049541774122E-2</v>
      </c>
    </row>
    <row r="13" spans="1:5" x14ac:dyDescent="0.25">
      <c r="A13" s="1" t="s">
        <v>76</v>
      </c>
      <c r="B13" s="114">
        <v>2018</v>
      </c>
      <c r="C13" s="115">
        <v>232309</v>
      </c>
      <c r="D13" s="116">
        <f t="shared" si="1"/>
        <v>-0.10533734369042713</v>
      </c>
    </row>
    <row r="14" spans="1:5" x14ac:dyDescent="0.25">
      <c r="A14" s="1" t="s">
        <v>78</v>
      </c>
      <c r="B14" s="114">
        <v>2017</v>
      </c>
      <c r="C14" s="115">
        <v>259661</v>
      </c>
      <c r="D14" s="116">
        <f>C14/C15-1</f>
        <v>2.72375541981833E-2</v>
      </c>
    </row>
    <row r="15" spans="1:5" x14ac:dyDescent="0.25">
      <c r="A15" s="1" t="s">
        <v>80</v>
      </c>
      <c r="B15" s="114">
        <v>2016</v>
      </c>
      <c r="C15" s="115">
        <v>252776</v>
      </c>
      <c r="D15" s="116">
        <f>C15/C16-1</f>
        <v>9.7770809899983879E-2</v>
      </c>
    </row>
    <row r="16" spans="1:5" x14ac:dyDescent="0.25">
      <c r="A16" s="1" t="s">
        <v>82</v>
      </c>
      <c r="B16" s="114">
        <v>2015</v>
      </c>
      <c r="C16" s="115">
        <v>230263</v>
      </c>
      <c r="D16" s="116">
        <f t="shared" si="1"/>
        <v>0.1334127456819536</v>
      </c>
    </row>
    <row r="17" spans="1:5" x14ac:dyDescent="0.25">
      <c r="A17" s="1" t="s">
        <v>84</v>
      </c>
      <c r="B17" s="114">
        <v>2014</v>
      </c>
      <c r="C17" s="115">
        <v>203159</v>
      </c>
      <c r="D17" s="116">
        <f t="shared" si="1"/>
        <v>0.13291583948606989</v>
      </c>
    </row>
    <row r="18" spans="1:5" x14ac:dyDescent="0.25">
      <c r="A18" s="1" t="s">
        <v>86</v>
      </c>
      <c r="B18" s="114">
        <v>2013</v>
      </c>
      <c r="C18" s="115">
        <v>179324</v>
      </c>
      <c r="D18" s="116">
        <f t="shared" si="1"/>
        <v>9.5175277879565146E-2</v>
      </c>
    </row>
    <row r="19" spans="1:5" x14ac:dyDescent="0.25">
      <c r="A19" s="1" t="s">
        <v>88</v>
      </c>
      <c r="B19" s="114">
        <v>2012</v>
      </c>
      <c r="C19" s="115">
        <v>163740</v>
      </c>
      <c r="D19" s="116">
        <f>C19/C20-1</f>
        <v>-1.9679453022565241E-2</v>
      </c>
    </row>
    <row r="20" spans="1:5" x14ac:dyDescent="0.25">
      <c r="A20" s="1" t="s">
        <v>90</v>
      </c>
      <c r="B20" s="114">
        <v>2011</v>
      </c>
      <c r="C20" s="115">
        <v>167027</v>
      </c>
      <c r="D20" s="116">
        <f t="shared" si="1"/>
        <v>-5.804228537268985E-2</v>
      </c>
    </row>
    <row r="21" spans="1:5" x14ac:dyDescent="0.25">
      <c r="A21" s="1" t="s">
        <v>92</v>
      </c>
      <c r="B21" s="114">
        <v>2010</v>
      </c>
      <c r="C21" s="115">
        <v>177319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9" t="s">
        <v>253</v>
      </c>
      <c r="C26" s="269"/>
      <c r="D26" s="269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1" t="s">
        <v>137</v>
      </c>
      <c r="D28" s="292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239109</v>
      </c>
      <c r="D30" s="116">
        <f t="shared" ref="D30:D31" si="2">C30/C31-1</f>
        <v>4.3547141155059865E-2</v>
      </c>
    </row>
    <row r="31" spans="1:5" x14ac:dyDescent="0.25">
      <c r="B31" s="114">
        <v>2022</v>
      </c>
      <c r="C31" s="115">
        <v>229131</v>
      </c>
      <c r="D31" s="116">
        <f t="shared" si="2"/>
        <v>0.39494575606667559</v>
      </c>
    </row>
    <row r="32" spans="1:5" x14ac:dyDescent="0.25">
      <c r="B32" s="114">
        <v>2021</v>
      </c>
      <c r="C32" s="115">
        <v>164258</v>
      </c>
      <c r="D32" s="116">
        <f>C32/C33-1</f>
        <v>0.58678851578499946</v>
      </c>
    </row>
    <row r="33" spans="2:5" x14ac:dyDescent="0.25">
      <c r="B33" s="114">
        <v>2020</v>
      </c>
      <c r="C33" s="115">
        <v>103516</v>
      </c>
      <c r="D33" s="116">
        <f t="shared" ref="D33:D42" si="3">C33/C34-1</f>
        <v>-0.53035864165324509</v>
      </c>
    </row>
    <row r="34" spans="2:5" x14ac:dyDescent="0.25">
      <c r="B34" s="114">
        <v>2019</v>
      </c>
      <c r="C34" s="115">
        <v>220415</v>
      </c>
      <c r="D34" s="116">
        <f t="shared" si="3"/>
        <v>-5.1199049541774122E-2</v>
      </c>
    </row>
    <row r="35" spans="2:5" x14ac:dyDescent="0.25">
      <c r="B35" s="114">
        <v>2018</v>
      </c>
      <c r="C35" s="115">
        <v>232309</v>
      </c>
      <c r="D35" s="116">
        <f t="shared" si="3"/>
        <v>-0.10533734369042713</v>
      </c>
    </row>
    <row r="36" spans="2:5" x14ac:dyDescent="0.25">
      <c r="B36" s="114">
        <v>2017</v>
      </c>
      <c r="C36" s="115">
        <v>259661</v>
      </c>
      <c r="D36" s="116">
        <f>C36/C37-1</f>
        <v>2.72375541981833E-2</v>
      </c>
    </row>
    <row r="37" spans="2:5" x14ac:dyDescent="0.25">
      <c r="B37" s="114">
        <v>2016</v>
      </c>
      <c r="C37" s="115">
        <v>252776</v>
      </c>
      <c r="D37" s="116">
        <f>C37/C38-1</f>
        <v>9.7770809899983879E-2</v>
      </c>
    </row>
    <row r="38" spans="2:5" x14ac:dyDescent="0.25">
      <c r="B38" s="114">
        <v>2015</v>
      </c>
      <c r="C38" s="115">
        <v>230263</v>
      </c>
      <c r="D38" s="116">
        <f t="shared" si="3"/>
        <v>0.1334127456819536</v>
      </c>
    </row>
    <row r="39" spans="2:5" x14ac:dyDescent="0.25">
      <c r="B39" s="114">
        <v>2014</v>
      </c>
      <c r="C39" s="115">
        <v>203159</v>
      </c>
      <c r="D39" s="116">
        <f t="shared" si="3"/>
        <v>0.13291583948606989</v>
      </c>
    </row>
    <row r="40" spans="2:5" x14ac:dyDescent="0.25">
      <c r="B40" s="114">
        <v>2013</v>
      </c>
      <c r="C40" s="115">
        <v>179324</v>
      </c>
      <c r="D40" s="116">
        <f t="shared" si="3"/>
        <v>9.5175277879565146E-2</v>
      </c>
    </row>
    <row r="41" spans="2:5" x14ac:dyDescent="0.25">
      <c r="B41" s="114">
        <v>2012</v>
      </c>
      <c r="C41" s="115">
        <v>163740</v>
      </c>
      <c r="D41" s="116">
        <f>C41/C42-1</f>
        <v>-1.9679453022565241E-2</v>
      </c>
    </row>
    <row r="42" spans="2:5" x14ac:dyDescent="0.25">
      <c r="B42" s="114">
        <v>2011</v>
      </c>
      <c r="C42" s="115">
        <v>167027</v>
      </c>
      <c r="D42" s="116">
        <f t="shared" si="3"/>
        <v>-5.804228537268985E-2</v>
      </c>
    </row>
    <row r="43" spans="2:5" x14ac:dyDescent="0.25">
      <c r="B43" s="114">
        <v>2010</v>
      </c>
      <c r="C43" s="115">
        <v>177319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9" t="s">
        <v>254</v>
      </c>
      <c r="C48" s="269"/>
      <c r="D48" s="269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1" t="s">
        <v>140</v>
      </c>
      <c r="D50" s="292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145637</v>
      </c>
      <c r="D52" s="116">
        <f t="shared" ref="D52:D53" si="4">C52/C53-1</f>
        <v>7.3251435182796865E-2</v>
      </c>
    </row>
    <row r="53" spans="1:5" x14ac:dyDescent="0.25">
      <c r="A53" s="1"/>
      <c r="B53" s="114">
        <v>2022</v>
      </c>
      <c r="C53" s="115">
        <v>135697</v>
      </c>
      <c r="D53" s="116">
        <f t="shared" si="4"/>
        <v>0.31816327323593407</v>
      </c>
    </row>
    <row r="54" spans="1:5" x14ac:dyDescent="0.25">
      <c r="A54" s="1"/>
      <c r="B54" s="114">
        <v>2021</v>
      </c>
      <c r="C54" s="115">
        <v>102944</v>
      </c>
      <c r="D54" s="116">
        <f>C54/C55-1</f>
        <v>0.87895159523983346</v>
      </c>
    </row>
    <row r="55" spans="1:5" x14ac:dyDescent="0.25">
      <c r="A55" s="1">
        <v>2</v>
      </c>
      <c r="B55" s="114">
        <v>2020</v>
      </c>
      <c r="C55" s="115">
        <v>54788</v>
      </c>
      <c r="D55" s="116">
        <f t="shared" ref="D55:D64" si="5">C55/C56-1</f>
        <v>-0.50564839210307866</v>
      </c>
    </row>
    <row r="56" spans="1:5" x14ac:dyDescent="0.25">
      <c r="A56" s="1">
        <v>3</v>
      </c>
      <c r="B56" s="114">
        <v>2019</v>
      </c>
      <c r="C56" s="115">
        <v>110828</v>
      </c>
      <c r="D56" s="116">
        <f t="shared" si="5"/>
        <v>-3.9610395237393736E-2</v>
      </c>
    </row>
    <row r="57" spans="1:5" x14ac:dyDescent="0.25">
      <c r="A57" s="1">
        <v>4</v>
      </c>
      <c r="B57" s="114">
        <v>2018</v>
      </c>
      <c r="C57" s="115">
        <v>115399</v>
      </c>
      <c r="D57" s="116">
        <f t="shared" si="5"/>
        <v>0.13766451422092962</v>
      </c>
    </row>
    <row r="58" spans="1:5" x14ac:dyDescent="0.25">
      <c r="A58" s="1">
        <v>5</v>
      </c>
      <c r="B58" s="114">
        <v>2017</v>
      </c>
      <c r="C58" s="115">
        <v>101435</v>
      </c>
      <c r="D58" s="116">
        <f>C58/C59-1</f>
        <v>0.35757113413099928</v>
      </c>
    </row>
    <row r="59" spans="1:5" x14ac:dyDescent="0.25">
      <c r="A59" s="1">
        <v>6</v>
      </c>
      <c r="B59" s="114">
        <v>2016</v>
      </c>
      <c r="C59" s="115">
        <v>74718</v>
      </c>
      <c r="D59" s="116">
        <f>C59/C60-1</f>
        <v>8.7693248318630346E-2</v>
      </c>
    </row>
    <row r="60" spans="1:5" x14ac:dyDescent="0.25">
      <c r="A60" s="1">
        <v>7</v>
      </c>
      <c r="B60" s="114">
        <v>2015</v>
      </c>
      <c r="C60" s="115">
        <v>68694</v>
      </c>
      <c r="D60" s="116">
        <f t="shared" si="5"/>
        <v>0.16598489349062207</v>
      </c>
    </row>
    <row r="61" spans="1:5" x14ac:dyDescent="0.25">
      <c r="A61" s="1">
        <v>8</v>
      </c>
      <c r="B61" s="114">
        <v>2014</v>
      </c>
      <c r="C61" s="115">
        <v>58915</v>
      </c>
      <c r="D61" s="116">
        <f t="shared" si="5"/>
        <v>0.24582364136181001</v>
      </c>
    </row>
    <row r="62" spans="1:5" x14ac:dyDescent="0.25">
      <c r="A62" s="1">
        <v>9</v>
      </c>
      <c r="B62" s="114">
        <v>2013</v>
      </c>
      <c r="C62" s="115">
        <v>47290</v>
      </c>
      <c r="D62" s="116">
        <f t="shared" si="5"/>
        <v>6.2935491121600462E-2</v>
      </c>
    </row>
    <row r="63" spans="1:5" x14ac:dyDescent="0.25">
      <c r="A63" s="1">
        <v>10</v>
      </c>
      <c r="B63" s="114">
        <v>2012</v>
      </c>
      <c r="C63" s="115">
        <v>44490</v>
      </c>
      <c r="D63" s="116">
        <f>C63/C64-1</f>
        <v>0.23893065998329166</v>
      </c>
    </row>
    <row r="64" spans="1:5" x14ac:dyDescent="0.25">
      <c r="A64" s="1">
        <v>11</v>
      </c>
      <c r="B64" s="114">
        <v>2011</v>
      </c>
      <c r="C64" s="115">
        <v>35910</v>
      </c>
      <c r="D64" s="116">
        <f t="shared" si="5"/>
        <v>0.13678812244768745</v>
      </c>
    </row>
    <row r="65" spans="1:5" x14ac:dyDescent="0.25">
      <c r="A65" s="1">
        <v>12</v>
      </c>
      <c r="B65" s="114">
        <v>2010</v>
      </c>
      <c r="C65" s="115">
        <v>31589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9" t="s">
        <v>141</v>
      </c>
      <c r="C70" s="269"/>
      <c r="D70" s="269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1" t="s">
        <v>142</v>
      </c>
      <c r="D72" s="292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93472</v>
      </c>
      <c r="D74" s="116">
        <f t="shared" ref="D74:D75" si="6">C74/C75-1</f>
        <v>4.0670419761545951E-4</v>
      </c>
    </row>
    <row r="75" spans="1:5" x14ac:dyDescent="0.25">
      <c r="A75" s="1"/>
      <c r="B75" s="114">
        <v>2022</v>
      </c>
      <c r="C75" s="115">
        <v>93434</v>
      </c>
      <c r="D75" s="116">
        <f t="shared" si="6"/>
        <v>0.52386078220308585</v>
      </c>
    </row>
    <row r="76" spans="1:5" x14ac:dyDescent="0.25">
      <c r="A76" s="1"/>
      <c r="B76" s="114">
        <v>2021</v>
      </c>
      <c r="C76" s="115">
        <v>61314</v>
      </c>
      <c r="D76" s="116">
        <f>C76/C77-1</f>
        <v>0.25829092103102935</v>
      </c>
    </row>
    <row r="77" spans="1:5" x14ac:dyDescent="0.25">
      <c r="A77" s="1">
        <v>2</v>
      </c>
      <c r="B77" s="114">
        <v>2020</v>
      </c>
      <c r="C77" s="115">
        <v>48728</v>
      </c>
      <c r="D77" s="116">
        <f t="shared" ref="D77:D79" si="7">C77/C78-1</f>
        <v>-0.55534871836987965</v>
      </c>
    </row>
    <row r="78" spans="1:5" x14ac:dyDescent="0.25">
      <c r="A78" s="1">
        <v>3</v>
      </c>
      <c r="B78" s="114">
        <v>2019</v>
      </c>
      <c r="C78" s="115">
        <v>109587</v>
      </c>
      <c r="D78" s="116">
        <f t="shared" si="7"/>
        <v>-6.2637926610212946E-2</v>
      </c>
    </row>
    <row r="79" spans="1:5" x14ac:dyDescent="0.25">
      <c r="A79" s="1">
        <v>4</v>
      </c>
      <c r="B79" s="114">
        <v>2018</v>
      </c>
      <c r="C79" s="115">
        <v>116910</v>
      </c>
      <c r="D79" s="116">
        <f t="shared" si="7"/>
        <v>-0.26112016988358422</v>
      </c>
    </row>
    <row r="80" spans="1:5" x14ac:dyDescent="0.25">
      <c r="A80" s="1">
        <v>5</v>
      </c>
      <c r="B80" s="114">
        <v>2017</v>
      </c>
      <c r="C80" s="115">
        <v>158226</v>
      </c>
      <c r="D80" s="116">
        <f>C80/C81-1</f>
        <v>-0.11137943816059936</v>
      </c>
    </row>
    <row r="81" spans="1:5" x14ac:dyDescent="0.25">
      <c r="A81" s="1">
        <v>6</v>
      </c>
      <c r="B81" s="114">
        <v>2016</v>
      </c>
      <c r="C81" s="115">
        <v>178058</v>
      </c>
      <c r="D81" s="116">
        <f>C81/C82-1</f>
        <v>0.10205546856141967</v>
      </c>
    </row>
    <row r="82" spans="1:5" x14ac:dyDescent="0.25">
      <c r="A82" s="1">
        <v>7</v>
      </c>
      <c r="B82" s="114">
        <v>2015</v>
      </c>
      <c r="C82" s="115">
        <v>161569</v>
      </c>
      <c r="D82" s="116">
        <f t="shared" ref="D82:D84" si="8">C82/C83-1</f>
        <v>0.12010898200271769</v>
      </c>
    </row>
    <row r="83" spans="1:5" x14ac:dyDescent="0.25">
      <c r="A83" s="1">
        <v>8</v>
      </c>
      <c r="B83" s="114">
        <v>2014</v>
      </c>
      <c r="C83" s="115">
        <v>144244</v>
      </c>
      <c r="D83" s="116">
        <f t="shared" si="8"/>
        <v>9.2476180377781381E-2</v>
      </c>
    </row>
    <row r="84" spans="1:5" x14ac:dyDescent="0.25">
      <c r="A84" s="1">
        <v>9</v>
      </c>
      <c r="B84" s="114">
        <v>2013</v>
      </c>
      <c r="C84" s="115">
        <v>132034</v>
      </c>
      <c r="D84" s="116">
        <f t="shared" si="8"/>
        <v>0.10720335429769401</v>
      </c>
    </row>
    <row r="85" spans="1:5" x14ac:dyDescent="0.25">
      <c r="A85" s="1">
        <v>10</v>
      </c>
      <c r="B85" s="114">
        <v>2012</v>
      </c>
      <c r="C85" s="115">
        <v>119250</v>
      </c>
      <c r="D85" s="116">
        <f>C85/C86-1</f>
        <v>-9.0506951806401892E-2</v>
      </c>
    </row>
    <row r="86" spans="1:5" x14ac:dyDescent="0.25">
      <c r="A86" s="1">
        <v>11</v>
      </c>
      <c r="B86" s="114">
        <v>2011</v>
      </c>
      <c r="C86" s="115">
        <v>131117</v>
      </c>
      <c r="D86" s="116">
        <f t="shared" ref="D86" si="9">C86/C87-1</f>
        <v>-0.10027448020311536</v>
      </c>
    </row>
    <row r="87" spans="1:5" x14ac:dyDescent="0.25">
      <c r="A87" s="1">
        <v>12</v>
      </c>
      <c r="B87" s="114">
        <v>2010</v>
      </c>
      <c r="C87" s="115">
        <v>145730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9" t="s">
        <v>255</v>
      </c>
      <c r="C92" s="269"/>
      <c r="D92" s="269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1" t="s">
        <v>32</v>
      </c>
      <c r="D94" s="292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227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227</v>
      </c>
      <c r="D97" s="116" t="e">
        <f t="shared" si="10"/>
        <v>#VALUE!</v>
      </c>
    </row>
    <row r="98" spans="2:4" x14ac:dyDescent="0.25">
      <c r="B98" s="114">
        <v>2021</v>
      </c>
      <c r="C98" s="115" t="s">
        <v>227</v>
      </c>
      <c r="D98" s="116" t="e">
        <f t="shared" si="10"/>
        <v>#VALUE!</v>
      </c>
    </row>
    <row r="99" spans="2:4" x14ac:dyDescent="0.25">
      <c r="B99" s="114">
        <v>2020</v>
      </c>
      <c r="C99" s="115" t="s">
        <v>227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227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227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227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227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227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227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227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227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227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227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B1B9B-D2FF-4F03-8784-3723FB9B3885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228</v>
      </c>
      <c r="D5" s="127" t="s">
        <v>256</v>
      </c>
      <c r="E5" s="127" t="s">
        <v>229</v>
      </c>
      <c r="F5" s="127" t="s">
        <v>230</v>
      </c>
      <c r="G5" s="127" t="s">
        <v>231</v>
      </c>
      <c r="H5" s="127" t="s">
        <v>232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noviembre 2024</v>
      </c>
      <c r="N5" s="14" t="str">
        <f>CONCATENATE("cuota/ total municipio ",RIGHT(H5,2))</f>
        <v>cuota/ total municipio 24</v>
      </c>
      <c r="O5" s="13" t="s">
        <v>222</v>
      </c>
      <c r="P5" s="13" t="s">
        <v>233</v>
      </c>
      <c r="Q5" s="13" t="s">
        <v>223</v>
      </c>
      <c r="R5" s="13" t="s">
        <v>224</v>
      </c>
      <c r="S5" s="13" t="s">
        <v>225</v>
      </c>
      <c r="T5" s="13" t="s">
        <v>226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noviembre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4434320</v>
      </c>
      <c r="D6" s="131">
        <v>1478553</v>
      </c>
      <c r="E6" s="131">
        <v>2021524</v>
      </c>
      <c r="F6" s="131">
        <v>4334225</v>
      </c>
      <c r="G6" s="131">
        <v>4754408</v>
      </c>
      <c r="H6" s="131">
        <v>5035619</v>
      </c>
      <c r="I6" s="132">
        <f>IFERROR(H6/G6-1,"-")</f>
        <v>5.9147426977238737E-2</v>
      </c>
      <c r="J6" s="131">
        <f>IFERROR(H6-G6,"-")</f>
        <v>281211</v>
      </c>
      <c r="K6" s="132">
        <f>IFERROR(H6/C6-1,"-")</f>
        <v>0.13560117447545506</v>
      </c>
      <c r="L6" s="131">
        <f>IFERROR(H6-C6,"-")</f>
        <v>601299</v>
      </c>
      <c r="M6" s="132">
        <f>IFERROR(H6/$H$6,"-")</f>
        <v>1</v>
      </c>
      <c r="N6" s="133">
        <f>H6/H6</f>
        <v>1</v>
      </c>
      <c r="O6" s="131">
        <v>393250</v>
      </c>
      <c r="P6" s="131">
        <v>71141</v>
      </c>
      <c r="Q6" s="131">
        <v>342567</v>
      </c>
      <c r="R6" s="131">
        <v>409402</v>
      </c>
      <c r="S6" s="131">
        <v>433576</v>
      </c>
      <c r="T6" s="131">
        <v>447422</v>
      </c>
      <c r="U6" s="132">
        <f>IFERROR(T6/S6-1,"-")</f>
        <v>3.1934424414635565E-2</v>
      </c>
      <c r="V6" s="131">
        <f t="shared" ref="V6:V57" si="0">T6-S6</f>
        <v>13846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3270138</v>
      </c>
      <c r="D7" s="135">
        <v>1128405</v>
      </c>
      <c r="E7" s="135">
        <v>1610625</v>
      </c>
      <c r="F7" s="135">
        <v>3440613</v>
      </c>
      <c r="G7" s="135">
        <v>3750974</v>
      </c>
      <c r="H7" s="135">
        <v>3933779</v>
      </c>
      <c r="I7" s="136">
        <f t="shared" ref="I7:I57" si="1">IFERROR(H7/G7-1,"-")</f>
        <v>4.8735341807221166E-2</v>
      </c>
      <c r="J7" s="135">
        <f t="shared" ref="J7:J57" si="2">IFERROR(H7-G7,"-")</f>
        <v>182805</v>
      </c>
      <c r="K7" s="136">
        <f t="shared" ref="K7:K57" si="3">IFERROR(H7/C7-1,"-")</f>
        <v>0.20293975361284455</v>
      </c>
      <c r="L7" s="135">
        <f t="shared" ref="L7:L57" si="4">IFERROR(H7-C7,"-")</f>
        <v>663641</v>
      </c>
      <c r="M7" s="136">
        <f t="shared" ref="M7:M57" si="5">IFERROR(H7/$H$6,"-")</f>
        <v>0.78119075331155907</v>
      </c>
      <c r="N7" s="136">
        <f>H7/H6</f>
        <v>0.78119075331155907</v>
      </c>
      <c r="O7" s="135">
        <v>296638</v>
      </c>
      <c r="P7" s="135">
        <v>53376</v>
      </c>
      <c r="Q7" s="135">
        <v>274669</v>
      </c>
      <c r="R7" s="135">
        <v>324591</v>
      </c>
      <c r="S7" s="135">
        <v>342786</v>
      </c>
      <c r="T7" s="135">
        <v>348636</v>
      </c>
      <c r="U7" s="136">
        <f t="shared" ref="U7:U57" si="6">IFERROR(T7/S7-1,"-")</f>
        <v>1.7066041203549709E-2</v>
      </c>
      <c r="V7" s="135">
        <f t="shared" si="0"/>
        <v>5850</v>
      </c>
      <c r="W7" s="136">
        <f t="shared" ref="W7:W57" si="7">IFERROR(R7/$R$6,"-")</f>
        <v>0.79284175455908867</v>
      </c>
      <c r="X7" s="136">
        <f>IFERROR(T7/T6,"-")</f>
        <v>0.77921067806232147</v>
      </c>
    </row>
    <row r="8" spans="1:24" x14ac:dyDescent="0.25">
      <c r="B8" s="97" t="s">
        <v>140</v>
      </c>
      <c r="C8" s="52">
        <v>2591150</v>
      </c>
      <c r="D8" s="52">
        <v>897684</v>
      </c>
      <c r="E8" s="52">
        <v>1322963</v>
      </c>
      <c r="F8" s="52">
        <v>2830089</v>
      </c>
      <c r="G8" s="52">
        <v>3075812</v>
      </c>
      <c r="H8" s="52">
        <v>3239982</v>
      </c>
      <c r="I8" s="98">
        <f t="shared" si="1"/>
        <v>5.3374523540450358E-2</v>
      </c>
      <c r="J8" s="52">
        <f t="shared" si="2"/>
        <v>164170</v>
      </c>
      <c r="K8" s="98">
        <f t="shared" si="3"/>
        <v>0.25040310286938228</v>
      </c>
      <c r="L8" s="52">
        <f t="shared" si="4"/>
        <v>648832</v>
      </c>
      <c r="M8" s="98">
        <f t="shared" si="5"/>
        <v>0.64341285549998917</v>
      </c>
      <c r="N8" s="98">
        <f>H8/H6</f>
        <v>0.64341285549998917</v>
      </c>
      <c r="O8" s="52">
        <v>232192</v>
      </c>
      <c r="P8" s="52">
        <v>40949</v>
      </c>
      <c r="Q8" s="52">
        <v>221175</v>
      </c>
      <c r="R8" s="52">
        <v>264472</v>
      </c>
      <c r="S8" s="52">
        <v>277091</v>
      </c>
      <c r="T8" s="52">
        <v>284098</v>
      </c>
      <c r="U8" s="98">
        <f t="shared" si="6"/>
        <v>2.5287721362296178E-2</v>
      </c>
      <c r="V8" s="52">
        <f t="shared" si="0"/>
        <v>7007</v>
      </c>
      <c r="W8" s="98">
        <f t="shared" si="7"/>
        <v>0.64599586714280832</v>
      </c>
      <c r="X8" s="98">
        <f>IFERROR(T8/T6,"-")</f>
        <v>0.63496654165418775</v>
      </c>
    </row>
    <row r="9" spans="1:24" x14ac:dyDescent="0.25">
      <c r="B9" s="97" t="s">
        <v>142</v>
      </c>
      <c r="C9" s="52">
        <v>678988</v>
      </c>
      <c r="D9" s="52">
        <v>230721</v>
      </c>
      <c r="E9" s="52">
        <v>287662</v>
      </c>
      <c r="F9" s="52">
        <v>610524</v>
      </c>
      <c r="G9" s="52">
        <v>675162</v>
      </c>
      <c r="H9" s="52">
        <v>693797</v>
      </c>
      <c r="I9" s="98">
        <f t="shared" si="1"/>
        <v>2.760078321943471E-2</v>
      </c>
      <c r="J9" s="52">
        <f t="shared" si="2"/>
        <v>18635</v>
      </c>
      <c r="K9" s="98">
        <f t="shared" si="3"/>
        <v>2.1810400183802869E-2</v>
      </c>
      <c r="L9" s="52">
        <f t="shared" si="4"/>
        <v>14809</v>
      </c>
      <c r="M9" s="98">
        <f t="shared" si="5"/>
        <v>0.13777789781156993</v>
      </c>
      <c r="N9" s="98">
        <f>H9/H6</f>
        <v>0.13777789781156993</v>
      </c>
      <c r="O9" s="52">
        <v>64446</v>
      </c>
      <c r="P9" s="52">
        <v>12427</v>
      </c>
      <c r="Q9" s="52">
        <v>53494</v>
      </c>
      <c r="R9" s="52">
        <v>60119</v>
      </c>
      <c r="S9" s="52">
        <v>65695</v>
      </c>
      <c r="T9" s="52">
        <v>64538</v>
      </c>
      <c r="U9" s="98">
        <f t="shared" si="6"/>
        <v>-1.7611690387396295E-2</v>
      </c>
      <c r="V9" s="52">
        <f t="shared" si="0"/>
        <v>-1157</v>
      </c>
      <c r="W9" s="98">
        <f t="shared" si="7"/>
        <v>0.14684588741628032</v>
      </c>
      <c r="X9" s="98">
        <f>IFERROR(T9/T6,"-")</f>
        <v>0.14424413640813372</v>
      </c>
    </row>
    <row r="10" spans="1:24" ht="16.5" thickBot="1" x14ac:dyDescent="0.3">
      <c r="B10" s="137" t="s">
        <v>63</v>
      </c>
      <c r="C10" s="138">
        <v>1164182</v>
      </c>
      <c r="D10" s="138">
        <v>344421</v>
      </c>
      <c r="E10" s="138">
        <v>410899</v>
      </c>
      <c r="F10" s="138">
        <v>893612</v>
      </c>
      <c r="G10" s="138">
        <v>1003434</v>
      </c>
      <c r="H10" s="138">
        <v>1101840</v>
      </c>
      <c r="I10" s="139">
        <f t="shared" si="1"/>
        <v>9.8069230263275964E-2</v>
      </c>
      <c r="J10" s="138">
        <f t="shared" si="2"/>
        <v>98406</v>
      </c>
      <c r="K10" s="139">
        <f t="shared" si="3"/>
        <v>-5.3550046298602827E-2</v>
      </c>
      <c r="L10" s="138">
        <f t="shared" si="4"/>
        <v>-62342</v>
      </c>
      <c r="M10" s="139">
        <f t="shared" si="5"/>
        <v>0.21880924668844087</v>
      </c>
      <c r="N10" s="139">
        <f>H10/H6</f>
        <v>0.21880924668844087</v>
      </c>
      <c r="O10" s="138">
        <v>96612</v>
      </c>
      <c r="P10" s="138">
        <v>17765</v>
      </c>
      <c r="Q10" s="138">
        <v>67898</v>
      </c>
      <c r="R10" s="138">
        <v>84811</v>
      </c>
      <c r="S10" s="138">
        <v>90790</v>
      </c>
      <c r="T10" s="138">
        <v>98786</v>
      </c>
      <c r="U10" s="139">
        <f t="shared" si="6"/>
        <v>8.8071373499283956E-2</v>
      </c>
      <c r="V10" s="138">
        <f t="shared" si="0"/>
        <v>7996</v>
      </c>
      <c r="W10" s="139">
        <f t="shared" si="7"/>
        <v>0.20715824544091138</v>
      </c>
      <c r="X10" s="139">
        <f>IFERROR(T10/T6,"-")</f>
        <v>0.22078932193767853</v>
      </c>
    </row>
    <row r="11" spans="1:24" ht="15.75" x14ac:dyDescent="0.25">
      <c r="A11" s="140">
        <f>G11/$G$11</f>
        <v>1</v>
      </c>
      <c r="B11" s="130" t="s">
        <v>44</v>
      </c>
      <c r="C11" s="131">
        <v>1621520</v>
      </c>
      <c r="D11" s="131">
        <v>486371</v>
      </c>
      <c r="E11" s="131">
        <v>766923</v>
      </c>
      <c r="F11" s="131">
        <v>1603074</v>
      </c>
      <c r="G11" s="131">
        <v>1726562</v>
      </c>
      <c r="H11" s="131">
        <v>1779444</v>
      </c>
      <c r="I11" s="132">
        <f t="shared" si="1"/>
        <v>3.0628497557573908E-2</v>
      </c>
      <c r="J11" s="131">
        <f t="shared" si="2"/>
        <v>52882</v>
      </c>
      <c r="K11" s="132">
        <f t="shared" si="3"/>
        <v>9.73925699343825E-2</v>
      </c>
      <c r="L11" s="131">
        <f t="shared" si="4"/>
        <v>157924</v>
      </c>
      <c r="M11" s="132">
        <f t="shared" si="5"/>
        <v>0.35337145244705764</v>
      </c>
      <c r="N11" s="133">
        <f>H11/H11</f>
        <v>1</v>
      </c>
      <c r="O11" s="131">
        <v>136028</v>
      </c>
      <c r="P11" s="131">
        <v>22307</v>
      </c>
      <c r="Q11" s="131">
        <v>122250</v>
      </c>
      <c r="R11" s="131">
        <v>145679</v>
      </c>
      <c r="S11" s="131">
        <v>154254</v>
      </c>
      <c r="T11" s="131">
        <v>156906</v>
      </c>
      <c r="U11" s="132">
        <f t="shared" si="6"/>
        <v>1.7192422886926684E-2</v>
      </c>
      <c r="V11" s="131">
        <f t="shared" si="0"/>
        <v>2652</v>
      </c>
      <c r="W11" s="132">
        <f t="shared" si="7"/>
        <v>0.35583363051475081</v>
      </c>
      <c r="X11" s="133">
        <f>IFERROR(T11/T11,"-")</f>
        <v>1</v>
      </c>
    </row>
    <row r="12" spans="1:24" ht="15.75" x14ac:dyDescent="0.25">
      <c r="A12" s="140">
        <f>G12/$G$11</f>
        <v>0.81854401984985192</v>
      </c>
      <c r="B12" s="134" t="s">
        <v>60</v>
      </c>
      <c r="C12" s="135">
        <v>1258597</v>
      </c>
      <c r="D12" s="135">
        <v>392108</v>
      </c>
      <c r="E12" s="135">
        <v>654202</v>
      </c>
      <c r="F12" s="135">
        <v>1364048</v>
      </c>
      <c r="G12" s="135">
        <v>1413267</v>
      </c>
      <c r="H12" s="135">
        <v>1446098</v>
      </c>
      <c r="I12" s="136">
        <f t="shared" si="1"/>
        <v>2.3230571434838643E-2</v>
      </c>
      <c r="J12" s="135">
        <f t="shared" si="2"/>
        <v>32831</v>
      </c>
      <c r="K12" s="136">
        <f t="shared" si="3"/>
        <v>0.14897620127808975</v>
      </c>
      <c r="L12" s="135">
        <f t="shared" si="4"/>
        <v>187501</v>
      </c>
      <c r="M12" s="136">
        <f t="shared" si="5"/>
        <v>0.28717383106227856</v>
      </c>
      <c r="N12" s="136">
        <f>H12/H11</f>
        <v>0.81266845149383737</v>
      </c>
      <c r="O12" s="135">
        <v>108022</v>
      </c>
      <c r="P12" s="135">
        <v>16294</v>
      </c>
      <c r="Q12" s="135">
        <v>106548</v>
      </c>
      <c r="R12" s="135">
        <v>121503</v>
      </c>
      <c r="S12" s="135">
        <v>124720</v>
      </c>
      <c r="T12" s="135">
        <v>125623</v>
      </c>
      <c r="U12" s="136">
        <f t="shared" si="6"/>
        <v>7.2402180885182688E-3</v>
      </c>
      <c r="V12" s="135">
        <f t="shared" si="0"/>
        <v>903</v>
      </c>
      <c r="W12" s="136">
        <f t="shared" si="7"/>
        <v>0.29678164737837137</v>
      </c>
      <c r="X12" s="136">
        <f>IFERROR(T12/T11,"-")</f>
        <v>0.80062585242119488</v>
      </c>
    </row>
    <row r="13" spans="1:24" x14ac:dyDescent="0.25">
      <c r="A13" s="140">
        <f>G13/$G$11</f>
        <v>0.73054312558714951</v>
      </c>
      <c r="B13" s="97" t="s">
        <v>140</v>
      </c>
      <c r="C13" s="52">
        <v>1059635</v>
      </c>
      <c r="D13" s="52">
        <v>351474</v>
      </c>
      <c r="E13" s="52">
        <v>600383</v>
      </c>
      <c r="F13" s="52">
        <v>1214732</v>
      </c>
      <c r="G13" s="52">
        <v>1261328</v>
      </c>
      <c r="H13" s="52">
        <v>1305331</v>
      </c>
      <c r="I13" s="98">
        <f t="shared" si="1"/>
        <v>3.4886246876308036E-2</v>
      </c>
      <c r="J13" s="52">
        <f t="shared" si="2"/>
        <v>44003</v>
      </c>
      <c r="K13" s="98">
        <f t="shared" si="3"/>
        <v>0.23186852076422548</v>
      </c>
      <c r="L13" s="52">
        <f t="shared" si="4"/>
        <v>245696</v>
      </c>
      <c r="M13" s="98">
        <f t="shared" si="5"/>
        <v>0.2592195716157239</v>
      </c>
      <c r="N13" s="98">
        <f>H13/H11</f>
        <v>0.73356115730531557</v>
      </c>
      <c r="O13" s="52">
        <v>92532</v>
      </c>
      <c r="P13" s="52">
        <v>15805</v>
      </c>
      <c r="Q13" s="52">
        <v>94309</v>
      </c>
      <c r="R13" s="52">
        <v>107416</v>
      </c>
      <c r="S13" s="52">
        <v>111535</v>
      </c>
      <c r="T13" s="52">
        <v>113118</v>
      </c>
      <c r="U13" s="98">
        <f t="shared" si="6"/>
        <v>1.419285426099437E-2</v>
      </c>
      <c r="V13" s="52">
        <f t="shared" si="0"/>
        <v>1583</v>
      </c>
      <c r="W13" s="98">
        <f t="shared" si="7"/>
        <v>0.2623729244117029</v>
      </c>
      <c r="X13" s="98">
        <f>IFERROR(T13/T11,"-")</f>
        <v>0.72092845397881533</v>
      </c>
    </row>
    <row r="14" spans="1:24" x14ac:dyDescent="0.25">
      <c r="A14" s="140">
        <f>G14/$G$11</f>
        <v>8.8000894262702412E-2</v>
      </c>
      <c r="B14" s="97" t="s">
        <v>142</v>
      </c>
      <c r="C14" s="52">
        <v>198962</v>
      </c>
      <c r="D14" s="52">
        <v>40634</v>
      </c>
      <c r="E14" s="52">
        <v>53819</v>
      </c>
      <c r="F14" s="52">
        <v>149316</v>
      </c>
      <c r="G14" s="52">
        <v>151939</v>
      </c>
      <c r="H14" s="52">
        <v>140767</v>
      </c>
      <c r="I14" s="98">
        <f t="shared" si="1"/>
        <v>-7.3529508552774514E-2</v>
      </c>
      <c r="J14" s="52">
        <f t="shared" si="2"/>
        <v>-11172</v>
      </c>
      <c r="K14" s="98">
        <f t="shared" si="3"/>
        <v>-0.29249303887174438</v>
      </c>
      <c r="L14" s="52">
        <f t="shared" si="4"/>
        <v>-58195</v>
      </c>
      <c r="M14" s="98">
        <f t="shared" si="5"/>
        <v>2.7954259446554636E-2</v>
      </c>
      <c r="N14" s="98">
        <f>H14/H11</f>
        <v>7.9107294188521804E-2</v>
      </c>
      <c r="O14" s="52">
        <v>15490</v>
      </c>
      <c r="P14" s="52">
        <v>489</v>
      </c>
      <c r="Q14" s="52">
        <v>12239</v>
      </c>
      <c r="R14" s="52">
        <v>14087</v>
      </c>
      <c r="S14" s="52">
        <v>13185</v>
      </c>
      <c r="T14" s="52">
        <v>12505</v>
      </c>
      <c r="U14" s="98">
        <f t="shared" si="6"/>
        <v>-5.1573758058399699E-2</v>
      </c>
      <c r="V14" s="52">
        <f t="shared" si="0"/>
        <v>-680</v>
      </c>
      <c r="W14" s="98">
        <f t="shared" si="7"/>
        <v>3.4408722966668456E-2</v>
      </c>
      <c r="X14" s="98">
        <f>IFERROR(T14/T11,"-")</f>
        <v>7.9697398442379511E-2</v>
      </c>
    </row>
    <row r="15" spans="1:24" ht="16.5" thickBot="1" x14ac:dyDescent="0.3">
      <c r="A15" s="140">
        <f>G15/$G$11</f>
        <v>0.18145598015014811</v>
      </c>
      <c r="B15" s="137" t="s">
        <v>63</v>
      </c>
      <c r="C15" s="138">
        <v>362923</v>
      </c>
      <c r="D15" s="138">
        <v>94263</v>
      </c>
      <c r="E15" s="138">
        <v>112721</v>
      </c>
      <c r="F15" s="138">
        <v>239026</v>
      </c>
      <c r="G15" s="138">
        <v>313295</v>
      </c>
      <c r="H15" s="138">
        <v>333346</v>
      </c>
      <c r="I15" s="139">
        <f t="shared" si="1"/>
        <v>6.4000383025582863E-2</v>
      </c>
      <c r="J15" s="138">
        <f t="shared" si="2"/>
        <v>20051</v>
      </c>
      <c r="K15" s="139">
        <f t="shared" si="3"/>
        <v>-8.1496626006067441E-2</v>
      </c>
      <c r="L15" s="138">
        <f t="shared" si="4"/>
        <v>-29577</v>
      </c>
      <c r="M15" s="139">
        <f t="shared" si="5"/>
        <v>6.619762138477911E-2</v>
      </c>
      <c r="N15" s="139">
        <f>H15/H11</f>
        <v>0.1873315485061626</v>
      </c>
      <c r="O15" s="138">
        <v>28006</v>
      </c>
      <c r="P15" s="138">
        <v>6013</v>
      </c>
      <c r="Q15" s="138">
        <v>15702</v>
      </c>
      <c r="R15" s="138">
        <v>24176</v>
      </c>
      <c r="S15" s="138">
        <v>29534</v>
      </c>
      <c r="T15" s="138">
        <v>31283</v>
      </c>
      <c r="U15" s="139">
        <f t="shared" si="6"/>
        <v>5.9219882169702753E-2</v>
      </c>
      <c r="V15" s="138">
        <f t="shared" si="0"/>
        <v>1749</v>
      </c>
      <c r="W15" s="139">
        <f t="shared" si="7"/>
        <v>5.9051983136379403E-2</v>
      </c>
      <c r="X15" s="139">
        <f>IFERROR(T15/T11,"-")</f>
        <v>0.19937414757880514</v>
      </c>
    </row>
    <row r="16" spans="1:24" ht="15.75" x14ac:dyDescent="0.25">
      <c r="A16" s="79"/>
      <c r="B16" s="130" t="s">
        <v>45</v>
      </c>
      <c r="C16" s="131">
        <v>1190067</v>
      </c>
      <c r="D16" s="131">
        <v>336432</v>
      </c>
      <c r="E16" s="131">
        <v>413403</v>
      </c>
      <c r="F16" s="131">
        <v>1134618</v>
      </c>
      <c r="G16" s="131">
        <v>1208359</v>
      </c>
      <c r="H16" s="131">
        <v>1272373</v>
      </c>
      <c r="I16" s="132">
        <f t="shared" si="1"/>
        <v>5.2975978165429316E-2</v>
      </c>
      <c r="J16" s="131">
        <f t="shared" si="2"/>
        <v>64014</v>
      </c>
      <c r="K16" s="132">
        <f t="shared" si="3"/>
        <v>6.9160811954285029E-2</v>
      </c>
      <c r="L16" s="131">
        <f t="shared" si="4"/>
        <v>82306</v>
      </c>
      <c r="M16" s="132">
        <f t="shared" si="5"/>
        <v>0.25267459670797177</v>
      </c>
      <c r="N16" s="133">
        <f>H16/H16</f>
        <v>1</v>
      </c>
      <c r="O16" s="131">
        <v>107365</v>
      </c>
      <c r="P16" s="131">
        <v>16498</v>
      </c>
      <c r="Q16" s="131">
        <v>88426</v>
      </c>
      <c r="R16" s="131">
        <v>107366</v>
      </c>
      <c r="S16" s="131">
        <v>113999</v>
      </c>
      <c r="T16" s="131">
        <v>113916</v>
      </c>
      <c r="U16" s="132">
        <f t="shared" si="6"/>
        <v>-7.280765620750751E-4</v>
      </c>
      <c r="V16" s="131">
        <f t="shared" si="0"/>
        <v>-83</v>
      </c>
      <c r="W16" s="132">
        <f t="shared" si="7"/>
        <v>0.26225079506206611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666321</v>
      </c>
      <c r="D17" s="135">
        <v>187280</v>
      </c>
      <c r="E17" s="135">
        <v>211378</v>
      </c>
      <c r="F17" s="135">
        <v>684003</v>
      </c>
      <c r="G17" s="135">
        <v>742839</v>
      </c>
      <c r="H17" s="135">
        <v>789580</v>
      </c>
      <c r="I17" s="136">
        <f t="shared" si="1"/>
        <v>6.2922113674699354E-2</v>
      </c>
      <c r="J17" s="135">
        <f t="shared" si="2"/>
        <v>46741</v>
      </c>
      <c r="K17" s="136">
        <f t="shared" si="3"/>
        <v>0.18498441441887614</v>
      </c>
      <c r="L17" s="135">
        <f t="shared" si="4"/>
        <v>123259</v>
      </c>
      <c r="M17" s="136">
        <f t="shared" si="5"/>
        <v>0.15679899531715963</v>
      </c>
      <c r="N17" s="136">
        <f>H17/H16</f>
        <v>0.62055702219396358</v>
      </c>
      <c r="O17" s="135">
        <v>63841</v>
      </c>
      <c r="P17" s="135">
        <v>7481</v>
      </c>
      <c r="Q17" s="135">
        <v>52634</v>
      </c>
      <c r="R17" s="135">
        <v>65777</v>
      </c>
      <c r="S17" s="135">
        <v>71022</v>
      </c>
      <c r="T17" s="135">
        <v>70390</v>
      </c>
      <c r="U17" s="136">
        <f t="shared" si="6"/>
        <v>-8.898651122187462E-3</v>
      </c>
      <c r="V17" s="135">
        <f t="shared" si="0"/>
        <v>-632</v>
      </c>
      <c r="W17" s="136">
        <f t="shared" si="7"/>
        <v>0.16066604462117917</v>
      </c>
      <c r="X17" s="136">
        <f>IFERROR(T17/T16,"-")</f>
        <v>0.61791144351978655</v>
      </c>
    </row>
    <row r="18" spans="2:24" x14ac:dyDescent="0.25">
      <c r="B18" s="97" t="s">
        <v>140</v>
      </c>
      <c r="C18" s="52">
        <v>505376</v>
      </c>
      <c r="D18" s="52">
        <v>137960</v>
      </c>
      <c r="E18" s="52">
        <v>170304</v>
      </c>
      <c r="F18" s="52">
        <v>520752</v>
      </c>
      <c r="G18" s="52">
        <v>558199</v>
      </c>
      <c r="H18" s="52">
        <v>597619</v>
      </c>
      <c r="I18" s="98">
        <f t="shared" si="1"/>
        <v>7.0619976030053877E-2</v>
      </c>
      <c r="J18" s="52">
        <f t="shared" si="2"/>
        <v>39420</v>
      </c>
      <c r="K18" s="98">
        <f t="shared" si="3"/>
        <v>0.18252350725004751</v>
      </c>
      <c r="L18" s="52">
        <f t="shared" si="4"/>
        <v>92243</v>
      </c>
      <c r="M18" s="98">
        <f t="shared" si="5"/>
        <v>0.11867835910540492</v>
      </c>
      <c r="N18" s="98">
        <f>H18/H16</f>
        <v>0.46968852687065821</v>
      </c>
      <c r="O18" s="52">
        <v>47158</v>
      </c>
      <c r="P18" s="52">
        <v>5716</v>
      </c>
      <c r="Q18" s="52">
        <v>40382</v>
      </c>
      <c r="R18" s="52">
        <v>50351</v>
      </c>
      <c r="S18" s="52">
        <v>49722</v>
      </c>
      <c r="T18" s="52">
        <v>54172</v>
      </c>
      <c r="U18" s="98">
        <f t="shared" si="6"/>
        <v>8.9497606693214271E-2</v>
      </c>
      <c r="V18" s="52">
        <f t="shared" si="0"/>
        <v>4450</v>
      </c>
      <c r="W18" s="98">
        <f t="shared" si="7"/>
        <v>0.12298669767123756</v>
      </c>
      <c r="X18" s="98">
        <f>IFERROR(T18/T16,"-")</f>
        <v>0.47554338284349873</v>
      </c>
    </row>
    <row r="19" spans="2:24" x14ac:dyDescent="0.25">
      <c r="B19" s="97" t="s">
        <v>142</v>
      </c>
      <c r="C19" s="52">
        <v>160945</v>
      </c>
      <c r="D19" s="52">
        <v>49320</v>
      </c>
      <c r="E19" s="52">
        <v>41074</v>
      </c>
      <c r="F19" s="52">
        <v>163251</v>
      </c>
      <c r="G19" s="52">
        <v>184640</v>
      </c>
      <c r="H19" s="52">
        <v>191961</v>
      </c>
      <c r="I19" s="98">
        <f t="shared" si="1"/>
        <v>3.9650129982669036E-2</v>
      </c>
      <c r="J19" s="52">
        <f t="shared" si="2"/>
        <v>7321</v>
      </c>
      <c r="K19" s="98">
        <f t="shared" si="3"/>
        <v>0.19271179595513988</v>
      </c>
      <c r="L19" s="52">
        <f t="shared" si="4"/>
        <v>31016</v>
      </c>
      <c r="M19" s="98">
        <f t="shared" si="5"/>
        <v>3.8120636211754703E-2</v>
      </c>
      <c r="N19" s="98">
        <f>H19/H16</f>
        <v>0.15086849532330535</v>
      </c>
      <c r="O19" s="52">
        <v>16683</v>
      </c>
      <c r="P19" s="52">
        <v>1765</v>
      </c>
      <c r="Q19" s="52">
        <v>12252</v>
      </c>
      <c r="R19" s="52">
        <v>15426</v>
      </c>
      <c r="S19" s="52">
        <v>21300</v>
      </c>
      <c r="T19" s="52">
        <v>16218</v>
      </c>
      <c r="U19" s="98">
        <f t="shared" si="6"/>
        <v>-0.23859154929577464</v>
      </c>
      <c r="V19" s="52">
        <f t="shared" si="0"/>
        <v>-5082</v>
      </c>
      <c r="W19" s="98">
        <f t="shared" si="7"/>
        <v>3.7679346949941621E-2</v>
      </c>
      <c r="X19" s="98">
        <f>IFERROR(T19/T16,"-")</f>
        <v>0.14236806067628779</v>
      </c>
    </row>
    <row r="20" spans="2:24" ht="16.5" thickBot="1" x14ac:dyDescent="0.3">
      <c r="B20" s="137" t="s">
        <v>63</v>
      </c>
      <c r="C20" s="138">
        <v>523746</v>
      </c>
      <c r="D20" s="138">
        <v>149152</v>
      </c>
      <c r="E20" s="138">
        <v>202025</v>
      </c>
      <c r="F20" s="138">
        <v>450615</v>
      </c>
      <c r="G20" s="138">
        <v>465520</v>
      </c>
      <c r="H20" s="138">
        <v>482793</v>
      </c>
      <c r="I20" s="139">
        <f t="shared" si="1"/>
        <v>3.7104743083004044E-2</v>
      </c>
      <c r="J20" s="138">
        <f t="shared" si="2"/>
        <v>17273</v>
      </c>
      <c r="K20" s="139">
        <f t="shared" si="3"/>
        <v>-7.8192482615619063E-2</v>
      </c>
      <c r="L20" s="138">
        <f t="shared" si="4"/>
        <v>-40953</v>
      </c>
      <c r="M20" s="139">
        <f t="shared" si="5"/>
        <v>9.5875601390812137E-2</v>
      </c>
      <c r="N20" s="139">
        <f>H20/H16</f>
        <v>0.37944297780603642</v>
      </c>
      <c r="O20" s="138">
        <v>43524</v>
      </c>
      <c r="P20" s="138">
        <v>9017</v>
      </c>
      <c r="Q20" s="138">
        <v>35792</v>
      </c>
      <c r="R20" s="138">
        <v>41589</v>
      </c>
      <c r="S20" s="138">
        <v>42977</v>
      </c>
      <c r="T20" s="138">
        <v>43526</v>
      </c>
      <c r="U20" s="139">
        <f t="shared" si="6"/>
        <v>1.2774274612001868E-2</v>
      </c>
      <c r="V20" s="138">
        <f t="shared" si="0"/>
        <v>549</v>
      </c>
      <c r="W20" s="139">
        <f t="shared" si="7"/>
        <v>0.10158475044088695</v>
      </c>
      <c r="X20" s="139">
        <f>IFERROR(T20/T16,"-")</f>
        <v>0.3820885564802135</v>
      </c>
    </row>
    <row r="21" spans="2:24" ht="15.75" x14ac:dyDescent="0.25">
      <c r="B21" s="130" t="s">
        <v>46</v>
      </c>
      <c r="C21" s="131">
        <v>41449</v>
      </c>
      <c r="D21" s="131">
        <v>12080</v>
      </c>
      <c r="E21" s="131">
        <v>17682</v>
      </c>
      <c r="F21" s="131">
        <v>33076</v>
      </c>
      <c r="G21" s="131">
        <v>45674</v>
      </c>
      <c r="H21" s="131">
        <v>39257</v>
      </c>
      <c r="I21" s="132">
        <f t="shared" si="1"/>
        <v>-0.1404956868240137</v>
      </c>
      <c r="J21" s="131">
        <f t="shared" si="2"/>
        <v>-6417</v>
      </c>
      <c r="K21" s="132">
        <f t="shared" si="3"/>
        <v>-5.2884267412965369E-2</v>
      </c>
      <c r="L21" s="131">
        <f t="shared" si="4"/>
        <v>-2192</v>
      </c>
      <c r="M21" s="132">
        <f t="shared" si="5"/>
        <v>7.7958638252814596E-3</v>
      </c>
      <c r="N21" s="133">
        <f>H21/H21</f>
        <v>1</v>
      </c>
      <c r="O21" s="131">
        <v>4580</v>
      </c>
      <c r="P21" s="131">
        <v>452</v>
      </c>
      <c r="Q21" s="131">
        <v>2997</v>
      </c>
      <c r="R21" s="131">
        <v>4018</v>
      </c>
      <c r="S21" s="131">
        <v>4366</v>
      </c>
      <c r="T21" s="131">
        <v>3262</v>
      </c>
      <c r="U21" s="132">
        <f t="shared" si="6"/>
        <v>-0.25286303252404951</v>
      </c>
      <c r="V21" s="131">
        <f t="shared" si="0"/>
        <v>-1104</v>
      </c>
      <c r="W21" s="132">
        <f t="shared" si="7"/>
        <v>9.8143145368122294E-3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35706</v>
      </c>
      <c r="D22" s="135">
        <v>10202</v>
      </c>
      <c r="E22" s="135">
        <v>17682</v>
      </c>
      <c r="F22" s="135">
        <v>33031</v>
      </c>
      <c r="G22" s="135">
        <v>45093</v>
      </c>
      <c r="H22" s="135">
        <v>38656</v>
      </c>
      <c r="I22" s="136">
        <f t="shared" si="1"/>
        <v>-0.14274942895793141</v>
      </c>
      <c r="J22" s="135">
        <f t="shared" si="2"/>
        <v>-6437</v>
      </c>
      <c r="K22" s="136">
        <f t="shared" si="3"/>
        <v>8.2619167646894143E-2</v>
      </c>
      <c r="L22" s="135">
        <f t="shared" si="4"/>
        <v>2950</v>
      </c>
      <c r="M22" s="136">
        <f t="shared" si="5"/>
        <v>7.6765140492161934E-3</v>
      </c>
      <c r="N22" s="136">
        <f>H22/H21</f>
        <v>0.9846906284229564</v>
      </c>
      <c r="O22" s="135">
        <v>3908</v>
      </c>
      <c r="P22" s="135">
        <v>452</v>
      </c>
      <c r="Q22" s="135">
        <v>2997</v>
      </c>
      <c r="R22" s="135">
        <v>3973</v>
      </c>
      <c r="S22" s="135">
        <v>4299</v>
      </c>
      <c r="T22" s="135">
        <v>3199</v>
      </c>
      <c r="U22" s="136">
        <f t="shared" si="6"/>
        <v>-0.25587345894394042</v>
      </c>
      <c r="V22" s="135">
        <f t="shared" si="0"/>
        <v>-1100</v>
      </c>
      <c r="W22" s="136">
        <f t="shared" si="7"/>
        <v>9.7043981221391195E-3</v>
      </c>
      <c r="X22" s="136">
        <f>IFERROR(T22/T21,"-")</f>
        <v>0.98068669527897001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2010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452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5743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-5743</v>
      </c>
      <c r="M25" s="139">
        <f t="shared" si="5"/>
        <v>0</v>
      </c>
      <c r="N25" s="139">
        <f>H25/H21</f>
        <v>0</v>
      </c>
      <c r="O25" s="138">
        <v>672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126380</v>
      </c>
      <c r="D26" s="131">
        <v>44479</v>
      </c>
      <c r="E26" s="131">
        <v>60811</v>
      </c>
      <c r="F26" s="131">
        <v>146959</v>
      </c>
      <c r="G26" s="131">
        <v>167345</v>
      </c>
      <c r="H26" s="131">
        <v>216281</v>
      </c>
      <c r="I26" s="132">
        <f t="shared" si="1"/>
        <v>0.29242582688457985</v>
      </c>
      <c r="J26" s="131">
        <f t="shared" si="2"/>
        <v>48936</v>
      </c>
      <c r="K26" s="132">
        <f t="shared" si="3"/>
        <v>0.71135464472226628</v>
      </c>
      <c r="L26" s="131">
        <f t="shared" si="4"/>
        <v>89901</v>
      </c>
      <c r="M26" s="132">
        <f t="shared" si="5"/>
        <v>4.2950231143380785E-2</v>
      </c>
      <c r="N26" s="133">
        <f>H26/H26</f>
        <v>1</v>
      </c>
      <c r="O26" s="131">
        <v>9620</v>
      </c>
      <c r="P26" s="131">
        <v>2952</v>
      </c>
      <c r="Q26" s="131">
        <v>12968</v>
      </c>
      <c r="R26" s="131">
        <v>14622</v>
      </c>
      <c r="S26" s="131">
        <v>12399</v>
      </c>
      <c r="T26" s="131">
        <v>15829</v>
      </c>
      <c r="U26" s="132">
        <f t="shared" si="6"/>
        <v>0.27663521251713852</v>
      </c>
      <c r="V26" s="131">
        <f t="shared" si="0"/>
        <v>3430</v>
      </c>
      <c r="W26" s="132">
        <f t="shared" si="7"/>
        <v>3.5715507007782081E-2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124684</v>
      </c>
      <c r="D27" s="135">
        <v>43560</v>
      </c>
      <c r="E27" s="135">
        <v>54485</v>
      </c>
      <c r="F27" s="135">
        <v>138119</v>
      </c>
      <c r="G27" s="135">
        <v>159302</v>
      </c>
      <c r="H27" s="135">
        <v>179445</v>
      </c>
      <c r="I27" s="136">
        <f t="shared" si="1"/>
        <v>0.12644536791754035</v>
      </c>
      <c r="J27" s="135">
        <f t="shared" si="2"/>
        <v>20143</v>
      </c>
      <c r="K27" s="136">
        <f t="shared" si="3"/>
        <v>0.43919829328542548</v>
      </c>
      <c r="L27" s="135">
        <f t="shared" si="4"/>
        <v>54761</v>
      </c>
      <c r="M27" s="136">
        <f t="shared" si="5"/>
        <v>3.5635142372764897E-2</v>
      </c>
      <c r="N27" s="136">
        <f>H27/H26</f>
        <v>0.82968453077246729</v>
      </c>
      <c r="O27" s="135">
        <v>9283</v>
      </c>
      <c r="P27" s="135">
        <v>2895</v>
      </c>
      <c r="Q27" s="135">
        <v>10194</v>
      </c>
      <c r="R27" s="135">
        <v>14034</v>
      </c>
      <c r="S27" s="135">
        <v>11754</v>
      </c>
      <c r="T27" s="135">
        <v>12134</v>
      </c>
      <c r="U27" s="136">
        <f t="shared" si="6"/>
        <v>3.2329419771992551E-2</v>
      </c>
      <c r="V27" s="135">
        <f t="shared" si="0"/>
        <v>380</v>
      </c>
      <c r="W27" s="136">
        <f t="shared" si="7"/>
        <v>3.427926585605346E-2</v>
      </c>
      <c r="X27" s="136">
        <f>IFERROR(T27/T26,"-")</f>
        <v>0.7665676922104997</v>
      </c>
    </row>
    <row r="28" spans="2:24" x14ac:dyDescent="0.25">
      <c r="B28" s="97" t="s">
        <v>140</v>
      </c>
      <c r="C28" s="52">
        <v>112688</v>
      </c>
      <c r="D28" s="52">
        <v>30883</v>
      </c>
      <c r="E28" s="52">
        <v>44291</v>
      </c>
      <c r="F28" s="52">
        <v>0</v>
      </c>
      <c r="G28" s="52">
        <v>98149</v>
      </c>
      <c r="H28" s="52">
        <v>0</v>
      </c>
      <c r="I28" s="98">
        <f t="shared" si="1"/>
        <v>-1</v>
      </c>
      <c r="J28" s="52">
        <f t="shared" si="2"/>
        <v>-98149</v>
      </c>
      <c r="K28" s="98">
        <f t="shared" si="3"/>
        <v>-1</v>
      </c>
      <c r="L28" s="52">
        <f t="shared" si="4"/>
        <v>-112688</v>
      </c>
      <c r="M28" s="98">
        <f t="shared" si="5"/>
        <v>0</v>
      </c>
      <c r="N28" s="98">
        <f>H28/H26</f>
        <v>0</v>
      </c>
      <c r="O28" s="52">
        <v>8353</v>
      </c>
      <c r="P28" s="52">
        <v>2895</v>
      </c>
      <c r="Q28" s="52">
        <v>0</v>
      </c>
      <c r="R28" s="52">
        <v>0</v>
      </c>
      <c r="S28" s="52">
        <v>11754</v>
      </c>
      <c r="T28" s="52">
        <v>0</v>
      </c>
      <c r="U28" s="98">
        <f t="shared" si="6"/>
        <v>-1</v>
      </c>
      <c r="V28" s="52">
        <f t="shared" si="0"/>
        <v>-11754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11996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-11996</v>
      </c>
      <c r="M29" s="98">
        <f t="shared" si="5"/>
        <v>0</v>
      </c>
      <c r="N29" s="98">
        <f>H29/H26</f>
        <v>0</v>
      </c>
      <c r="O29" s="52">
        <v>930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729706</v>
      </c>
      <c r="D30" s="131">
        <v>202539</v>
      </c>
      <c r="E30" s="131">
        <v>310053</v>
      </c>
      <c r="F30" s="131">
        <v>649125</v>
      </c>
      <c r="G30" s="131">
        <v>735309</v>
      </c>
      <c r="H30" s="131">
        <v>846435</v>
      </c>
      <c r="I30" s="132">
        <f t="shared" si="1"/>
        <v>0.15112830116318454</v>
      </c>
      <c r="J30" s="131">
        <f t="shared" si="2"/>
        <v>111126</v>
      </c>
      <c r="K30" s="132">
        <f t="shared" si="3"/>
        <v>0.15996716485817575</v>
      </c>
      <c r="L30" s="131">
        <f t="shared" si="4"/>
        <v>116729</v>
      </c>
      <c r="M30" s="132">
        <f t="shared" si="5"/>
        <v>0.16808956356706098</v>
      </c>
      <c r="N30" s="133">
        <f>H30/H30</f>
        <v>1</v>
      </c>
      <c r="O30" s="131">
        <v>66714</v>
      </c>
      <c r="P30" s="131">
        <v>6170</v>
      </c>
      <c r="Q30" s="131">
        <v>47468</v>
      </c>
      <c r="R30" s="131">
        <v>61752</v>
      </c>
      <c r="S30" s="131">
        <v>66055</v>
      </c>
      <c r="T30" s="131">
        <v>73285</v>
      </c>
      <c r="U30" s="132">
        <f t="shared" si="6"/>
        <v>0.10945424267655746</v>
      </c>
      <c r="V30" s="131">
        <f t="shared" si="0"/>
        <v>7230</v>
      </c>
      <c r="W30" s="132">
        <f t="shared" si="7"/>
        <v>0.1508346319754178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582969</v>
      </c>
      <c r="D31" s="135">
        <v>162484</v>
      </c>
      <c r="E31" s="135">
        <v>250077</v>
      </c>
      <c r="F31" s="135">
        <v>524692</v>
      </c>
      <c r="G31" s="135">
        <v>601650</v>
      </c>
      <c r="H31" s="135">
        <v>684662</v>
      </c>
      <c r="I31" s="136">
        <f t="shared" si="1"/>
        <v>0.13797390509432383</v>
      </c>
      <c r="J31" s="135">
        <f t="shared" si="2"/>
        <v>83012</v>
      </c>
      <c r="K31" s="136">
        <f t="shared" si="3"/>
        <v>0.17443980726247887</v>
      </c>
      <c r="L31" s="135">
        <f t="shared" si="4"/>
        <v>101693</v>
      </c>
      <c r="M31" s="136">
        <f t="shared" si="5"/>
        <v>0.13596382093244147</v>
      </c>
      <c r="N31" s="136">
        <f>H31/H30</f>
        <v>0.80887723215604268</v>
      </c>
      <c r="O31" s="135">
        <v>54302</v>
      </c>
      <c r="P31" s="135">
        <v>4036</v>
      </c>
      <c r="Q31" s="135">
        <v>39333</v>
      </c>
      <c r="R31" s="135">
        <v>50254</v>
      </c>
      <c r="S31" s="135">
        <v>55542</v>
      </c>
      <c r="T31" s="135">
        <v>60936</v>
      </c>
      <c r="U31" s="136">
        <f t="shared" si="6"/>
        <v>9.7115696229880033E-2</v>
      </c>
      <c r="V31" s="135">
        <f t="shared" si="0"/>
        <v>5394</v>
      </c>
      <c r="W31" s="136">
        <f t="shared" si="7"/>
        <v>0.12274976673294219</v>
      </c>
      <c r="X31" s="136">
        <f>IFERROR(T31/T30,"-")</f>
        <v>0.83149348434195269</v>
      </c>
    </row>
    <row r="32" spans="2:24" x14ac:dyDescent="0.25">
      <c r="B32" s="97" t="s">
        <v>140</v>
      </c>
      <c r="C32" s="52">
        <v>461438</v>
      </c>
      <c r="D32" s="52">
        <v>131431</v>
      </c>
      <c r="E32" s="52">
        <v>187089</v>
      </c>
      <c r="F32" s="52">
        <v>433586</v>
      </c>
      <c r="G32" s="52">
        <v>506823</v>
      </c>
      <c r="H32" s="52">
        <v>575056</v>
      </c>
      <c r="I32" s="98">
        <f t="shared" si="1"/>
        <v>0.13462885464945362</v>
      </c>
      <c r="J32" s="52">
        <f t="shared" si="2"/>
        <v>68233</v>
      </c>
      <c r="K32" s="98">
        <f t="shared" si="3"/>
        <v>0.24622592851043912</v>
      </c>
      <c r="L32" s="52">
        <f t="shared" si="4"/>
        <v>113618</v>
      </c>
      <c r="M32" s="98">
        <f t="shared" si="5"/>
        <v>0.11419767857735066</v>
      </c>
      <c r="N32" s="98">
        <f>H32/H30</f>
        <v>0.67938589495944757</v>
      </c>
      <c r="O32" s="52">
        <v>42309</v>
      </c>
      <c r="P32" s="52">
        <v>2617</v>
      </c>
      <c r="Q32" s="52">
        <v>29537</v>
      </c>
      <c r="R32" s="52">
        <v>41928</v>
      </c>
      <c r="S32" s="52">
        <v>46726</v>
      </c>
      <c r="T32" s="52">
        <v>49692</v>
      </c>
      <c r="U32" s="98">
        <f t="shared" si="6"/>
        <v>6.3476437101399608E-2</v>
      </c>
      <c r="V32" s="52">
        <f t="shared" si="0"/>
        <v>2966</v>
      </c>
      <c r="W32" s="98">
        <f t="shared" si="7"/>
        <v>0.10241278743142437</v>
      </c>
      <c r="X32" s="98">
        <f>IFERROR(T32/T30,"-")</f>
        <v>0.67806508835368762</v>
      </c>
    </row>
    <row r="33" spans="2:24" x14ac:dyDescent="0.25">
      <c r="B33" s="97" t="s">
        <v>142</v>
      </c>
      <c r="C33" s="52">
        <v>121531</v>
      </c>
      <c r="D33" s="52">
        <v>31053</v>
      </c>
      <c r="E33" s="52">
        <v>62988</v>
      </c>
      <c r="F33" s="52">
        <v>91106</v>
      </c>
      <c r="G33" s="52">
        <v>94827</v>
      </c>
      <c r="H33" s="52">
        <v>109606</v>
      </c>
      <c r="I33" s="98">
        <f t="shared" si="1"/>
        <v>0.15585223617745991</v>
      </c>
      <c r="J33" s="52">
        <f t="shared" si="2"/>
        <v>14779</v>
      </c>
      <c r="K33" s="98">
        <f t="shared" si="3"/>
        <v>-9.8123112621471109E-2</v>
      </c>
      <c r="L33" s="52">
        <f t="shared" si="4"/>
        <v>-11925</v>
      </c>
      <c r="M33" s="98">
        <f t="shared" si="5"/>
        <v>2.1766142355090803E-2</v>
      </c>
      <c r="N33" s="98">
        <f>H33/H30</f>
        <v>0.12949133719659514</v>
      </c>
      <c r="O33" s="52">
        <v>11993</v>
      </c>
      <c r="P33" s="52">
        <v>1419</v>
      </c>
      <c r="Q33" s="52">
        <v>9796</v>
      </c>
      <c r="R33" s="52">
        <v>8326</v>
      </c>
      <c r="S33" s="52">
        <v>8816</v>
      </c>
      <c r="T33" s="52">
        <v>11244</v>
      </c>
      <c r="U33" s="98">
        <f t="shared" si="6"/>
        <v>0.27540834845735018</v>
      </c>
      <c r="V33" s="52">
        <f t="shared" si="0"/>
        <v>2428</v>
      </c>
      <c r="W33" s="98">
        <f t="shared" si="7"/>
        <v>2.0336979301517823E-2</v>
      </c>
      <c r="X33" s="98">
        <f>IFERROR(T33/T30,"-")</f>
        <v>0.15342839598826499</v>
      </c>
    </row>
    <row r="34" spans="2:24" ht="16.5" thickBot="1" x14ac:dyDescent="0.3">
      <c r="B34" s="137" t="s">
        <v>63</v>
      </c>
      <c r="C34" s="138">
        <v>146737</v>
      </c>
      <c r="D34" s="138">
        <v>40055</v>
      </c>
      <c r="E34" s="138">
        <v>59976</v>
      </c>
      <c r="F34" s="138">
        <v>124433</v>
      </c>
      <c r="G34" s="138">
        <v>133659</v>
      </c>
      <c r="H34" s="138">
        <v>161773</v>
      </c>
      <c r="I34" s="139">
        <f t="shared" si="1"/>
        <v>0.21034124151759337</v>
      </c>
      <c r="J34" s="138">
        <f t="shared" si="2"/>
        <v>28114</v>
      </c>
      <c r="K34" s="139">
        <f t="shared" si="3"/>
        <v>0.10246904325425765</v>
      </c>
      <c r="L34" s="138">
        <f t="shared" si="4"/>
        <v>15036</v>
      </c>
      <c r="M34" s="139">
        <f t="shared" si="5"/>
        <v>3.2125742634619495E-2</v>
      </c>
      <c r="N34" s="139">
        <f>H34/H30</f>
        <v>0.19112276784395729</v>
      </c>
      <c r="O34" s="138">
        <v>12412</v>
      </c>
      <c r="P34" s="138">
        <v>2134</v>
      </c>
      <c r="Q34" s="138">
        <v>8135</v>
      </c>
      <c r="R34" s="138">
        <v>11498</v>
      </c>
      <c r="S34" s="138">
        <v>10513</v>
      </c>
      <c r="T34" s="138">
        <v>12349</v>
      </c>
      <c r="U34" s="139">
        <f t="shared" si="6"/>
        <v>0.17464092076476745</v>
      </c>
      <c r="V34" s="138">
        <f t="shared" si="0"/>
        <v>1836</v>
      </c>
      <c r="W34" s="139">
        <f t="shared" si="7"/>
        <v>2.808486524247561E-2</v>
      </c>
      <c r="X34" s="139">
        <f>IFERROR(T34/T30,"-")</f>
        <v>0.16850651565804736</v>
      </c>
    </row>
    <row r="35" spans="2:24" ht="15.75" x14ac:dyDescent="0.25">
      <c r="B35" s="130" t="s">
        <v>49</v>
      </c>
      <c r="C35" s="131">
        <v>50120</v>
      </c>
      <c r="D35" s="131">
        <v>20822</v>
      </c>
      <c r="E35" s="131">
        <v>28901</v>
      </c>
      <c r="F35" s="131">
        <v>46319</v>
      </c>
      <c r="G35" s="131">
        <v>53572</v>
      </c>
      <c r="H35" s="131">
        <v>52160</v>
      </c>
      <c r="I35" s="132">
        <f t="shared" si="1"/>
        <v>-2.6357052191443242E-2</v>
      </c>
      <c r="J35" s="131">
        <f t="shared" si="2"/>
        <v>-1412</v>
      </c>
      <c r="K35" s="132">
        <f t="shared" si="3"/>
        <v>4.0702314445331123E-2</v>
      </c>
      <c r="L35" s="131">
        <f t="shared" si="4"/>
        <v>2040</v>
      </c>
      <c r="M35" s="132">
        <f t="shared" si="5"/>
        <v>1.0358210182303308E-2</v>
      </c>
      <c r="N35" s="133">
        <f>H35/H35</f>
        <v>1</v>
      </c>
      <c r="O35" s="131">
        <v>6020</v>
      </c>
      <c r="P35" s="131">
        <v>1763</v>
      </c>
      <c r="Q35" s="131">
        <v>4448</v>
      </c>
      <c r="R35" s="131">
        <v>4838</v>
      </c>
      <c r="S35" s="131">
        <v>4964</v>
      </c>
      <c r="T35" s="131">
        <v>5464</v>
      </c>
      <c r="U35" s="132">
        <f t="shared" si="6"/>
        <v>0.10072522159548747</v>
      </c>
      <c r="V35" s="131">
        <f t="shared" si="0"/>
        <v>500</v>
      </c>
      <c r="W35" s="132">
        <f t="shared" si="7"/>
        <v>1.1817235870855541E-2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50120</v>
      </c>
      <c r="D36" s="135">
        <v>20822</v>
      </c>
      <c r="E36" s="135">
        <v>28901</v>
      </c>
      <c r="F36" s="135">
        <v>46319</v>
      </c>
      <c r="G36" s="135">
        <v>53572</v>
      </c>
      <c r="H36" s="135">
        <v>52160</v>
      </c>
      <c r="I36" s="136">
        <f t="shared" si="1"/>
        <v>-2.6357052191443242E-2</v>
      </c>
      <c r="J36" s="135">
        <f t="shared" si="2"/>
        <v>-1412</v>
      </c>
      <c r="K36" s="136">
        <f t="shared" si="3"/>
        <v>4.0702314445331123E-2</v>
      </c>
      <c r="L36" s="135">
        <f t="shared" si="4"/>
        <v>2040</v>
      </c>
      <c r="M36" s="136">
        <f t="shared" si="5"/>
        <v>1.0358210182303308E-2</v>
      </c>
      <c r="N36" s="136">
        <f>H36/H35</f>
        <v>1</v>
      </c>
      <c r="O36" s="135">
        <v>6020</v>
      </c>
      <c r="P36" s="135">
        <v>1763</v>
      </c>
      <c r="Q36" s="135">
        <v>4448</v>
      </c>
      <c r="R36" s="135">
        <v>4838</v>
      </c>
      <c r="S36" s="135">
        <v>4964</v>
      </c>
      <c r="T36" s="135">
        <v>5464</v>
      </c>
      <c r="U36" s="136">
        <f t="shared" si="6"/>
        <v>0.10072522159548747</v>
      </c>
      <c r="V36" s="135">
        <f t="shared" si="0"/>
        <v>500</v>
      </c>
      <c r="W36" s="136">
        <f t="shared" si="7"/>
        <v>1.1817235870855541E-2</v>
      </c>
      <c r="X36" s="136">
        <f>IFERROR(T36/T35,"-")</f>
        <v>1</v>
      </c>
    </row>
    <row r="37" spans="2:24" x14ac:dyDescent="0.25">
      <c r="B37" s="97" t="s">
        <v>140</v>
      </c>
      <c r="C37" s="52">
        <v>38287</v>
      </c>
      <c r="D37" s="52">
        <v>8693</v>
      </c>
      <c r="E37" s="52">
        <v>0</v>
      </c>
      <c r="F37" s="52">
        <v>29792</v>
      </c>
      <c r="G37" s="52">
        <v>38567</v>
      </c>
      <c r="H37" s="52">
        <v>45050</v>
      </c>
      <c r="I37" s="98">
        <f t="shared" si="1"/>
        <v>0.16809707781263783</v>
      </c>
      <c r="J37" s="52">
        <f t="shared" si="2"/>
        <v>6483</v>
      </c>
      <c r="K37" s="98">
        <f t="shared" si="3"/>
        <v>0.17663959046151434</v>
      </c>
      <c r="L37" s="52">
        <f t="shared" si="4"/>
        <v>6763</v>
      </c>
      <c r="M37" s="98">
        <f t="shared" si="5"/>
        <v>8.9462685719471635E-3</v>
      </c>
      <c r="N37" s="98">
        <f>H37/H35</f>
        <v>0.86368865030674846</v>
      </c>
      <c r="O37" s="52">
        <v>4578</v>
      </c>
      <c r="P37" s="52">
        <v>0</v>
      </c>
      <c r="Q37" s="52">
        <v>0</v>
      </c>
      <c r="R37" s="52">
        <v>4148</v>
      </c>
      <c r="S37" s="52">
        <v>4138</v>
      </c>
      <c r="T37" s="52">
        <v>4532</v>
      </c>
      <c r="U37" s="98">
        <f t="shared" si="6"/>
        <v>9.5215079748670828E-2</v>
      </c>
      <c r="V37" s="52">
        <f t="shared" si="0"/>
        <v>394</v>
      </c>
      <c r="W37" s="98">
        <f t="shared" si="7"/>
        <v>1.0131850845867875E-2</v>
      </c>
      <c r="X37" s="98">
        <f>IFERROR(T37/T35,"-")</f>
        <v>0.82942898975109813</v>
      </c>
    </row>
    <row r="38" spans="2:24" ht="15.75" thickBot="1" x14ac:dyDescent="0.3">
      <c r="B38" s="97" t="s">
        <v>142</v>
      </c>
      <c r="C38" s="52">
        <v>11833</v>
      </c>
      <c r="D38" s="52">
        <v>4061</v>
      </c>
      <c r="E38" s="52">
        <v>0</v>
      </c>
      <c r="F38" s="52">
        <v>4083</v>
      </c>
      <c r="G38" s="52">
        <v>6020</v>
      </c>
      <c r="H38" s="52">
        <v>7110</v>
      </c>
      <c r="I38" s="98">
        <f t="shared" si="1"/>
        <v>0.18106312292358795</v>
      </c>
      <c r="J38" s="52">
        <f t="shared" si="2"/>
        <v>1090</v>
      </c>
      <c r="K38" s="98">
        <f t="shared" si="3"/>
        <v>-0.39913800388743348</v>
      </c>
      <c r="L38" s="52">
        <f t="shared" si="4"/>
        <v>-4723</v>
      </c>
      <c r="M38" s="98">
        <f t="shared" si="5"/>
        <v>1.4119416103561449E-3</v>
      </c>
      <c r="N38" s="98">
        <f>H38/H35</f>
        <v>0.13631134969325154</v>
      </c>
      <c r="O38" s="52">
        <v>1442</v>
      </c>
      <c r="P38" s="52">
        <v>0</v>
      </c>
      <c r="Q38" s="52">
        <v>0</v>
      </c>
      <c r="R38" s="52">
        <v>690</v>
      </c>
      <c r="S38" s="52">
        <v>826</v>
      </c>
      <c r="T38" s="52">
        <v>932</v>
      </c>
      <c r="U38" s="98">
        <f t="shared" si="6"/>
        <v>0.12832929782082325</v>
      </c>
      <c r="V38" s="52">
        <f t="shared" si="0"/>
        <v>106</v>
      </c>
      <c r="W38" s="98">
        <f t="shared" si="7"/>
        <v>1.6853850249876649E-3</v>
      </c>
      <c r="X38" s="98">
        <f>IFERROR(T38/T35,"-")</f>
        <v>0.17057101024890189</v>
      </c>
    </row>
    <row r="39" spans="2:24" ht="15.75" x14ac:dyDescent="0.25">
      <c r="B39" s="130" t="s">
        <v>50</v>
      </c>
      <c r="C39" s="131">
        <v>131193</v>
      </c>
      <c r="D39" s="131">
        <v>69788</v>
      </c>
      <c r="E39" s="131">
        <v>94121</v>
      </c>
      <c r="F39" s="131">
        <v>180968</v>
      </c>
      <c r="G39" s="131">
        <v>232255</v>
      </c>
      <c r="H39" s="131">
        <v>220831</v>
      </c>
      <c r="I39" s="132">
        <f t="shared" si="1"/>
        <v>-4.9187315665970566E-2</v>
      </c>
      <c r="J39" s="131">
        <f t="shared" si="2"/>
        <v>-11424</v>
      </c>
      <c r="K39" s="132">
        <f t="shared" si="3"/>
        <v>0.6832529174574864</v>
      </c>
      <c r="L39" s="131">
        <f t="shared" si="4"/>
        <v>89638</v>
      </c>
      <c r="M39" s="132">
        <f t="shared" si="5"/>
        <v>4.3853794339881555E-2</v>
      </c>
      <c r="N39" s="133">
        <f>H39/H39</f>
        <v>1</v>
      </c>
      <c r="O39" s="131">
        <v>12009</v>
      </c>
      <c r="P39" s="131">
        <v>5547</v>
      </c>
      <c r="Q39" s="131">
        <v>10944</v>
      </c>
      <c r="R39" s="131">
        <v>14824</v>
      </c>
      <c r="S39" s="131">
        <v>18426</v>
      </c>
      <c r="T39" s="131">
        <v>18264</v>
      </c>
      <c r="U39" s="132">
        <f t="shared" si="6"/>
        <v>-8.7919244545751063E-3</v>
      </c>
      <c r="V39" s="131">
        <f t="shared" si="0"/>
        <v>-162</v>
      </c>
      <c r="W39" s="132">
        <f t="shared" si="7"/>
        <v>3.6208909580314703E-2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76524</v>
      </c>
      <c r="D40" s="135">
        <v>56024</v>
      </c>
      <c r="E40" s="135">
        <v>82936</v>
      </c>
      <c r="F40" s="135">
        <v>154656</v>
      </c>
      <c r="G40" s="135">
        <v>203248</v>
      </c>
      <c r="H40" s="135">
        <v>191718</v>
      </c>
      <c r="I40" s="136">
        <f t="shared" si="1"/>
        <v>-5.6728725497913857E-2</v>
      </c>
      <c r="J40" s="135">
        <f t="shared" si="2"/>
        <v>-11530</v>
      </c>
      <c r="K40" s="136">
        <f t="shared" si="3"/>
        <v>1.5053316606554805</v>
      </c>
      <c r="L40" s="135">
        <f t="shared" si="4"/>
        <v>115194</v>
      </c>
      <c r="M40" s="136">
        <f t="shared" si="5"/>
        <v>3.8072379979502025E-2</v>
      </c>
      <c r="N40" s="136">
        <f>H40/H39</f>
        <v>0.8681661542084218</v>
      </c>
      <c r="O40" s="135">
        <v>6361</v>
      </c>
      <c r="P40" s="135">
        <v>5541</v>
      </c>
      <c r="Q40" s="135">
        <v>9098</v>
      </c>
      <c r="R40" s="135">
        <v>12627</v>
      </c>
      <c r="S40" s="135">
        <v>16350</v>
      </c>
      <c r="T40" s="135">
        <v>16167</v>
      </c>
      <c r="U40" s="136">
        <f t="shared" si="6"/>
        <v>-1.1192660550458755E-2</v>
      </c>
      <c r="V40" s="135">
        <f t="shared" si="0"/>
        <v>-183</v>
      </c>
      <c r="W40" s="136">
        <f t="shared" si="7"/>
        <v>3.0842545957274269E-2</v>
      </c>
      <c r="X40" s="136">
        <f>IFERROR(T40/T39,"-")</f>
        <v>0.88518396846254932</v>
      </c>
    </row>
    <row r="41" spans="2:24" x14ac:dyDescent="0.25">
      <c r="B41" s="97" t="s">
        <v>140</v>
      </c>
      <c r="C41" s="52">
        <v>76524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-76524</v>
      </c>
      <c r="M41" s="98">
        <f t="shared" si="5"/>
        <v>0</v>
      </c>
      <c r="N41" s="98">
        <f>H41/H39</f>
        <v>0</v>
      </c>
      <c r="O41" s="52">
        <v>6361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54669</v>
      </c>
      <c r="D43" s="138">
        <v>13764</v>
      </c>
      <c r="E43" s="138">
        <v>9260</v>
      </c>
      <c r="F43" s="138">
        <v>26312</v>
      </c>
      <c r="G43" s="138">
        <v>29007</v>
      </c>
      <c r="H43" s="138">
        <v>29113</v>
      </c>
      <c r="I43" s="139">
        <f t="shared" si="1"/>
        <v>3.6542903437102314E-3</v>
      </c>
      <c r="J43" s="138">
        <f t="shared" si="2"/>
        <v>106</v>
      </c>
      <c r="K43" s="139">
        <f t="shared" si="3"/>
        <v>-0.46746785198192764</v>
      </c>
      <c r="L43" s="138">
        <f t="shared" si="4"/>
        <v>-25556</v>
      </c>
      <c r="M43" s="139">
        <f t="shared" si="5"/>
        <v>5.7814143603795286E-3</v>
      </c>
      <c r="N43" s="139">
        <f>H43/H39</f>
        <v>0.13183384579157817</v>
      </c>
      <c r="O43" s="138">
        <v>5648</v>
      </c>
      <c r="P43" s="138">
        <v>6</v>
      </c>
      <c r="Q43" s="138">
        <v>1846</v>
      </c>
      <c r="R43" s="138">
        <v>2197</v>
      </c>
      <c r="S43" s="138">
        <v>2076</v>
      </c>
      <c r="T43" s="138">
        <v>2097</v>
      </c>
      <c r="U43" s="139">
        <f t="shared" si="6"/>
        <v>1.0115606936416111E-2</v>
      </c>
      <c r="V43" s="138">
        <f t="shared" si="0"/>
        <v>21</v>
      </c>
      <c r="W43" s="139">
        <f t="shared" si="7"/>
        <v>5.3663636230404342E-3</v>
      </c>
      <c r="X43" s="139">
        <f>IFERROR(T43/T39,"-")</f>
        <v>0.11481603153745072</v>
      </c>
    </row>
    <row r="44" spans="2:24" ht="15.75" x14ac:dyDescent="0.25">
      <c r="B44" s="130" t="s">
        <v>51</v>
      </c>
      <c r="C44" s="131">
        <v>199492</v>
      </c>
      <c r="D44" s="131">
        <v>84454</v>
      </c>
      <c r="E44" s="131">
        <v>146060</v>
      </c>
      <c r="F44" s="131">
        <v>205166</v>
      </c>
      <c r="G44" s="131">
        <v>218532</v>
      </c>
      <c r="H44" s="131">
        <v>226242</v>
      </c>
      <c r="I44" s="132">
        <f t="shared" si="1"/>
        <v>3.5280874196913947E-2</v>
      </c>
      <c r="J44" s="131">
        <f t="shared" si="2"/>
        <v>7710</v>
      </c>
      <c r="K44" s="132">
        <f t="shared" si="3"/>
        <v>0.13409059009885116</v>
      </c>
      <c r="L44" s="131">
        <f t="shared" si="4"/>
        <v>26750</v>
      </c>
      <c r="M44" s="132">
        <f t="shared" si="5"/>
        <v>4.4928339495104774E-2</v>
      </c>
      <c r="N44" s="133">
        <f>H44/H44</f>
        <v>1</v>
      </c>
      <c r="O44" s="131">
        <v>21685</v>
      </c>
      <c r="P44" s="131">
        <v>8104</v>
      </c>
      <c r="Q44" s="131">
        <v>22740</v>
      </c>
      <c r="R44" s="131">
        <v>25251</v>
      </c>
      <c r="S44" s="131">
        <v>23667</v>
      </c>
      <c r="T44" s="131">
        <v>25085</v>
      </c>
      <c r="U44" s="132">
        <f t="shared" si="6"/>
        <v>5.9914649089449545E-2</v>
      </c>
      <c r="V44" s="131">
        <f t="shared" si="0"/>
        <v>1418</v>
      </c>
      <c r="W44" s="132">
        <f t="shared" si="7"/>
        <v>6.1677764153570326E-2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199492</v>
      </c>
      <c r="D45" s="135">
        <v>84454</v>
      </c>
      <c r="E45" s="135">
        <v>146060</v>
      </c>
      <c r="F45" s="135">
        <v>205166</v>
      </c>
      <c r="G45" s="135">
        <v>218532</v>
      </c>
      <c r="H45" s="135">
        <v>226242</v>
      </c>
      <c r="I45" s="136">
        <f t="shared" si="1"/>
        <v>3.5280874196913947E-2</v>
      </c>
      <c r="J45" s="135">
        <f t="shared" si="2"/>
        <v>7710</v>
      </c>
      <c r="K45" s="136">
        <f t="shared" si="3"/>
        <v>0.13409059009885116</v>
      </c>
      <c r="L45" s="135">
        <f t="shared" si="4"/>
        <v>26750</v>
      </c>
      <c r="M45" s="136">
        <f t="shared" si="5"/>
        <v>4.4928339495104774E-2</v>
      </c>
      <c r="N45" s="136">
        <f>H45/H44</f>
        <v>1</v>
      </c>
      <c r="O45" s="135">
        <v>21685</v>
      </c>
      <c r="P45" s="135">
        <v>8104</v>
      </c>
      <c r="Q45" s="135">
        <v>22740</v>
      </c>
      <c r="R45" s="135">
        <v>25251</v>
      </c>
      <c r="S45" s="135">
        <v>23667</v>
      </c>
      <c r="T45" s="135">
        <v>25085</v>
      </c>
      <c r="U45" s="136">
        <f t="shared" si="6"/>
        <v>5.9914649089449545E-2</v>
      </c>
      <c r="V45" s="135">
        <f t="shared" si="0"/>
        <v>1418</v>
      </c>
      <c r="W45" s="136">
        <f t="shared" si="7"/>
        <v>6.1677764153570326E-2</v>
      </c>
      <c r="X45" s="136">
        <f>IFERROR(T45/T44,"-")</f>
        <v>1</v>
      </c>
    </row>
    <row r="46" spans="2:24" x14ac:dyDescent="0.25">
      <c r="B46" s="97" t="s">
        <v>140</v>
      </c>
      <c r="C46" s="52">
        <v>100955</v>
      </c>
      <c r="D46" s="52">
        <v>43257</v>
      </c>
      <c r="E46" s="52">
        <v>91837</v>
      </c>
      <c r="F46" s="52">
        <v>122130</v>
      </c>
      <c r="G46" s="52">
        <v>132646</v>
      </c>
      <c r="H46" s="52">
        <v>135810</v>
      </c>
      <c r="I46" s="98">
        <f t="shared" si="1"/>
        <v>2.3852962019208945E-2</v>
      </c>
      <c r="J46" s="52">
        <f t="shared" si="2"/>
        <v>3164</v>
      </c>
      <c r="K46" s="98">
        <f t="shared" si="3"/>
        <v>0.34525283542172258</v>
      </c>
      <c r="L46" s="52">
        <f t="shared" si="4"/>
        <v>34855</v>
      </c>
      <c r="M46" s="98">
        <f t="shared" si="5"/>
        <v>2.6969872025663578E-2</v>
      </c>
      <c r="N46" s="98">
        <f>H46/H44</f>
        <v>0.60028641896730051</v>
      </c>
      <c r="O46" s="52">
        <v>11261</v>
      </c>
      <c r="P46" s="52">
        <v>4492</v>
      </c>
      <c r="Q46" s="52">
        <v>14543</v>
      </c>
      <c r="R46" s="52">
        <v>14671</v>
      </c>
      <c r="S46" s="52">
        <v>15154</v>
      </c>
      <c r="T46" s="52">
        <v>16047</v>
      </c>
      <c r="U46" s="98">
        <f t="shared" si="6"/>
        <v>5.8928335752936434E-2</v>
      </c>
      <c r="V46" s="52">
        <f t="shared" si="0"/>
        <v>893</v>
      </c>
      <c r="W46" s="98">
        <f t="shared" si="7"/>
        <v>3.5835193770426134E-2</v>
      </c>
      <c r="X46" s="98">
        <f>IFERROR(T46/T44,"-")</f>
        <v>0.63970500298983457</v>
      </c>
    </row>
    <row r="47" spans="2:24" ht="15.75" thickBot="1" x14ac:dyDescent="0.3">
      <c r="B47" s="97" t="s">
        <v>142</v>
      </c>
      <c r="C47" s="52">
        <v>98537</v>
      </c>
      <c r="D47" s="52">
        <v>41197</v>
      </c>
      <c r="E47" s="52">
        <v>54223</v>
      </c>
      <c r="F47" s="52">
        <v>83036</v>
      </c>
      <c r="G47" s="52">
        <v>85886</v>
      </c>
      <c r="H47" s="52">
        <v>90432</v>
      </c>
      <c r="I47" s="98">
        <f t="shared" si="1"/>
        <v>5.2930628973290261E-2</v>
      </c>
      <c r="J47" s="52">
        <f t="shared" si="2"/>
        <v>4546</v>
      </c>
      <c r="K47" s="98">
        <f t="shared" si="3"/>
        <v>-8.2253366755634993E-2</v>
      </c>
      <c r="L47" s="52">
        <f t="shared" si="4"/>
        <v>-8105</v>
      </c>
      <c r="M47" s="98">
        <f t="shared" si="5"/>
        <v>1.7958467469441197E-2</v>
      </c>
      <c r="N47" s="98">
        <f>H47/H44</f>
        <v>0.39971358103269949</v>
      </c>
      <c r="O47" s="52">
        <v>10424</v>
      </c>
      <c r="P47" s="52">
        <v>3612</v>
      </c>
      <c r="Q47" s="52">
        <v>8197</v>
      </c>
      <c r="R47" s="52">
        <v>10580</v>
      </c>
      <c r="S47" s="52">
        <v>8513</v>
      </c>
      <c r="T47" s="52">
        <v>9038</v>
      </c>
      <c r="U47" s="98">
        <f t="shared" si="6"/>
        <v>6.1670386467755245E-2</v>
      </c>
      <c r="V47" s="52">
        <f t="shared" si="0"/>
        <v>525</v>
      </c>
      <c r="W47" s="98">
        <f t="shared" si="7"/>
        <v>2.5842570383144196E-2</v>
      </c>
      <c r="X47" s="98">
        <f>IFERROR(T47/T44,"-")</f>
        <v>0.36029499701016543</v>
      </c>
    </row>
    <row r="48" spans="2:24" ht="15.75" x14ac:dyDescent="0.25">
      <c r="B48" s="130" t="s">
        <v>52</v>
      </c>
      <c r="C48" s="131">
        <v>229250</v>
      </c>
      <c r="D48" s="131">
        <v>82912</v>
      </c>
      <c r="E48" s="131">
        <v>120562</v>
      </c>
      <c r="F48" s="131">
        <v>233832</v>
      </c>
      <c r="G48" s="131">
        <v>254452</v>
      </c>
      <c r="H48" s="131">
        <v>264520</v>
      </c>
      <c r="I48" s="132">
        <f t="shared" si="1"/>
        <v>3.956738402527793E-2</v>
      </c>
      <c r="J48" s="131">
        <f t="shared" si="2"/>
        <v>10068</v>
      </c>
      <c r="K48" s="132">
        <f t="shared" si="3"/>
        <v>0.15384950926935659</v>
      </c>
      <c r="L48" s="131">
        <f t="shared" si="4"/>
        <v>35270</v>
      </c>
      <c r="M48" s="132">
        <f t="shared" si="5"/>
        <v>5.2529788294150136E-2</v>
      </c>
      <c r="N48" s="133">
        <f>H48/H48</f>
        <v>1</v>
      </c>
      <c r="O48" s="131">
        <v>19561</v>
      </c>
      <c r="P48" s="131">
        <v>4928</v>
      </c>
      <c r="Q48" s="131">
        <v>19838</v>
      </c>
      <c r="R48" s="131">
        <v>21079</v>
      </c>
      <c r="S48" s="131">
        <v>24207</v>
      </c>
      <c r="T48" s="131">
        <v>23363</v>
      </c>
      <c r="U48" s="132">
        <f t="shared" si="6"/>
        <v>-3.4865947866319691E-2</v>
      </c>
      <c r="V48" s="131">
        <f t="shared" si="0"/>
        <v>-844</v>
      </c>
      <c r="W48" s="132">
        <f t="shared" si="7"/>
        <v>5.1487291219876795E-2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164697</v>
      </c>
      <c r="D49" s="135">
        <v>65606</v>
      </c>
      <c r="E49" s="135">
        <v>100895</v>
      </c>
      <c r="F49" s="135">
        <v>192551</v>
      </c>
      <c r="G49" s="135">
        <v>209517</v>
      </c>
      <c r="H49" s="135">
        <v>217447</v>
      </c>
      <c r="I49" s="136">
        <f t="shared" si="1"/>
        <v>3.784895736384164E-2</v>
      </c>
      <c r="J49" s="135">
        <f t="shared" si="2"/>
        <v>7930</v>
      </c>
      <c r="K49" s="136">
        <f t="shared" si="3"/>
        <v>0.32028512966234968</v>
      </c>
      <c r="L49" s="135">
        <f t="shared" si="4"/>
        <v>52750</v>
      </c>
      <c r="M49" s="136">
        <f t="shared" si="5"/>
        <v>4.3181781624066475E-2</v>
      </c>
      <c r="N49" s="136">
        <f>H49/H48</f>
        <v>0.82204370179948583</v>
      </c>
      <c r="O49" s="135">
        <v>13870</v>
      </c>
      <c r="P49" s="135">
        <v>4402</v>
      </c>
      <c r="Q49" s="135">
        <v>16458</v>
      </c>
      <c r="R49" s="135">
        <v>16558</v>
      </c>
      <c r="S49" s="135">
        <v>20019</v>
      </c>
      <c r="T49" s="135">
        <v>18565</v>
      </c>
      <c r="U49" s="136">
        <f t="shared" si="6"/>
        <v>-7.263100054947802E-2</v>
      </c>
      <c r="V49" s="135">
        <f t="shared" si="0"/>
        <v>-1454</v>
      </c>
      <c r="W49" s="136">
        <f t="shared" si="7"/>
        <v>4.044435542571849E-2</v>
      </c>
      <c r="X49" s="136">
        <f>IFERROR(T49/T48,"-")</f>
        <v>0.79463253862945682</v>
      </c>
    </row>
    <row r="50" spans="2:24" x14ac:dyDescent="0.25">
      <c r="B50" s="97" t="s">
        <v>140</v>
      </c>
      <c r="C50" s="52">
        <v>137803</v>
      </c>
      <c r="D50" s="52">
        <v>40956</v>
      </c>
      <c r="E50" s="52">
        <v>52069</v>
      </c>
      <c r="F50" s="52">
        <v>148587</v>
      </c>
      <c r="G50" s="52">
        <v>164593</v>
      </c>
      <c r="H50" s="52">
        <v>168648</v>
      </c>
      <c r="I50" s="98">
        <f t="shared" si="1"/>
        <v>2.4636527677361686E-2</v>
      </c>
      <c r="J50" s="52">
        <f t="shared" si="2"/>
        <v>4055</v>
      </c>
      <c r="K50" s="98">
        <f t="shared" si="3"/>
        <v>0.22383402393271545</v>
      </c>
      <c r="L50" s="52">
        <f t="shared" si="4"/>
        <v>30845</v>
      </c>
      <c r="M50" s="98">
        <f t="shared" si="5"/>
        <v>3.349101669526626E-2</v>
      </c>
      <c r="N50" s="98">
        <f>H50/H48</f>
        <v>0.63756237713594432</v>
      </c>
      <c r="O50" s="52">
        <v>11624</v>
      </c>
      <c r="P50" s="52">
        <v>0</v>
      </c>
      <c r="Q50" s="52">
        <v>12140</v>
      </c>
      <c r="R50" s="52">
        <v>13391</v>
      </c>
      <c r="S50" s="52">
        <v>15821</v>
      </c>
      <c r="T50" s="52">
        <v>14412</v>
      </c>
      <c r="U50" s="98">
        <f t="shared" si="6"/>
        <v>-8.9058845837810541E-2</v>
      </c>
      <c r="V50" s="52">
        <f t="shared" si="0"/>
        <v>-1409</v>
      </c>
      <c r="W50" s="98">
        <f t="shared" si="7"/>
        <v>3.2708682419724376E-2</v>
      </c>
      <c r="X50" s="98">
        <f>IFERROR(T50/T48,"-")</f>
        <v>0.61687283311218588</v>
      </c>
    </row>
    <row r="51" spans="2:24" x14ac:dyDescent="0.25">
      <c r="B51" s="97" t="s">
        <v>142</v>
      </c>
      <c r="C51" s="52">
        <v>26894</v>
      </c>
      <c r="D51" s="52">
        <v>9862</v>
      </c>
      <c r="E51" s="52">
        <v>21230</v>
      </c>
      <c r="F51" s="52">
        <v>43964</v>
      </c>
      <c r="G51" s="52">
        <v>44924</v>
      </c>
      <c r="H51" s="52">
        <v>48799</v>
      </c>
      <c r="I51" s="98">
        <f t="shared" si="1"/>
        <v>8.6256789244056664E-2</v>
      </c>
      <c r="J51" s="52">
        <f t="shared" si="2"/>
        <v>3875</v>
      </c>
      <c r="K51" s="98">
        <f t="shared" si="3"/>
        <v>0.8144939391685877</v>
      </c>
      <c r="L51" s="52">
        <f t="shared" si="4"/>
        <v>21905</v>
      </c>
      <c r="M51" s="98">
        <f t="shared" si="5"/>
        <v>9.6907649288002131E-3</v>
      </c>
      <c r="N51" s="98">
        <f>H51/H48</f>
        <v>0.1844813246635415</v>
      </c>
      <c r="O51" s="52">
        <v>2246</v>
      </c>
      <c r="P51" s="52">
        <v>0</v>
      </c>
      <c r="Q51" s="52">
        <v>4318</v>
      </c>
      <c r="R51" s="52">
        <v>3167</v>
      </c>
      <c r="S51" s="52">
        <v>4198</v>
      </c>
      <c r="T51" s="52">
        <v>4153</v>
      </c>
      <c r="U51" s="98">
        <f t="shared" si="6"/>
        <v>-1.0719390185802813E-2</v>
      </c>
      <c r="V51" s="52">
        <f t="shared" si="0"/>
        <v>-45</v>
      </c>
      <c r="W51" s="98">
        <f t="shared" si="7"/>
        <v>7.7356730059941082E-3</v>
      </c>
      <c r="X51" s="98">
        <f>IFERROR(T51/T48,"-")</f>
        <v>0.17775970551727091</v>
      </c>
    </row>
    <row r="52" spans="2:24" ht="16.5" thickBot="1" x14ac:dyDescent="0.3">
      <c r="B52" s="137" t="s">
        <v>63</v>
      </c>
      <c r="C52" s="138">
        <v>64553</v>
      </c>
      <c r="D52" s="138">
        <v>17306</v>
      </c>
      <c r="E52" s="138">
        <v>19667</v>
      </c>
      <c r="F52" s="138">
        <v>41281</v>
      </c>
      <c r="G52" s="138">
        <v>44935</v>
      </c>
      <c r="H52" s="138">
        <v>47073</v>
      </c>
      <c r="I52" s="139">
        <f t="shared" si="1"/>
        <v>4.7579837543117787E-2</v>
      </c>
      <c r="J52" s="138">
        <f t="shared" si="2"/>
        <v>2138</v>
      </c>
      <c r="K52" s="139">
        <f t="shared" si="3"/>
        <v>-0.27078524623177858</v>
      </c>
      <c r="L52" s="138">
        <f t="shared" si="4"/>
        <v>-17480</v>
      </c>
      <c r="M52" s="139">
        <f t="shared" si="5"/>
        <v>9.3480066700836577E-3</v>
      </c>
      <c r="N52" s="139">
        <f>H52/H48</f>
        <v>0.17795629820051415</v>
      </c>
      <c r="O52" s="138">
        <v>5691</v>
      </c>
      <c r="P52" s="138">
        <v>526</v>
      </c>
      <c r="Q52" s="138">
        <v>3380</v>
      </c>
      <c r="R52" s="138">
        <v>4521</v>
      </c>
      <c r="S52" s="138">
        <v>4188</v>
      </c>
      <c r="T52" s="138">
        <v>4798</v>
      </c>
      <c r="U52" s="139">
        <f t="shared" si="6"/>
        <v>0.14565425023877743</v>
      </c>
      <c r="V52" s="138">
        <f t="shared" si="0"/>
        <v>610</v>
      </c>
      <c r="W52" s="139">
        <f t="shared" si="7"/>
        <v>1.1042935794158309E-2</v>
      </c>
      <c r="X52" s="139">
        <f>IFERROR(T52/T48,"-")</f>
        <v>0.20536746137054315</v>
      </c>
    </row>
    <row r="53" spans="2:24" ht="15.75" x14ac:dyDescent="0.25">
      <c r="B53" s="130" t="s">
        <v>53</v>
      </c>
      <c r="C53" s="131">
        <f t="shared" ref="C53:H56" si="8">C6-C11-C16-C21-C26-C30-C35-C39-C44-C48</f>
        <v>115143</v>
      </c>
      <c r="D53" s="131">
        <f t="shared" si="8"/>
        <v>138676</v>
      </c>
      <c r="E53" s="131">
        <f t="shared" si="8"/>
        <v>63008</v>
      </c>
      <c r="F53" s="131">
        <f t="shared" si="8"/>
        <v>101088</v>
      </c>
      <c r="G53" s="131">
        <f t="shared" si="8"/>
        <v>112348</v>
      </c>
      <c r="H53" s="131">
        <f t="shared" si="8"/>
        <v>118076</v>
      </c>
      <c r="I53" s="132">
        <f t="shared" si="1"/>
        <v>5.0984441200555342E-2</v>
      </c>
      <c r="J53" s="131">
        <f t="shared" si="2"/>
        <v>5728</v>
      </c>
      <c r="K53" s="132">
        <f t="shared" si="3"/>
        <v>2.547267311082746E-2</v>
      </c>
      <c r="L53" s="131">
        <f t="shared" si="4"/>
        <v>2933</v>
      </c>
      <c r="M53" s="132">
        <f t="shared" si="5"/>
        <v>2.3448159997807617E-2</v>
      </c>
      <c r="N53" s="133">
        <f>H53/H53</f>
        <v>1</v>
      </c>
      <c r="O53" s="131">
        <v>9668</v>
      </c>
      <c r="P53" s="131">
        <v>2420</v>
      </c>
      <c r="Q53" s="131">
        <v>10488</v>
      </c>
      <c r="R53" s="131">
        <v>9973</v>
      </c>
      <c r="S53" s="131">
        <v>11239</v>
      </c>
      <c r="T53" s="131">
        <v>12048</v>
      </c>
      <c r="U53" s="132">
        <f t="shared" si="6"/>
        <v>7.1981493015392806E-2</v>
      </c>
      <c r="V53" s="131">
        <f t="shared" si="0"/>
        <v>809</v>
      </c>
      <c r="W53" s="132">
        <f t="shared" si="7"/>
        <v>2.4359920078553598E-2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111028</v>
      </c>
      <c r="D54" s="135">
        <f t="shared" si="8"/>
        <v>105865</v>
      </c>
      <c r="E54" s="135">
        <f t="shared" si="8"/>
        <v>64009</v>
      </c>
      <c r="F54" s="135">
        <f t="shared" si="8"/>
        <v>98028</v>
      </c>
      <c r="G54" s="135">
        <f t="shared" si="8"/>
        <v>103954</v>
      </c>
      <c r="H54" s="135">
        <f t="shared" si="8"/>
        <v>107771</v>
      </c>
      <c r="I54" s="136">
        <f t="shared" si="1"/>
        <v>3.6718163803220571E-2</v>
      </c>
      <c r="J54" s="135">
        <f t="shared" si="2"/>
        <v>3817</v>
      </c>
      <c r="K54" s="136">
        <f t="shared" si="3"/>
        <v>-2.9334942537017739E-2</v>
      </c>
      <c r="L54" s="135">
        <f t="shared" si="4"/>
        <v>-3257</v>
      </c>
      <c r="M54" s="136">
        <f t="shared" si="5"/>
        <v>2.1401738296721814E-2</v>
      </c>
      <c r="N54" s="136">
        <f>H54/H53</f>
        <v>0.91272570209017923</v>
      </c>
      <c r="O54" s="135">
        <v>9346</v>
      </c>
      <c r="P54" s="135">
        <v>2408</v>
      </c>
      <c r="Q54" s="135">
        <v>10219</v>
      </c>
      <c r="R54" s="135">
        <v>9776</v>
      </c>
      <c r="S54" s="135">
        <v>10449</v>
      </c>
      <c r="T54" s="135">
        <v>11073</v>
      </c>
      <c r="U54" s="136">
        <f t="shared" si="6"/>
        <v>5.9718633362044304E-2</v>
      </c>
      <c r="V54" s="135">
        <f t="shared" si="0"/>
        <v>624</v>
      </c>
      <c r="W54" s="136">
        <f t="shared" si="7"/>
        <v>2.3878730440984656E-2</v>
      </c>
      <c r="X54" s="136">
        <f>IFERROR(T54/T53,"-")</f>
        <v>0.91907370517928288</v>
      </c>
    </row>
    <row r="55" spans="2:24" x14ac:dyDescent="0.25">
      <c r="B55" s="97" t="s">
        <v>140</v>
      </c>
      <c r="C55" s="52">
        <f t="shared" si="8"/>
        <v>98444</v>
      </c>
      <c r="D55" s="52">
        <f t="shared" si="8"/>
        <v>130403</v>
      </c>
      <c r="E55" s="52">
        <f t="shared" si="8"/>
        <v>176990</v>
      </c>
      <c r="F55" s="52">
        <f t="shared" si="8"/>
        <v>360510</v>
      </c>
      <c r="G55" s="52">
        <f t="shared" si="8"/>
        <v>315507</v>
      </c>
      <c r="H55" s="52">
        <f t="shared" si="8"/>
        <v>412468</v>
      </c>
      <c r="I55" s="98">
        <f t="shared" si="1"/>
        <v>0.30731806267372841</v>
      </c>
      <c r="J55" s="52">
        <f t="shared" si="2"/>
        <v>96961</v>
      </c>
      <c r="K55" s="98">
        <f t="shared" si="3"/>
        <v>3.1898744463857627</v>
      </c>
      <c r="L55" s="52">
        <f t="shared" si="4"/>
        <v>314024</v>
      </c>
      <c r="M55" s="98">
        <f t="shared" si="5"/>
        <v>8.1910088908632689E-2</v>
      </c>
      <c r="N55" s="98">
        <f>H55/H53</f>
        <v>3.493241640976998</v>
      </c>
      <c r="O55" s="52">
        <v>6743</v>
      </c>
      <c r="P55" s="52">
        <v>1702</v>
      </c>
      <c r="Q55" s="52">
        <v>7918</v>
      </c>
      <c r="R55" s="52">
        <v>6720</v>
      </c>
      <c r="S55" s="52">
        <v>7305</v>
      </c>
      <c r="T55" s="52">
        <v>7429</v>
      </c>
      <c r="U55" s="98">
        <f t="shared" si="6"/>
        <v>1.6974674880219087E-2</v>
      </c>
      <c r="V55" s="52">
        <f t="shared" si="0"/>
        <v>124</v>
      </c>
      <c r="W55" s="98">
        <f t="shared" si="7"/>
        <v>1.6414184591184214E-2</v>
      </c>
      <c r="X55" s="98">
        <f>IFERROR(T55/T53,"-")</f>
        <v>0.61661686586985387</v>
      </c>
    </row>
    <row r="56" spans="2:24" x14ac:dyDescent="0.25">
      <c r="B56" s="97" t="s">
        <v>142</v>
      </c>
      <c r="C56" s="52">
        <f t="shared" si="8"/>
        <v>48290</v>
      </c>
      <c r="D56" s="52">
        <f t="shared" si="8"/>
        <v>50644</v>
      </c>
      <c r="E56" s="52">
        <f t="shared" si="8"/>
        <v>50865</v>
      </c>
      <c r="F56" s="52">
        <f t="shared" si="8"/>
        <v>75768</v>
      </c>
      <c r="G56" s="52">
        <f t="shared" si="8"/>
        <v>106926</v>
      </c>
      <c r="H56" s="52">
        <f t="shared" si="8"/>
        <v>105122</v>
      </c>
      <c r="I56" s="98">
        <f t="shared" si="1"/>
        <v>-1.6871481211304995E-2</v>
      </c>
      <c r="J56" s="52">
        <f t="shared" si="2"/>
        <v>-1804</v>
      </c>
      <c r="K56" s="98">
        <f t="shared" si="3"/>
        <v>1.1768896251811971</v>
      </c>
      <c r="L56" s="52">
        <f t="shared" si="4"/>
        <v>56832</v>
      </c>
      <c r="M56" s="98">
        <f t="shared" si="5"/>
        <v>2.0875685789572246E-2</v>
      </c>
      <c r="N56" s="98">
        <f>H56/H53</f>
        <v>0.89029099901758191</v>
      </c>
      <c r="O56" s="52">
        <v>2603</v>
      </c>
      <c r="P56" s="52">
        <v>706</v>
      </c>
      <c r="Q56" s="52">
        <v>2301</v>
      </c>
      <c r="R56" s="52">
        <v>3056</v>
      </c>
      <c r="S56" s="52">
        <v>3144</v>
      </c>
      <c r="T56" s="52">
        <v>3644</v>
      </c>
      <c r="U56" s="98">
        <f t="shared" si="6"/>
        <v>0.15903307888040707</v>
      </c>
      <c r="V56" s="52">
        <f t="shared" si="0"/>
        <v>500</v>
      </c>
      <c r="W56" s="98">
        <f t="shared" si="7"/>
        <v>7.4645458498004405E-3</v>
      </c>
      <c r="X56" s="98">
        <f>IFERROR(T56/T53,"-")</f>
        <v>0.30245683930942896</v>
      </c>
    </row>
    <row r="57" spans="2:24" ht="15.75" x14ac:dyDescent="0.25">
      <c r="B57" s="137" t="s">
        <v>63</v>
      </c>
      <c r="C57" s="138">
        <f>C53-C54</f>
        <v>4115</v>
      </c>
      <c r="D57" s="138">
        <f t="shared" ref="D57:H57" si="9">D53-D54</f>
        <v>32811</v>
      </c>
      <c r="E57" s="138">
        <f t="shared" si="9"/>
        <v>-1001</v>
      </c>
      <c r="F57" s="138">
        <f t="shared" si="9"/>
        <v>3060</v>
      </c>
      <c r="G57" s="138">
        <f t="shared" si="9"/>
        <v>8394</v>
      </c>
      <c r="H57" s="138">
        <f t="shared" si="9"/>
        <v>10305</v>
      </c>
      <c r="I57" s="139">
        <f t="shared" si="1"/>
        <v>0.22766261615439598</v>
      </c>
      <c r="J57" s="138">
        <f t="shared" si="2"/>
        <v>1911</v>
      </c>
      <c r="K57" s="139">
        <f t="shared" si="3"/>
        <v>1.5042527339003646</v>
      </c>
      <c r="L57" s="138">
        <f t="shared" si="4"/>
        <v>6190</v>
      </c>
      <c r="M57" s="139">
        <f t="shared" si="5"/>
        <v>2.046421701085805E-3</v>
      </c>
      <c r="N57" s="139">
        <f>H57/H53</f>
        <v>8.7274297909820789E-2</v>
      </c>
      <c r="O57" s="138">
        <v>659</v>
      </c>
      <c r="P57" s="138">
        <v>69</v>
      </c>
      <c r="Q57" s="138">
        <v>3043</v>
      </c>
      <c r="R57" s="138">
        <v>785</v>
      </c>
      <c r="S57" s="138">
        <v>1435</v>
      </c>
      <c r="T57" s="138">
        <v>4670</v>
      </c>
      <c r="U57" s="139">
        <f t="shared" si="6"/>
        <v>2.254355400696864</v>
      </c>
      <c r="V57" s="138">
        <f t="shared" si="0"/>
        <v>3235</v>
      </c>
      <c r="W57" s="139">
        <f t="shared" si="7"/>
        <v>1.9174307892975608E-3</v>
      </c>
      <c r="X57" s="139">
        <f>IFERROR(T57/T53,"-")</f>
        <v>0.38761620185922974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6F456-F549-44E1-B147-04A1C52E2289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257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P5" s="143"/>
      <c r="Q5" s="299" t="s">
        <v>43</v>
      </c>
      <c r="R5" s="300"/>
      <c r="S5" s="300"/>
      <c r="T5" s="300"/>
      <c r="U5" s="300"/>
      <c r="V5" s="300"/>
      <c r="W5" s="300"/>
      <c r="X5" s="300"/>
      <c r="Y5" s="300"/>
      <c r="Z5" s="300"/>
      <c r="AA5" s="300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51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232309</v>
      </c>
      <c r="R8" s="155">
        <v>220415</v>
      </c>
      <c r="S8" s="155">
        <v>103516</v>
      </c>
      <c r="T8" s="155">
        <v>164258</v>
      </c>
      <c r="U8" s="155">
        <v>229131</v>
      </c>
      <c r="V8" s="155">
        <v>239109</v>
      </c>
      <c r="W8" s="156">
        <f>IFERROR(V8/U8-1,"-")</f>
        <v>4.3547141155059865E-2</v>
      </c>
      <c r="X8" s="156">
        <f>IFERROR(V8/S8-1,"-")</f>
        <v>1.3098748019629816</v>
      </c>
      <c r="Y8" s="155">
        <f>V8-U8</f>
        <v>9978</v>
      </c>
      <c r="Z8" s="155">
        <f>V8-S8</f>
        <v>135593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135043</v>
      </c>
      <c r="R9" s="158">
        <v>120142</v>
      </c>
      <c r="S9" s="158">
        <v>61571</v>
      </c>
      <c r="T9" s="158">
        <v>104557</v>
      </c>
      <c r="U9" s="158">
        <v>134886</v>
      </c>
      <c r="V9" s="158">
        <v>146430</v>
      </c>
      <c r="W9" s="159">
        <f>IFERROR(V9/U9-1,"-")</f>
        <v>8.5583381522174262E-2</v>
      </c>
      <c r="X9" s="160">
        <f t="shared" ref="X9:X20" si="3">IFERROR(V9/S9-1,"-")</f>
        <v>1.3782300108817465</v>
      </c>
      <c r="Y9" s="158">
        <f t="shared" ref="Y9:Y19" si="4">V9-U9</f>
        <v>11544</v>
      </c>
      <c r="Z9" s="158">
        <f t="shared" ref="Z9:Z20" si="5">V9-S9</f>
        <v>84859</v>
      </c>
      <c r="AA9" s="159">
        <f>V9/V$8</f>
        <v>0.61239852954092067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75241</v>
      </c>
      <c r="R10" s="163">
        <v>61076</v>
      </c>
      <c r="S10" s="163">
        <v>27791</v>
      </c>
      <c r="T10" s="163">
        <v>53247</v>
      </c>
      <c r="U10" s="163">
        <v>69865</v>
      </c>
      <c r="V10" s="163">
        <v>66121</v>
      </c>
      <c r="W10" s="164">
        <f>IFERROR(V10/U10-1,"-")</f>
        <v>-5.3589064624633198E-2</v>
      </c>
      <c r="X10" s="165">
        <f t="shared" si="3"/>
        <v>1.3792234896189415</v>
      </c>
      <c r="Y10" s="163">
        <f t="shared" si="4"/>
        <v>-3744</v>
      </c>
      <c r="Z10" s="163">
        <f t="shared" si="5"/>
        <v>38330</v>
      </c>
      <c r="AA10" s="164">
        <f>V10/V$8</f>
        <v>0.27653078721419938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59802</v>
      </c>
      <c r="R11" s="163">
        <v>59066</v>
      </c>
      <c r="S11" s="163">
        <v>33780</v>
      </c>
      <c r="T11" s="163">
        <v>51310</v>
      </c>
      <c r="U11" s="163">
        <v>65021</v>
      </c>
      <c r="V11" s="163">
        <v>80309</v>
      </c>
      <c r="W11" s="164">
        <f>IFERROR(V11/U11-1,"-")</f>
        <v>0.23512403684963323</v>
      </c>
      <c r="X11" s="165">
        <f t="shared" si="3"/>
        <v>1.3774126702190643</v>
      </c>
      <c r="Y11" s="163">
        <f t="shared" si="4"/>
        <v>15288</v>
      </c>
      <c r="Z11" s="163">
        <f t="shared" si="5"/>
        <v>46529</v>
      </c>
      <c r="AA11" s="164">
        <f>V11/V$8</f>
        <v>0.33586774232672129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97266</v>
      </c>
      <c r="R12" s="158">
        <v>100273</v>
      </c>
      <c r="S12" s="158">
        <v>41945</v>
      </c>
      <c r="T12" s="158">
        <v>59701</v>
      </c>
      <c r="U12" s="158">
        <v>94245</v>
      </c>
      <c r="V12" s="158">
        <v>92679</v>
      </c>
      <c r="W12" s="159">
        <f>IFERROR(V12/U12-1,"-")</f>
        <v>-1.6616266114913292E-2</v>
      </c>
      <c r="X12" s="160">
        <f t="shared" si="3"/>
        <v>1.209536297532483</v>
      </c>
      <c r="Y12" s="158">
        <f t="shared" si="4"/>
        <v>-1566</v>
      </c>
      <c r="Z12" s="158">
        <f t="shared" si="5"/>
        <v>50734</v>
      </c>
      <c r="AA12" s="159">
        <f>V12/V$8</f>
        <v>0.38760147045907933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11864</v>
      </c>
      <c r="R13" s="163">
        <v>10460</v>
      </c>
      <c r="S13" s="163">
        <v>3941</v>
      </c>
      <c r="T13" s="163">
        <v>3336</v>
      </c>
      <c r="U13" s="163">
        <v>9917</v>
      </c>
      <c r="V13" s="163">
        <v>11646</v>
      </c>
      <c r="W13" s="164">
        <f t="shared" ref="W13:W20" si="8">IFERROR(V13/U13-1,"-")</f>
        <v>0.17434708077039418</v>
      </c>
      <c r="X13" s="165">
        <f t="shared" si="3"/>
        <v>1.9550875412331896</v>
      </c>
      <c r="Y13" s="163">
        <f t="shared" si="4"/>
        <v>1729</v>
      </c>
      <c r="Z13" s="163">
        <f t="shared" si="5"/>
        <v>7705</v>
      </c>
      <c r="AA13" s="164">
        <f t="shared" ref="AA13:AA20" si="9">V13/V$8</f>
        <v>4.8705820358079369E-2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10977</v>
      </c>
      <c r="R14" s="163">
        <v>9550</v>
      </c>
      <c r="S14" s="163">
        <v>4053</v>
      </c>
      <c r="T14" s="163">
        <v>7314</v>
      </c>
      <c r="U14" s="163">
        <v>11261</v>
      </c>
      <c r="V14" s="163">
        <v>13316</v>
      </c>
      <c r="W14" s="164">
        <f t="shared" si="8"/>
        <v>0.18248823372702239</v>
      </c>
      <c r="X14" s="165">
        <f t="shared" si="3"/>
        <v>2.2854675548976067</v>
      </c>
      <c r="Y14" s="163">
        <f t="shared" si="4"/>
        <v>2055</v>
      </c>
      <c r="Z14" s="163">
        <f t="shared" si="5"/>
        <v>9263</v>
      </c>
      <c r="AA14" s="164">
        <f t="shared" si="9"/>
        <v>5.5690082765600626E-2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6539</v>
      </c>
      <c r="R15" s="163">
        <v>6709</v>
      </c>
      <c r="S15" s="163">
        <v>2906</v>
      </c>
      <c r="T15" s="163">
        <v>7134</v>
      </c>
      <c r="U15" s="163">
        <v>8524</v>
      </c>
      <c r="V15" s="163">
        <v>8756</v>
      </c>
      <c r="W15" s="164">
        <f t="shared" si="8"/>
        <v>2.7217268887846036E-2</v>
      </c>
      <c r="X15" s="165">
        <f t="shared" si="3"/>
        <v>2.0130763936682725</v>
      </c>
      <c r="Y15" s="163">
        <f t="shared" si="4"/>
        <v>232</v>
      </c>
      <c r="Z15" s="163">
        <f t="shared" si="5"/>
        <v>5850</v>
      </c>
      <c r="AA15" s="164">
        <f t="shared" si="9"/>
        <v>3.6619282419315037E-2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1654</v>
      </c>
      <c r="R16" s="163">
        <v>1866</v>
      </c>
      <c r="S16" s="163">
        <v>784</v>
      </c>
      <c r="T16" s="163">
        <v>1333</v>
      </c>
      <c r="U16" s="163">
        <v>2573</v>
      </c>
      <c r="V16" s="163">
        <v>2637</v>
      </c>
      <c r="W16" s="164">
        <f t="shared" si="8"/>
        <v>2.4873688301593422E-2</v>
      </c>
      <c r="X16" s="165">
        <f t="shared" si="3"/>
        <v>2.3635204081632653</v>
      </c>
      <c r="Y16" s="163">
        <f t="shared" si="4"/>
        <v>64</v>
      </c>
      <c r="Z16" s="163">
        <f t="shared" si="5"/>
        <v>1853</v>
      </c>
      <c r="AA16" s="164">
        <f t="shared" si="9"/>
        <v>1.1028443094990152E-2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1793</v>
      </c>
      <c r="R17" s="163">
        <v>1484</v>
      </c>
      <c r="S17" s="163">
        <v>812</v>
      </c>
      <c r="T17" s="163">
        <v>1357</v>
      </c>
      <c r="U17" s="163">
        <v>1836</v>
      </c>
      <c r="V17" s="163">
        <v>1934</v>
      </c>
      <c r="W17" s="164">
        <f t="shared" si="8"/>
        <v>5.3376906318082895E-2</v>
      </c>
      <c r="X17" s="165">
        <f t="shared" si="3"/>
        <v>1.3817733990147785</v>
      </c>
      <c r="Y17" s="163">
        <f t="shared" si="4"/>
        <v>98</v>
      </c>
      <c r="Z17" s="163">
        <f t="shared" si="5"/>
        <v>1122</v>
      </c>
      <c r="AA17" s="164">
        <f t="shared" si="9"/>
        <v>8.0883613749377897E-3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1802</v>
      </c>
      <c r="R18" s="163">
        <v>1623</v>
      </c>
      <c r="S18" s="163">
        <v>678</v>
      </c>
      <c r="T18" s="163">
        <v>555</v>
      </c>
      <c r="U18" s="163">
        <v>1075</v>
      </c>
      <c r="V18" s="163">
        <v>1341</v>
      </c>
      <c r="W18" s="164">
        <f t="shared" si="8"/>
        <v>0.24744186046511629</v>
      </c>
      <c r="X18" s="165">
        <f t="shared" si="3"/>
        <v>0.97787610619469034</v>
      </c>
      <c r="Y18" s="163">
        <f t="shared" si="4"/>
        <v>266</v>
      </c>
      <c r="Z18" s="163">
        <f t="shared" si="5"/>
        <v>663</v>
      </c>
      <c r="AA18" s="164">
        <f t="shared" si="9"/>
        <v>5.6083208913089849E-3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3139</v>
      </c>
      <c r="R19" s="163">
        <v>2681</v>
      </c>
      <c r="S19" s="163">
        <v>1097</v>
      </c>
      <c r="T19" s="163">
        <v>919</v>
      </c>
      <c r="U19" s="163">
        <v>1885</v>
      </c>
      <c r="V19" s="163">
        <v>2455</v>
      </c>
      <c r="W19" s="164">
        <f t="shared" si="8"/>
        <v>0.3023872679045092</v>
      </c>
      <c r="X19" s="165">
        <f t="shared" si="3"/>
        <v>1.2379216043755696</v>
      </c>
      <c r="Y19" s="163">
        <f t="shared" si="4"/>
        <v>570</v>
      </c>
      <c r="Z19" s="163">
        <f t="shared" si="5"/>
        <v>1358</v>
      </c>
      <c r="AA19" s="164">
        <f t="shared" si="9"/>
        <v>1.0267283958362086E-2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59498</v>
      </c>
      <c r="R20" s="169">
        <f t="shared" si="11"/>
        <v>65900</v>
      </c>
      <c r="S20" s="169">
        <f t="shared" si="11"/>
        <v>27674</v>
      </c>
      <c r="T20" s="169">
        <f t="shared" si="11"/>
        <v>37753</v>
      </c>
      <c r="U20" s="169">
        <f t="shared" si="11"/>
        <v>57174</v>
      </c>
      <c r="V20" s="169">
        <f t="shared" si="11"/>
        <v>50594</v>
      </c>
      <c r="W20" s="170">
        <f t="shared" si="8"/>
        <v>-0.11508727743379854</v>
      </c>
      <c r="X20" s="171">
        <f t="shared" si="3"/>
        <v>0.82821420828214198</v>
      </c>
      <c r="Y20" s="169">
        <f>V20-U20</f>
        <v>-6580</v>
      </c>
      <c r="Z20" s="169">
        <f t="shared" si="5"/>
        <v>22920</v>
      </c>
      <c r="AA20" s="170">
        <f t="shared" si="9"/>
        <v>0.21159387559648529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65D42-3289-4516-96F8-228762A74126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9"/>
      <c r="D6" s="269"/>
      <c r="E6" s="269"/>
      <c r="F6" s="269"/>
      <c r="G6" s="269"/>
      <c r="H6" s="269"/>
      <c r="I6" s="269"/>
      <c r="J6" s="269"/>
      <c r="K6" s="269"/>
      <c r="N6" s="269" t="s">
        <v>257</v>
      </c>
      <c r="O6" s="269"/>
      <c r="P6" s="269"/>
      <c r="Q6" s="269"/>
      <c r="R6" s="269"/>
      <c r="S6" s="269"/>
      <c r="T6" s="269"/>
      <c r="U6" s="269"/>
      <c r="V6" s="269"/>
    </row>
    <row r="7" spans="1:22" ht="6" customHeight="1" x14ac:dyDescent="0.25"/>
    <row r="8" spans="1:22" ht="15.75" x14ac:dyDescent="0.25">
      <c r="B8" s="143"/>
      <c r="C8" s="301" t="s">
        <v>43</v>
      </c>
      <c r="D8" s="302"/>
      <c r="E8" s="302"/>
      <c r="F8" s="302"/>
      <c r="G8" s="302"/>
      <c r="H8" s="302"/>
      <c r="I8" s="302"/>
      <c r="J8" s="302"/>
      <c r="K8" s="302"/>
    </row>
    <row r="9" spans="1:22" s="144" customFormat="1" ht="72" customHeight="1" x14ac:dyDescent="0.25">
      <c r="A9"/>
      <c r="B9" s="145"/>
      <c r="C9" s="172" t="s">
        <v>222</v>
      </c>
      <c r="D9" s="172" t="s">
        <v>233</v>
      </c>
      <c r="E9" s="172" t="s">
        <v>223</v>
      </c>
      <c r="F9" s="172" t="s">
        <v>224</v>
      </c>
      <c r="G9" s="172" t="s">
        <v>225</v>
      </c>
      <c r="H9" s="172" t="s">
        <v>226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222</v>
      </c>
      <c r="P9" s="172" t="s">
        <v>223</v>
      </c>
      <c r="Q9" s="172" t="s">
        <v>224</v>
      </c>
      <c r="R9" s="172" t="s">
        <v>225</v>
      </c>
      <c r="S9" s="172" t="s">
        <v>226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51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471694</v>
      </c>
      <c r="D11" s="176">
        <v>83016</v>
      </c>
      <c r="E11" s="176">
        <v>411047</v>
      </c>
      <c r="F11" s="176">
        <v>487953</v>
      </c>
      <c r="G11" s="176">
        <v>524477</v>
      </c>
      <c r="H11" s="176">
        <v>515668</v>
      </c>
      <c r="I11" s="177">
        <f t="shared" ref="I11:I23" si="0">IFERROR(H11/G11-1,"-")</f>
        <v>-1.6795779414540579E-2</v>
      </c>
      <c r="J11" s="177">
        <f t="shared" ref="J11:J23" si="1">IFERROR(H11/C11-1,"-")</f>
        <v>9.3225692928042392E-2</v>
      </c>
      <c r="K11" s="177">
        <f>H11/H11</f>
        <v>1</v>
      </c>
      <c r="L11" s="79"/>
      <c r="M11" s="79"/>
      <c r="N11" s="154" t="s">
        <v>68</v>
      </c>
      <c r="O11" s="176">
        <v>22370</v>
      </c>
      <c r="P11" s="176">
        <v>23574</v>
      </c>
      <c r="Q11" s="176">
        <v>26213</v>
      </c>
      <c r="R11" s="176">
        <v>24550</v>
      </c>
      <c r="S11" s="176">
        <v>26113</v>
      </c>
      <c r="T11" s="177">
        <f t="shared" ref="T11:T23" si="2">IFERROR(S11/R11-1,"-")</f>
        <v>6.3665987780040734E-2</v>
      </c>
      <c r="U11" s="177">
        <f t="shared" ref="U11:U23" si="3">IFERROR(S11/O11-1,"-")</f>
        <v>0.16732230666070635</v>
      </c>
      <c r="V11" s="177">
        <f>S11/S11</f>
        <v>1</v>
      </c>
    </row>
    <row r="12" spans="1:22" x14ac:dyDescent="0.25">
      <c r="B12" s="157" t="s">
        <v>97</v>
      </c>
      <c r="C12" s="158">
        <v>75847</v>
      </c>
      <c r="D12" s="158">
        <v>25270</v>
      </c>
      <c r="E12" s="158">
        <v>57653</v>
      </c>
      <c r="F12" s="158">
        <v>72169</v>
      </c>
      <c r="G12" s="158">
        <v>66104</v>
      </c>
      <c r="H12" s="158">
        <v>77490</v>
      </c>
      <c r="I12" s="159">
        <f t="shared" si="0"/>
        <v>0.17224373714147401</v>
      </c>
      <c r="J12" s="160">
        <f t="shared" si="1"/>
        <v>2.166203013962309E-2</v>
      </c>
      <c r="K12" s="159">
        <f>H12/H11</f>
        <v>0.15027110466424135</v>
      </c>
      <c r="L12" s="79"/>
      <c r="M12" s="79"/>
      <c r="N12" s="157" t="s">
        <v>97</v>
      </c>
      <c r="O12" s="158">
        <v>11771</v>
      </c>
      <c r="P12" s="158">
        <v>13650</v>
      </c>
      <c r="Q12" s="158">
        <v>14085</v>
      </c>
      <c r="R12" s="158">
        <v>13995</v>
      </c>
      <c r="S12" s="158">
        <v>15270</v>
      </c>
      <c r="T12" s="159">
        <f t="shared" si="2"/>
        <v>9.1103965702036493E-2</v>
      </c>
      <c r="U12" s="160">
        <f t="shared" si="3"/>
        <v>0.29725596805708943</v>
      </c>
      <c r="V12" s="159">
        <f>S12/S11</f>
        <v>0.58476620840194538</v>
      </c>
    </row>
    <row r="13" spans="1:22" x14ac:dyDescent="0.25">
      <c r="B13" s="162" t="s">
        <v>103</v>
      </c>
      <c r="C13" s="163">
        <v>26313</v>
      </c>
      <c r="D13" s="163">
        <v>14141</v>
      </c>
      <c r="E13" s="163">
        <v>25106</v>
      </c>
      <c r="F13" s="163">
        <v>25211</v>
      </c>
      <c r="G13" s="163">
        <v>23615</v>
      </c>
      <c r="H13" s="163">
        <v>27557</v>
      </c>
      <c r="I13" s="164">
        <f t="shared" si="0"/>
        <v>0.16692780012703801</v>
      </c>
      <c r="J13" s="165">
        <f t="shared" si="1"/>
        <v>4.7277011363204391E-2</v>
      </c>
      <c r="K13" s="164">
        <f>H13/H11</f>
        <v>5.3439422263937261E-2</v>
      </c>
      <c r="L13" s="79"/>
      <c r="M13" s="79"/>
      <c r="N13" s="162" t="s">
        <v>103</v>
      </c>
      <c r="O13" s="163">
        <v>5366</v>
      </c>
      <c r="P13" s="163">
        <v>6540</v>
      </c>
      <c r="Q13" s="163">
        <v>6958</v>
      </c>
      <c r="R13" s="163">
        <v>5274</v>
      </c>
      <c r="S13" s="163">
        <v>6305</v>
      </c>
      <c r="T13" s="164">
        <f t="shared" si="2"/>
        <v>0.19548729616989013</v>
      </c>
      <c r="U13" s="165">
        <f t="shared" si="3"/>
        <v>0.17499068207230706</v>
      </c>
      <c r="V13" s="164">
        <f>S13/S11</f>
        <v>0.24145061846589821</v>
      </c>
    </row>
    <row r="14" spans="1:22" x14ac:dyDescent="0.25">
      <c r="B14" s="162" t="s">
        <v>100</v>
      </c>
      <c r="C14" s="163">
        <v>49534</v>
      </c>
      <c r="D14" s="163">
        <v>11129</v>
      </c>
      <c r="E14" s="163">
        <v>32547</v>
      </c>
      <c r="F14" s="163">
        <v>46958</v>
      </c>
      <c r="G14" s="163">
        <v>42489</v>
      </c>
      <c r="H14" s="163">
        <v>49933</v>
      </c>
      <c r="I14" s="164">
        <f t="shared" si="0"/>
        <v>0.17519828661535919</v>
      </c>
      <c r="J14" s="165">
        <f t="shared" si="1"/>
        <v>8.0550732829975935E-3</v>
      </c>
      <c r="K14" s="164">
        <f>H14/H11</f>
        <v>9.683168240030407E-2</v>
      </c>
      <c r="L14" s="79"/>
      <c r="M14" s="79"/>
      <c r="N14" s="162" t="s">
        <v>100</v>
      </c>
      <c r="O14" s="163">
        <v>6405</v>
      </c>
      <c r="P14" s="163">
        <v>7110</v>
      </c>
      <c r="Q14" s="163">
        <v>7127</v>
      </c>
      <c r="R14" s="163">
        <v>8721</v>
      </c>
      <c r="S14" s="163">
        <v>8965</v>
      </c>
      <c r="T14" s="164">
        <f t="shared" si="2"/>
        <v>2.7978442839123874E-2</v>
      </c>
      <c r="U14" s="165">
        <f t="shared" si="3"/>
        <v>0.39968774395003903</v>
      </c>
      <c r="V14" s="164">
        <f>S14/S11</f>
        <v>0.34331558993604716</v>
      </c>
    </row>
    <row r="15" spans="1:22" x14ac:dyDescent="0.25">
      <c r="B15" s="157" t="s">
        <v>107</v>
      </c>
      <c r="C15" s="158">
        <v>395847</v>
      </c>
      <c r="D15" s="158">
        <v>57746</v>
      </c>
      <c r="E15" s="158">
        <v>353394</v>
      </c>
      <c r="F15" s="158">
        <v>415784</v>
      </c>
      <c r="G15" s="158">
        <v>458373</v>
      </c>
      <c r="H15" s="158">
        <v>438178</v>
      </c>
      <c r="I15" s="159">
        <f t="shared" si="0"/>
        <v>-4.4058005161735081E-2</v>
      </c>
      <c r="J15" s="160">
        <f t="shared" si="1"/>
        <v>0.10693778151659616</v>
      </c>
      <c r="K15" s="159">
        <f>H15/H11</f>
        <v>0.84972889533575868</v>
      </c>
      <c r="L15" s="79"/>
      <c r="M15" s="79"/>
      <c r="N15" s="157" t="s">
        <v>107</v>
      </c>
      <c r="O15" s="158">
        <v>10599</v>
      </c>
      <c r="P15" s="158">
        <v>9924</v>
      </c>
      <c r="Q15" s="158">
        <v>12128</v>
      </c>
      <c r="R15" s="158">
        <v>10555</v>
      </c>
      <c r="S15" s="158">
        <v>10843</v>
      </c>
      <c r="T15" s="159">
        <f t="shared" si="2"/>
        <v>2.7285646612979608E-2</v>
      </c>
      <c r="U15" s="160">
        <f t="shared" si="3"/>
        <v>2.3021039720728442E-2</v>
      </c>
      <c r="V15" s="159">
        <f>S15/S11</f>
        <v>0.41523379159805462</v>
      </c>
    </row>
    <row r="16" spans="1:22" x14ac:dyDescent="0.25">
      <c r="B16" s="162" t="s">
        <v>110</v>
      </c>
      <c r="C16" s="163">
        <v>155973</v>
      </c>
      <c r="D16" s="163">
        <v>28245</v>
      </c>
      <c r="E16" s="163">
        <v>128680</v>
      </c>
      <c r="F16" s="163">
        <v>170233</v>
      </c>
      <c r="G16" s="163">
        <v>194515</v>
      </c>
      <c r="H16" s="163">
        <v>187225</v>
      </c>
      <c r="I16" s="164">
        <f t="shared" si="0"/>
        <v>-3.7477829473305357E-2</v>
      </c>
      <c r="J16" s="165">
        <f t="shared" si="1"/>
        <v>0.20036801241240476</v>
      </c>
      <c r="K16" s="164">
        <f>H16/H11</f>
        <v>0.36307275223593477</v>
      </c>
      <c r="L16" s="79"/>
      <c r="M16" s="79"/>
      <c r="N16" s="162" t="s">
        <v>110</v>
      </c>
      <c r="O16" s="163">
        <v>1081</v>
      </c>
      <c r="P16" s="163">
        <v>775</v>
      </c>
      <c r="Q16" s="163">
        <v>962</v>
      </c>
      <c r="R16" s="163">
        <v>1147</v>
      </c>
      <c r="S16" s="163">
        <v>1127</v>
      </c>
      <c r="T16" s="164">
        <f t="shared" si="2"/>
        <v>-1.7436791630340065E-2</v>
      </c>
      <c r="U16" s="165">
        <f t="shared" si="3"/>
        <v>4.2553191489361764E-2</v>
      </c>
      <c r="V16" s="164">
        <f>S16/S11</f>
        <v>4.3158580017615744E-2</v>
      </c>
    </row>
    <row r="17" spans="1:22" x14ac:dyDescent="0.25">
      <c r="B17" s="162" t="s">
        <v>113</v>
      </c>
      <c r="C17" s="163">
        <v>57337</v>
      </c>
      <c r="D17" s="163">
        <v>8510</v>
      </c>
      <c r="E17" s="163">
        <v>52678</v>
      </c>
      <c r="F17" s="163">
        <v>54243</v>
      </c>
      <c r="G17" s="163">
        <v>57698</v>
      </c>
      <c r="H17" s="163">
        <v>56698</v>
      </c>
      <c r="I17" s="164">
        <f t="shared" si="0"/>
        <v>-1.7331623279836395E-2</v>
      </c>
      <c r="J17" s="165">
        <f t="shared" si="1"/>
        <v>-1.1144636098854188E-2</v>
      </c>
      <c r="K17" s="164">
        <f>H17/H11</f>
        <v>0.1099505883630553</v>
      </c>
      <c r="L17" s="79"/>
      <c r="M17" s="79"/>
      <c r="N17" s="162" t="s">
        <v>113</v>
      </c>
      <c r="O17" s="163">
        <v>1143</v>
      </c>
      <c r="P17" s="163">
        <v>1659</v>
      </c>
      <c r="Q17" s="163">
        <v>1800</v>
      </c>
      <c r="R17" s="163">
        <v>1503</v>
      </c>
      <c r="S17" s="163">
        <v>1743</v>
      </c>
      <c r="T17" s="164">
        <f t="shared" si="2"/>
        <v>0.15968063872255489</v>
      </c>
      <c r="U17" s="165">
        <f t="shared" si="3"/>
        <v>0.52493438320209984</v>
      </c>
      <c r="V17" s="164">
        <f>S17/S11</f>
        <v>6.6748362884387083E-2</v>
      </c>
    </row>
    <row r="18" spans="1:22" x14ac:dyDescent="0.25">
      <c r="B18" s="162" t="s">
        <v>116</v>
      </c>
      <c r="C18" s="163">
        <v>15213</v>
      </c>
      <c r="D18" s="163">
        <v>1804</v>
      </c>
      <c r="E18" s="163">
        <v>20466</v>
      </c>
      <c r="F18" s="163">
        <v>19838</v>
      </c>
      <c r="G18" s="163">
        <v>20889</v>
      </c>
      <c r="H18" s="163">
        <v>18544</v>
      </c>
      <c r="I18" s="164">
        <f t="shared" si="0"/>
        <v>-0.11226004116999377</v>
      </c>
      <c r="J18" s="165">
        <f t="shared" si="1"/>
        <v>0.21895747058436865</v>
      </c>
      <c r="K18" s="164">
        <f>H18/H11</f>
        <v>3.5961122272469885E-2</v>
      </c>
      <c r="L18" s="79"/>
      <c r="M18" s="79"/>
      <c r="N18" s="162" t="s">
        <v>116</v>
      </c>
      <c r="O18" s="163">
        <v>649</v>
      </c>
      <c r="P18" s="163">
        <v>954</v>
      </c>
      <c r="Q18" s="163">
        <v>1027</v>
      </c>
      <c r="R18" s="163">
        <v>1076</v>
      </c>
      <c r="S18" s="163">
        <v>866</v>
      </c>
      <c r="T18" s="164">
        <f t="shared" si="2"/>
        <v>-0.19516728624535318</v>
      </c>
      <c r="U18" s="165">
        <f t="shared" si="3"/>
        <v>0.33436055469953785</v>
      </c>
      <c r="V18" s="164">
        <f>S18/S11</f>
        <v>3.3163558380883085E-2</v>
      </c>
    </row>
    <row r="19" spans="1:22" x14ac:dyDescent="0.25">
      <c r="B19" s="162" t="s">
        <v>123</v>
      </c>
      <c r="C19" s="163">
        <v>11382</v>
      </c>
      <c r="D19" s="163">
        <v>1561</v>
      </c>
      <c r="E19" s="163">
        <v>18161</v>
      </c>
      <c r="F19" s="163">
        <v>13953</v>
      </c>
      <c r="G19" s="163">
        <v>15011</v>
      </c>
      <c r="H19" s="163">
        <v>15707</v>
      </c>
      <c r="I19" s="164">
        <f t="shared" si="0"/>
        <v>4.6365998267936748E-2</v>
      </c>
      <c r="J19" s="165">
        <f t="shared" si="1"/>
        <v>0.37998594271656994</v>
      </c>
      <c r="K19" s="164">
        <f>H19/H11</f>
        <v>3.0459520466656842E-2</v>
      </c>
      <c r="L19" s="79"/>
      <c r="M19" s="79"/>
      <c r="N19" s="162" t="s">
        <v>123</v>
      </c>
      <c r="O19" s="163">
        <v>153</v>
      </c>
      <c r="P19" s="163">
        <v>249</v>
      </c>
      <c r="Q19" s="163">
        <v>308</v>
      </c>
      <c r="R19" s="163">
        <v>305</v>
      </c>
      <c r="S19" s="163">
        <v>307</v>
      </c>
      <c r="T19" s="164">
        <f t="shared" si="2"/>
        <v>6.5573770491802463E-3</v>
      </c>
      <c r="U19" s="165">
        <f t="shared" si="3"/>
        <v>1.0065359477124183</v>
      </c>
      <c r="V19" s="164">
        <f>S19/S11</f>
        <v>1.1756596331329224E-2</v>
      </c>
    </row>
    <row r="20" spans="1:22" x14ac:dyDescent="0.25">
      <c r="B20" s="162" t="s">
        <v>119</v>
      </c>
      <c r="C20" s="163">
        <v>15506</v>
      </c>
      <c r="D20" s="163">
        <v>2422</v>
      </c>
      <c r="E20" s="163">
        <v>23965</v>
      </c>
      <c r="F20" s="163">
        <v>18333</v>
      </c>
      <c r="G20" s="163">
        <v>18765</v>
      </c>
      <c r="H20" s="163">
        <v>17077</v>
      </c>
      <c r="I20" s="164">
        <f t="shared" si="0"/>
        <v>-8.9954702904343153E-2</v>
      </c>
      <c r="J20" s="165">
        <f t="shared" si="1"/>
        <v>0.10131561976009285</v>
      </c>
      <c r="K20" s="164">
        <f>H20/H11</f>
        <v>3.311626860693314E-2</v>
      </c>
      <c r="L20" s="79"/>
      <c r="M20" s="79"/>
      <c r="N20" s="162" t="s">
        <v>119</v>
      </c>
      <c r="O20" s="163">
        <v>195</v>
      </c>
      <c r="P20" s="163">
        <v>409</v>
      </c>
      <c r="Q20" s="163">
        <v>194</v>
      </c>
      <c r="R20" s="163">
        <v>291</v>
      </c>
      <c r="S20" s="163">
        <v>254</v>
      </c>
      <c r="T20" s="164">
        <f t="shared" si="2"/>
        <v>-0.12714776632302405</v>
      </c>
      <c r="U20" s="165">
        <f t="shared" si="3"/>
        <v>0.3025641025641026</v>
      </c>
      <c r="V20" s="164">
        <f>S20/S11</f>
        <v>9.7269559223375334E-3</v>
      </c>
    </row>
    <row r="21" spans="1:22" x14ac:dyDescent="0.25">
      <c r="B21" s="162" t="s">
        <v>128</v>
      </c>
      <c r="C21" s="163">
        <v>9460</v>
      </c>
      <c r="D21" s="163">
        <v>94</v>
      </c>
      <c r="E21" s="163">
        <v>10721</v>
      </c>
      <c r="F21" s="163">
        <v>11435</v>
      </c>
      <c r="G21" s="163">
        <v>10129</v>
      </c>
      <c r="H21" s="163">
        <v>9303</v>
      </c>
      <c r="I21" s="164">
        <f t="shared" si="0"/>
        <v>-8.1548030407740169E-2</v>
      </c>
      <c r="J21" s="165">
        <f t="shared" si="1"/>
        <v>-1.6596194503171291E-2</v>
      </c>
      <c r="K21" s="164">
        <f>H21/H11</f>
        <v>1.8040677335029516E-2</v>
      </c>
      <c r="L21" s="79"/>
      <c r="M21" s="79"/>
      <c r="N21" s="162" t="s">
        <v>128</v>
      </c>
      <c r="O21" s="163">
        <v>183</v>
      </c>
      <c r="P21" s="163">
        <v>179</v>
      </c>
      <c r="Q21" s="163">
        <v>136</v>
      </c>
      <c r="R21" s="163">
        <v>183</v>
      </c>
      <c r="S21" s="163">
        <v>120</v>
      </c>
      <c r="T21" s="164">
        <f t="shared" si="2"/>
        <v>-0.34426229508196726</v>
      </c>
      <c r="U21" s="165">
        <f t="shared" si="3"/>
        <v>-0.34426229508196726</v>
      </c>
      <c r="V21" s="164">
        <f>S21/S11</f>
        <v>4.5954122467736372E-3</v>
      </c>
    </row>
    <row r="22" spans="1:22" x14ac:dyDescent="0.25">
      <c r="A22" s="167"/>
      <c r="B22" s="162" t="s">
        <v>131</v>
      </c>
      <c r="C22" s="163">
        <v>20792</v>
      </c>
      <c r="D22" s="163">
        <v>1126</v>
      </c>
      <c r="E22" s="163">
        <v>10433</v>
      </c>
      <c r="F22" s="163">
        <v>14392</v>
      </c>
      <c r="G22" s="163">
        <v>14296</v>
      </c>
      <c r="H22" s="163">
        <v>11425</v>
      </c>
      <c r="I22" s="164">
        <f t="shared" si="0"/>
        <v>-0.20082540570789031</v>
      </c>
      <c r="J22" s="165">
        <f t="shared" si="1"/>
        <v>-0.45050981146594848</v>
      </c>
      <c r="K22" s="164">
        <f>H22/H11</f>
        <v>2.2155728104129014E-2</v>
      </c>
      <c r="L22" s="79"/>
      <c r="M22" s="79"/>
      <c r="N22" s="162" t="s">
        <v>131</v>
      </c>
      <c r="O22" s="163">
        <v>363</v>
      </c>
      <c r="P22" s="163">
        <v>254</v>
      </c>
      <c r="Q22" s="163">
        <v>271</v>
      </c>
      <c r="R22" s="163">
        <v>310</v>
      </c>
      <c r="S22" s="163">
        <v>377</v>
      </c>
      <c r="T22" s="164">
        <f t="shared" si="2"/>
        <v>0.21612903225806446</v>
      </c>
      <c r="U22" s="165">
        <f t="shared" si="3"/>
        <v>3.8567493112947604E-2</v>
      </c>
      <c r="V22" s="164">
        <f>S22/S11</f>
        <v>1.4437253475280512E-2</v>
      </c>
    </row>
    <row r="23" spans="1:22" x14ac:dyDescent="0.25">
      <c r="B23" s="168" t="s">
        <v>145</v>
      </c>
      <c r="C23" s="169">
        <f t="shared" ref="C23:H23" si="4">C15-SUM(C16:C22)</f>
        <v>110184</v>
      </c>
      <c r="D23" s="169">
        <f t="shared" si="4"/>
        <v>13984</v>
      </c>
      <c r="E23" s="169">
        <f t="shared" si="4"/>
        <v>88290</v>
      </c>
      <c r="F23" s="169">
        <f t="shared" si="4"/>
        <v>113357</v>
      </c>
      <c r="G23" s="169">
        <f t="shared" si="4"/>
        <v>127070</v>
      </c>
      <c r="H23" s="169">
        <f t="shared" si="4"/>
        <v>122199</v>
      </c>
      <c r="I23" s="170">
        <f t="shared" si="0"/>
        <v>-3.8333202172031178E-2</v>
      </c>
      <c r="J23" s="171">
        <f t="shared" si="1"/>
        <v>0.109044870398606</v>
      </c>
      <c r="K23" s="170">
        <f>H23/H11</f>
        <v>0.23697223795155023</v>
      </c>
      <c r="L23" s="125"/>
      <c r="M23" s="125"/>
      <c r="N23" s="168" t="s">
        <v>145</v>
      </c>
      <c r="O23" s="169">
        <f>O15-SUM(O16:O22)</f>
        <v>6832</v>
      </c>
      <c r="P23" s="169">
        <f>P15-SUM(P16:P22)</f>
        <v>5445</v>
      </c>
      <c r="Q23" s="169">
        <f>Q15-SUM(Q16:Q22)</f>
        <v>7430</v>
      </c>
      <c r="R23" s="169">
        <f>R15-SUM(R16:R22)</f>
        <v>5740</v>
      </c>
      <c r="S23" s="169">
        <f>S15-SUM(S16:S22)</f>
        <v>6049</v>
      </c>
      <c r="T23" s="170">
        <f t="shared" si="2"/>
        <v>5.3832752613240498E-2</v>
      </c>
      <c r="U23" s="171">
        <f t="shared" si="3"/>
        <v>-0.11460772833723654</v>
      </c>
      <c r="V23" s="170">
        <f>S23/S11</f>
        <v>0.23164707233944778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167336</v>
      </c>
      <c r="D25" s="176">
        <v>27171</v>
      </c>
      <c r="E25" s="176">
        <v>150886</v>
      </c>
      <c r="F25" s="176">
        <v>178124</v>
      </c>
      <c r="G25" s="176">
        <v>192493</v>
      </c>
      <c r="H25" s="176">
        <v>185770</v>
      </c>
      <c r="I25" s="177">
        <f t="shared" ref="I25:I37" si="5">IFERROR(H25/G25-1,"-")</f>
        <v>-3.4925945359052024E-2</v>
      </c>
      <c r="J25" s="177">
        <f t="shared" ref="J25:J37" si="6">IFERROR(H25/C25-1,"-")</f>
        <v>0.11016159105034173</v>
      </c>
      <c r="K25" s="177">
        <f>H25/H25</f>
        <v>1</v>
      </c>
    </row>
    <row r="26" spans="1:22" x14ac:dyDescent="0.25">
      <c r="B26" s="157" t="s">
        <v>97</v>
      </c>
      <c r="C26" s="158">
        <v>12139</v>
      </c>
      <c r="D26" s="158">
        <v>4955</v>
      </c>
      <c r="E26" s="158">
        <v>9629</v>
      </c>
      <c r="F26" s="158">
        <v>11643</v>
      </c>
      <c r="G26" s="158">
        <v>9262</v>
      </c>
      <c r="H26" s="158">
        <v>9486</v>
      </c>
      <c r="I26" s="159">
        <f t="shared" si="5"/>
        <v>2.4184841286978953E-2</v>
      </c>
      <c r="J26" s="160">
        <f t="shared" si="6"/>
        <v>-0.21855177526979153</v>
      </c>
      <c r="K26" s="159">
        <f>H26/H25</f>
        <v>5.1063142595682835E-2</v>
      </c>
    </row>
    <row r="27" spans="1:22" x14ac:dyDescent="0.25">
      <c r="B27" s="162" t="s">
        <v>103</v>
      </c>
      <c r="C27" s="163">
        <v>5201</v>
      </c>
      <c r="D27" s="163">
        <v>3108</v>
      </c>
      <c r="E27" s="163">
        <v>3770</v>
      </c>
      <c r="F27" s="163">
        <v>4502</v>
      </c>
      <c r="G27" s="163">
        <v>3070</v>
      </c>
      <c r="H27" s="163">
        <v>3103</v>
      </c>
      <c r="I27" s="164">
        <f t="shared" si="5"/>
        <v>1.0749185667752403E-2</v>
      </c>
      <c r="J27" s="165">
        <f t="shared" si="6"/>
        <v>-0.40338396462218806</v>
      </c>
      <c r="K27" s="164">
        <f>H27/H25</f>
        <v>1.6703450503310544E-2</v>
      </c>
    </row>
    <row r="28" spans="1:22" x14ac:dyDescent="0.25">
      <c r="B28" s="162" t="s">
        <v>100</v>
      </c>
      <c r="C28" s="163">
        <v>6938</v>
      </c>
      <c r="D28" s="163">
        <v>1847</v>
      </c>
      <c r="E28" s="163">
        <v>5859</v>
      </c>
      <c r="F28" s="163">
        <v>7141</v>
      </c>
      <c r="G28" s="163">
        <v>6192</v>
      </c>
      <c r="H28" s="163">
        <v>6383</v>
      </c>
      <c r="I28" s="164">
        <f t="shared" si="5"/>
        <v>3.0846253229974252E-2</v>
      </c>
      <c r="J28" s="165">
        <f t="shared" si="6"/>
        <v>-7.9994234649754969E-2</v>
      </c>
      <c r="K28" s="164">
        <f>H28/H25</f>
        <v>3.4359692092372288E-2</v>
      </c>
    </row>
    <row r="29" spans="1:22" x14ac:dyDescent="0.25">
      <c r="B29" s="157" t="s">
        <v>107</v>
      </c>
      <c r="C29" s="158">
        <v>155197</v>
      </c>
      <c r="D29" s="158">
        <v>22216</v>
      </c>
      <c r="E29" s="158">
        <v>141257</v>
      </c>
      <c r="F29" s="158">
        <v>166481</v>
      </c>
      <c r="G29" s="158">
        <v>183231</v>
      </c>
      <c r="H29" s="158">
        <v>176284</v>
      </c>
      <c r="I29" s="159">
        <f t="shared" si="5"/>
        <v>-3.7913890116847093E-2</v>
      </c>
      <c r="J29" s="160">
        <f t="shared" si="6"/>
        <v>0.13587247176169637</v>
      </c>
      <c r="K29" s="159">
        <f>H29/H25</f>
        <v>0.94893685740431721</v>
      </c>
    </row>
    <row r="30" spans="1:22" x14ac:dyDescent="0.25">
      <c r="B30" s="162" t="s">
        <v>110</v>
      </c>
      <c r="C30" s="163">
        <v>67717</v>
      </c>
      <c r="D30" s="163">
        <v>10772</v>
      </c>
      <c r="E30" s="163">
        <v>58893</v>
      </c>
      <c r="F30" s="163">
        <v>75773</v>
      </c>
      <c r="G30" s="163">
        <v>88521</v>
      </c>
      <c r="H30" s="163">
        <v>85699</v>
      </c>
      <c r="I30" s="164">
        <f t="shared" si="5"/>
        <v>-3.1879441036590239E-2</v>
      </c>
      <c r="J30" s="165">
        <f t="shared" si="6"/>
        <v>0.26554631776363391</v>
      </c>
      <c r="K30" s="164">
        <f>H30/H25</f>
        <v>0.46131775851859824</v>
      </c>
    </row>
    <row r="31" spans="1:22" x14ac:dyDescent="0.25">
      <c r="B31" s="162" t="s">
        <v>113</v>
      </c>
      <c r="C31" s="163">
        <v>21840</v>
      </c>
      <c r="D31" s="163">
        <v>3910</v>
      </c>
      <c r="E31" s="163">
        <v>21772</v>
      </c>
      <c r="F31" s="163">
        <v>22300</v>
      </c>
      <c r="G31" s="163">
        <v>21791</v>
      </c>
      <c r="H31" s="163">
        <v>21540</v>
      </c>
      <c r="I31" s="164">
        <f t="shared" si="5"/>
        <v>-1.1518516818870173E-2</v>
      </c>
      <c r="J31" s="165">
        <f t="shared" si="6"/>
        <v>-1.3736263736263687E-2</v>
      </c>
      <c r="K31" s="164">
        <f>H31/H25</f>
        <v>0.11594983043548474</v>
      </c>
    </row>
    <row r="32" spans="1:22" x14ac:dyDescent="0.25">
      <c r="B32" s="162" t="s">
        <v>116</v>
      </c>
      <c r="C32" s="163">
        <v>5078</v>
      </c>
      <c r="D32" s="163">
        <v>838</v>
      </c>
      <c r="E32" s="163">
        <v>5847</v>
      </c>
      <c r="F32" s="163">
        <v>5677</v>
      </c>
      <c r="G32" s="163">
        <v>6726</v>
      </c>
      <c r="H32" s="163">
        <v>4438</v>
      </c>
      <c r="I32" s="164">
        <f t="shared" si="5"/>
        <v>-0.34017246506095744</v>
      </c>
      <c r="J32" s="165">
        <f t="shared" si="6"/>
        <v>-0.12603387160299329</v>
      </c>
      <c r="K32" s="164">
        <f>H32/H25</f>
        <v>2.3889756150078052E-2</v>
      </c>
    </row>
    <row r="33" spans="2:11" x14ac:dyDescent="0.25">
      <c r="B33" s="162" t="s">
        <v>123</v>
      </c>
      <c r="C33" s="163">
        <v>5180</v>
      </c>
      <c r="D33" s="163">
        <v>455</v>
      </c>
      <c r="E33" s="163">
        <v>7509</v>
      </c>
      <c r="F33" s="163">
        <v>5590</v>
      </c>
      <c r="G33" s="163">
        <v>5719</v>
      </c>
      <c r="H33" s="163">
        <v>6569</v>
      </c>
      <c r="I33" s="164">
        <f t="shared" si="5"/>
        <v>0.14862738240951212</v>
      </c>
      <c r="J33" s="165">
        <f t="shared" si="6"/>
        <v>0.26814671814671809</v>
      </c>
      <c r="K33" s="164">
        <f>H33/H25</f>
        <v>3.5360930182483714E-2</v>
      </c>
    </row>
    <row r="34" spans="2:11" x14ac:dyDescent="0.25">
      <c r="B34" s="162" t="s">
        <v>119</v>
      </c>
      <c r="C34" s="163">
        <v>8096</v>
      </c>
      <c r="D34" s="163">
        <v>1430</v>
      </c>
      <c r="E34" s="163">
        <v>13721</v>
      </c>
      <c r="F34" s="163">
        <v>10648</v>
      </c>
      <c r="G34" s="163">
        <v>10458</v>
      </c>
      <c r="H34" s="163">
        <v>9538</v>
      </c>
      <c r="I34" s="164">
        <f t="shared" si="5"/>
        <v>-8.7970931344425352E-2</v>
      </c>
      <c r="J34" s="165">
        <f t="shared" si="6"/>
        <v>0.17811264822134398</v>
      </c>
      <c r="K34" s="164">
        <f>H34/H25</f>
        <v>5.1343058620875279E-2</v>
      </c>
    </row>
    <row r="35" spans="2:11" x14ac:dyDescent="0.25">
      <c r="B35" s="162" t="s">
        <v>128</v>
      </c>
      <c r="C35" s="163">
        <v>3423</v>
      </c>
      <c r="D35" s="163">
        <v>14</v>
      </c>
      <c r="E35" s="163">
        <v>3306</v>
      </c>
      <c r="F35" s="163">
        <v>3960</v>
      </c>
      <c r="G35" s="163">
        <v>3602</v>
      </c>
      <c r="H35" s="163">
        <v>3557</v>
      </c>
      <c r="I35" s="164">
        <f t="shared" si="5"/>
        <v>-1.2493059411438079E-2</v>
      </c>
      <c r="J35" s="165">
        <f t="shared" si="6"/>
        <v>3.9146947122407294E-2</v>
      </c>
      <c r="K35" s="164">
        <f>H35/H25</f>
        <v>1.9147332723259945E-2</v>
      </c>
    </row>
    <row r="36" spans="2:11" x14ac:dyDescent="0.25">
      <c r="B36" s="162" t="s">
        <v>131</v>
      </c>
      <c r="C36" s="163">
        <v>7153</v>
      </c>
      <c r="D36" s="163">
        <v>371</v>
      </c>
      <c r="E36" s="163">
        <v>2952</v>
      </c>
      <c r="F36" s="163">
        <v>5892</v>
      </c>
      <c r="G36" s="163">
        <v>5126</v>
      </c>
      <c r="H36" s="163">
        <v>4550</v>
      </c>
      <c r="I36" s="164">
        <f t="shared" si="5"/>
        <v>-0.11236831837690209</v>
      </c>
      <c r="J36" s="165">
        <f t="shared" si="6"/>
        <v>-0.36390325737452822</v>
      </c>
      <c r="K36" s="164">
        <f>H36/H25</f>
        <v>2.4492652204338699E-2</v>
      </c>
    </row>
    <row r="37" spans="2:11" x14ac:dyDescent="0.25">
      <c r="B37" s="168" t="s">
        <v>145</v>
      </c>
      <c r="C37" s="169">
        <f t="shared" ref="C37:H37" si="7">C29-SUM(C30:C36)</f>
        <v>36710</v>
      </c>
      <c r="D37" s="169">
        <f t="shared" si="7"/>
        <v>4426</v>
      </c>
      <c r="E37" s="169">
        <f t="shared" si="7"/>
        <v>27257</v>
      </c>
      <c r="F37" s="169">
        <f t="shared" si="7"/>
        <v>36641</v>
      </c>
      <c r="G37" s="169">
        <f t="shared" si="7"/>
        <v>41288</v>
      </c>
      <c r="H37" s="169">
        <f t="shared" si="7"/>
        <v>40393</v>
      </c>
      <c r="I37" s="170">
        <f t="shared" si="5"/>
        <v>-2.1677000581282746E-2</v>
      </c>
      <c r="J37" s="171">
        <f t="shared" si="6"/>
        <v>0.10032688640697351</v>
      </c>
      <c r="K37" s="170">
        <f>H37/H25</f>
        <v>0.21743553856919848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130913</v>
      </c>
      <c r="D39" s="176">
        <v>20234</v>
      </c>
      <c r="E39" s="176">
        <v>108519</v>
      </c>
      <c r="F39" s="176">
        <v>129722</v>
      </c>
      <c r="G39" s="176">
        <v>139970</v>
      </c>
      <c r="H39" s="176">
        <v>129189</v>
      </c>
      <c r="I39" s="177">
        <f t="shared" ref="I39:I51" si="8">IFERROR(H39/G39-1,"-")</f>
        <v>-7.7023647924555294E-2</v>
      </c>
      <c r="J39" s="177">
        <f t="shared" ref="J39:J51" si="9">IFERROR(H39/C39-1,"-")</f>
        <v>-1.3169051201943227E-2</v>
      </c>
      <c r="K39" s="177">
        <f>H39/H39</f>
        <v>1</v>
      </c>
    </row>
    <row r="40" spans="2:11" x14ac:dyDescent="0.25">
      <c r="B40" s="157" t="s">
        <v>97</v>
      </c>
      <c r="C40" s="158">
        <v>8861</v>
      </c>
      <c r="D40" s="158">
        <v>2956</v>
      </c>
      <c r="E40" s="158">
        <v>6782</v>
      </c>
      <c r="F40" s="158">
        <v>6830</v>
      </c>
      <c r="G40" s="158">
        <v>8145</v>
      </c>
      <c r="H40" s="158">
        <v>7239</v>
      </c>
      <c r="I40" s="159">
        <f t="shared" si="8"/>
        <v>-0.11123388581952121</v>
      </c>
      <c r="J40" s="160">
        <f t="shared" si="9"/>
        <v>-0.18304931723281792</v>
      </c>
      <c r="K40" s="159">
        <f>H40/H39</f>
        <v>5.603418247683626E-2</v>
      </c>
    </row>
    <row r="41" spans="2:11" x14ac:dyDescent="0.25">
      <c r="B41" s="162" t="s">
        <v>103</v>
      </c>
      <c r="C41" s="163">
        <v>3182</v>
      </c>
      <c r="D41" s="163">
        <v>1573</v>
      </c>
      <c r="E41" s="163">
        <v>2284</v>
      </c>
      <c r="F41" s="163">
        <v>1887</v>
      </c>
      <c r="G41" s="163">
        <v>3276</v>
      </c>
      <c r="H41" s="163">
        <v>2399</v>
      </c>
      <c r="I41" s="164">
        <f t="shared" si="8"/>
        <v>-0.26770451770451775</v>
      </c>
      <c r="J41" s="165">
        <f t="shared" si="9"/>
        <v>-0.24607165304839729</v>
      </c>
      <c r="K41" s="164">
        <f>H41/H39</f>
        <v>1.8569692466076832E-2</v>
      </c>
    </row>
    <row r="42" spans="2:11" x14ac:dyDescent="0.25">
      <c r="B42" s="162" t="s">
        <v>100</v>
      </c>
      <c r="C42" s="163">
        <v>5679</v>
      </c>
      <c r="D42" s="163">
        <v>1383</v>
      </c>
      <c r="E42" s="163">
        <v>4498</v>
      </c>
      <c r="F42" s="163">
        <v>4943</v>
      </c>
      <c r="G42" s="163">
        <v>4869</v>
      </c>
      <c r="H42" s="163">
        <v>4840</v>
      </c>
      <c r="I42" s="164">
        <f t="shared" si="8"/>
        <v>-5.9560484699117122E-3</v>
      </c>
      <c r="J42" s="165">
        <f t="shared" si="9"/>
        <v>-0.1477372776897341</v>
      </c>
      <c r="K42" s="164">
        <f>H42/H39</f>
        <v>3.7464490010759431E-2</v>
      </c>
    </row>
    <row r="43" spans="2:11" x14ac:dyDescent="0.25">
      <c r="B43" s="157" t="s">
        <v>107</v>
      </c>
      <c r="C43" s="158">
        <v>122052</v>
      </c>
      <c r="D43" s="158">
        <v>17278</v>
      </c>
      <c r="E43" s="158">
        <v>101737</v>
      </c>
      <c r="F43" s="158">
        <v>122892</v>
      </c>
      <c r="G43" s="158">
        <v>131825</v>
      </c>
      <c r="H43" s="158">
        <v>121950</v>
      </c>
      <c r="I43" s="159">
        <f t="shared" si="8"/>
        <v>-7.490991845249384E-2</v>
      </c>
      <c r="J43" s="160">
        <f t="shared" si="9"/>
        <v>-8.3570936977683807E-4</v>
      </c>
      <c r="K43" s="159">
        <f>H43/H39</f>
        <v>0.94396581752316377</v>
      </c>
    </row>
    <row r="44" spans="2:11" x14ac:dyDescent="0.25">
      <c r="B44" s="162" t="s">
        <v>110</v>
      </c>
      <c r="C44" s="163">
        <v>56127</v>
      </c>
      <c r="D44" s="163">
        <v>9998</v>
      </c>
      <c r="E44" s="163">
        <v>42517</v>
      </c>
      <c r="F44" s="163">
        <v>59401</v>
      </c>
      <c r="G44" s="163">
        <v>61572</v>
      </c>
      <c r="H44" s="163">
        <v>58551</v>
      </c>
      <c r="I44" s="164">
        <f t="shared" si="8"/>
        <v>-4.9064509842136061E-2</v>
      </c>
      <c r="J44" s="165">
        <f t="shared" si="9"/>
        <v>4.3187770591693875E-2</v>
      </c>
      <c r="K44" s="164">
        <f>H44/H39</f>
        <v>0.45321970136776352</v>
      </c>
    </row>
    <row r="45" spans="2:11" x14ac:dyDescent="0.25">
      <c r="B45" s="162" t="s">
        <v>113</v>
      </c>
      <c r="C45" s="163">
        <v>6274</v>
      </c>
      <c r="D45" s="163">
        <v>959</v>
      </c>
      <c r="E45" s="163">
        <v>5619</v>
      </c>
      <c r="F45" s="163">
        <v>5596</v>
      </c>
      <c r="G45" s="163">
        <v>5741</v>
      </c>
      <c r="H45" s="163">
        <v>5358</v>
      </c>
      <c r="I45" s="164">
        <f t="shared" si="8"/>
        <v>-6.671311618184983E-2</v>
      </c>
      <c r="J45" s="165">
        <f t="shared" si="9"/>
        <v>-0.14599936244819889</v>
      </c>
      <c r="K45" s="164">
        <f>H45/H39</f>
        <v>4.1474119313563845E-2</v>
      </c>
    </row>
    <row r="46" spans="2:11" x14ac:dyDescent="0.25">
      <c r="B46" s="162" t="s">
        <v>116</v>
      </c>
      <c r="C46" s="163">
        <v>2437</v>
      </c>
      <c r="D46" s="163">
        <v>329</v>
      </c>
      <c r="E46" s="163">
        <v>2963</v>
      </c>
      <c r="F46" s="163">
        <v>2672</v>
      </c>
      <c r="G46" s="163">
        <v>3152</v>
      </c>
      <c r="H46" s="163">
        <v>2523</v>
      </c>
      <c r="I46" s="164">
        <f t="shared" si="8"/>
        <v>-0.19955583756345174</v>
      </c>
      <c r="J46" s="165">
        <f t="shared" si="9"/>
        <v>3.528929011079196E-2</v>
      </c>
      <c r="K46" s="164">
        <f>H46/H39</f>
        <v>1.9529526507674803E-2</v>
      </c>
    </row>
    <row r="47" spans="2:11" x14ac:dyDescent="0.25">
      <c r="B47" s="162" t="s">
        <v>123</v>
      </c>
      <c r="C47" s="163">
        <v>4161</v>
      </c>
      <c r="D47" s="163">
        <v>692</v>
      </c>
      <c r="E47" s="163">
        <v>5925</v>
      </c>
      <c r="F47" s="163">
        <v>4414</v>
      </c>
      <c r="G47" s="163">
        <v>5006</v>
      </c>
      <c r="H47" s="163">
        <v>4839</v>
      </c>
      <c r="I47" s="164">
        <f t="shared" si="8"/>
        <v>-3.3359968038353949E-2</v>
      </c>
      <c r="J47" s="165">
        <f t="shared" si="9"/>
        <v>0.16294160057678453</v>
      </c>
      <c r="K47" s="164">
        <f>H47/H39</f>
        <v>3.7456749413649772E-2</v>
      </c>
    </row>
    <row r="48" spans="2:11" x14ac:dyDescent="0.25">
      <c r="B48" s="162" t="s">
        <v>119</v>
      </c>
      <c r="C48" s="163">
        <v>5040</v>
      </c>
      <c r="D48" s="163">
        <v>514</v>
      </c>
      <c r="E48" s="163">
        <v>6039</v>
      </c>
      <c r="F48" s="163">
        <v>4869</v>
      </c>
      <c r="G48" s="163">
        <v>5160</v>
      </c>
      <c r="H48" s="163">
        <v>4393</v>
      </c>
      <c r="I48" s="164">
        <f t="shared" si="8"/>
        <v>-0.14864341085271315</v>
      </c>
      <c r="J48" s="165">
        <f t="shared" si="9"/>
        <v>-0.12837301587301586</v>
      </c>
      <c r="K48" s="164">
        <f>H48/H39</f>
        <v>3.4004443102740943E-2</v>
      </c>
    </row>
    <row r="49" spans="2:11" x14ac:dyDescent="0.25">
      <c r="B49" s="162" t="s">
        <v>128</v>
      </c>
      <c r="C49" s="163">
        <v>3437</v>
      </c>
      <c r="D49" s="163">
        <v>47</v>
      </c>
      <c r="E49" s="163">
        <v>3876</v>
      </c>
      <c r="F49" s="163">
        <v>3798</v>
      </c>
      <c r="G49" s="163">
        <v>3450</v>
      </c>
      <c r="H49" s="163">
        <v>3302</v>
      </c>
      <c r="I49" s="164">
        <f t="shared" si="8"/>
        <v>-4.2898550724637663E-2</v>
      </c>
      <c r="J49" s="165">
        <f t="shared" si="9"/>
        <v>-3.9278440500436385E-2</v>
      </c>
      <c r="K49" s="164">
        <f>H49/H39</f>
        <v>2.5559451656100751E-2</v>
      </c>
    </row>
    <row r="50" spans="2:11" x14ac:dyDescent="0.25">
      <c r="B50" s="162" t="s">
        <v>131</v>
      </c>
      <c r="C50" s="163">
        <v>8443</v>
      </c>
      <c r="D50" s="163">
        <v>578</v>
      </c>
      <c r="E50" s="163">
        <v>4863</v>
      </c>
      <c r="F50" s="163">
        <v>5672</v>
      </c>
      <c r="G50" s="163">
        <v>5881</v>
      </c>
      <c r="H50" s="163">
        <v>3783</v>
      </c>
      <c r="I50" s="164">
        <f t="shared" si="8"/>
        <v>-0.35674205067165443</v>
      </c>
      <c r="J50" s="165">
        <f t="shared" si="9"/>
        <v>-0.55193651545659128</v>
      </c>
      <c r="K50" s="164">
        <f>H50/H39</f>
        <v>2.9282678865847712E-2</v>
      </c>
    </row>
    <row r="51" spans="2:11" x14ac:dyDescent="0.25">
      <c r="B51" s="168" t="s">
        <v>145</v>
      </c>
      <c r="C51" s="169">
        <f t="shared" ref="C51:H51" si="10">C43-SUM(C44:C50)</f>
        <v>36133</v>
      </c>
      <c r="D51" s="169">
        <f t="shared" si="10"/>
        <v>4161</v>
      </c>
      <c r="E51" s="169">
        <f t="shared" si="10"/>
        <v>29935</v>
      </c>
      <c r="F51" s="169">
        <f t="shared" si="10"/>
        <v>36470</v>
      </c>
      <c r="G51" s="169">
        <f t="shared" si="10"/>
        <v>41863</v>
      </c>
      <c r="H51" s="169">
        <f t="shared" si="10"/>
        <v>39201</v>
      </c>
      <c r="I51" s="170">
        <f t="shared" si="8"/>
        <v>-6.3588371593053528E-2</v>
      </c>
      <c r="J51" s="171">
        <f t="shared" si="9"/>
        <v>8.4908532366534839E-2</v>
      </c>
      <c r="K51" s="170">
        <f>H51/H39</f>
        <v>0.30343914729582239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5082</v>
      </c>
      <c r="D53" s="176">
        <v>484</v>
      </c>
      <c r="E53" s="176">
        <v>3386</v>
      </c>
      <c r="F53" s="176">
        <v>4319</v>
      </c>
      <c r="G53" s="176">
        <v>4906</v>
      </c>
      <c r="H53" s="176">
        <v>3729</v>
      </c>
      <c r="I53" s="177">
        <f t="shared" ref="I53:I65" si="11">IFERROR(H53/G53-1,"-")</f>
        <v>-0.23991031390134532</v>
      </c>
      <c r="J53" s="177">
        <f t="shared" ref="J53:J65" si="12">IFERROR(H53/C53-1,"-")</f>
        <v>-0.26623376623376627</v>
      </c>
      <c r="K53" s="177">
        <f>H53/H53</f>
        <v>1</v>
      </c>
    </row>
    <row r="54" spans="2:11" x14ac:dyDescent="0.25">
      <c r="B54" s="157" t="s">
        <v>97</v>
      </c>
      <c r="C54" s="158">
        <v>765</v>
      </c>
      <c r="D54" s="158">
        <v>99</v>
      </c>
      <c r="E54" s="158">
        <v>188</v>
      </c>
      <c r="F54" s="158">
        <v>720</v>
      </c>
      <c r="G54" s="158">
        <v>802</v>
      </c>
      <c r="H54" s="158">
        <v>273</v>
      </c>
      <c r="I54" s="159">
        <f t="shared" si="11"/>
        <v>-0.65960099750623447</v>
      </c>
      <c r="J54" s="160">
        <f t="shared" si="12"/>
        <v>-0.64313725490196072</v>
      </c>
      <c r="K54" s="159">
        <f>H54/H53</f>
        <v>7.3209975864843124E-2</v>
      </c>
    </row>
    <row r="55" spans="2:11" x14ac:dyDescent="0.25">
      <c r="B55" s="162" t="s">
        <v>103</v>
      </c>
      <c r="C55" s="163">
        <v>402</v>
      </c>
      <c r="D55" s="163">
        <v>73</v>
      </c>
      <c r="E55" s="163">
        <v>15</v>
      </c>
      <c r="F55" s="163">
        <v>159</v>
      </c>
      <c r="G55" s="163">
        <v>392</v>
      </c>
      <c r="H55" s="163">
        <v>3</v>
      </c>
      <c r="I55" s="164">
        <f t="shared" si="11"/>
        <v>-0.99234693877551017</v>
      </c>
      <c r="J55" s="165">
        <f t="shared" si="12"/>
        <v>-0.9925373134328358</v>
      </c>
      <c r="K55" s="164">
        <f>H55/H53</f>
        <v>8.045052292839903E-4</v>
      </c>
    </row>
    <row r="56" spans="2:11" x14ac:dyDescent="0.25">
      <c r="B56" s="162" t="s">
        <v>100</v>
      </c>
      <c r="C56" s="163">
        <v>363</v>
      </c>
      <c r="D56" s="163">
        <v>26</v>
      </c>
      <c r="E56" s="163">
        <v>173</v>
      </c>
      <c r="F56" s="163">
        <v>561</v>
      </c>
      <c r="G56" s="163">
        <v>410</v>
      </c>
      <c r="H56" s="163">
        <v>270</v>
      </c>
      <c r="I56" s="164">
        <f t="shared" si="11"/>
        <v>-0.34146341463414631</v>
      </c>
      <c r="J56" s="165">
        <f t="shared" si="12"/>
        <v>-0.25619834710743805</v>
      </c>
      <c r="K56" s="164">
        <f>H56/H53</f>
        <v>7.2405470635559133E-2</v>
      </c>
    </row>
    <row r="57" spans="2:11" x14ac:dyDescent="0.25">
      <c r="B57" s="157" t="s">
        <v>107</v>
      </c>
      <c r="C57" s="158">
        <v>4317</v>
      </c>
      <c r="D57" s="158">
        <v>385</v>
      </c>
      <c r="E57" s="158">
        <v>3198</v>
      </c>
      <c r="F57" s="158">
        <v>3599</v>
      </c>
      <c r="G57" s="158">
        <v>4104</v>
      </c>
      <c r="H57" s="158">
        <v>3456</v>
      </c>
      <c r="I57" s="159">
        <f t="shared" si="11"/>
        <v>-0.15789473684210531</v>
      </c>
      <c r="J57" s="160">
        <f t="shared" si="12"/>
        <v>-0.19944405837387069</v>
      </c>
      <c r="K57" s="159">
        <f>H57/H53</f>
        <v>0.92679002413515688</v>
      </c>
    </row>
    <row r="58" spans="2:11" x14ac:dyDescent="0.25">
      <c r="B58" s="162" t="s">
        <v>110</v>
      </c>
      <c r="C58" s="163">
        <v>964</v>
      </c>
      <c r="D58" s="163">
        <v>44</v>
      </c>
      <c r="E58" s="163">
        <v>882</v>
      </c>
      <c r="F58" s="163">
        <v>1021</v>
      </c>
      <c r="G58" s="163">
        <v>1074</v>
      </c>
      <c r="H58" s="163">
        <v>1114</v>
      </c>
      <c r="I58" s="164">
        <f t="shared" si="11"/>
        <v>3.7243947858472959E-2</v>
      </c>
      <c r="J58" s="165">
        <f t="shared" si="12"/>
        <v>0.15560165975103724</v>
      </c>
      <c r="K58" s="164">
        <f>H58/H53</f>
        <v>0.29873960847412173</v>
      </c>
    </row>
    <row r="59" spans="2:11" x14ac:dyDescent="0.25">
      <c r="B59" s="162" t="s">
        <v>113</v>
      </c>
      <c r="C59" s="163">
        <v>1703</v>
      </c>
      <c r="D59" s="163">
        <v>231</v>
      </c>
      <c r="E59" s="163">
        <v>1217</v>
      </c>
      <c r="F59" s="163">
        <v>857</v>
      </c>
      <c r="G59" s="163">
        <v>1277</v>
      </c>
      <c r="H59" s="163">
        <v>870</v>
      </c>
      <c r="I59" s="164">
        <f t="shared" si="11"/>
        <v>-0.31871574001566172</v>
      </c>
      <c r="J59" s="165">
        <f t="shared" si="12"/>
        <v>-0.48913681738109216</v>
      </c>
      <c r="K59" s="164">
        <f>H59/H53</f>
        <v>0.2333065164923572</v>
      </c>
    </row>
    <row r="60" spans="2:11" x14ac:dyDescent="0.25">
      <c r="B60" s="162" t="s">
        <v>116</v>
      </c>
      <c r="C60" s="163">
        <v>145</v>
      </c>
      <c r="D60" s="163">
        <v>12</v>
      </c>
      <c r="E60" s="163">
        <v>158</v>
      </c>
      <c r="F60" s="163">
        <v>266</v>
      </c>
      <c r="G60" s="163">
        <v>266</v>
      </c>
      <c r="H60" s="163">
        <v>194</v>
      </c>
      <c r="I60" s="164">
        <f t="shared" si="11"/>
        <v>-0.27067669172932329</v>
      </c>
      <c r="J60" s="165">
        <f t="shared" si="12"/>
        <v>0.33793103448275863</v>
      </c>
      <c r="K60" s="164">
        <f>H60/H53</f>
        <v>5.2024671493698042E-2</v>
      </c>
    </row>
    <row r="61" spans="2:11" x14ac:dyDescent="0.25">
      <c r="B61" s="162" t="s">
        <v>123</v>
      </c>
      <c r="C61" s="163">
        <v>49</v>
      </c>
      <c r="D61" s="163">
        <v>2</v>
      </c>
      <c r="E61" s="163">
        <v>65</v>
      </c>
      <c r="F61" s="163">
        <v>99</v>
      </c>
      <c r="G61" s="163">
        <v>154</v>
      </c>
      <c r="H61" s="163">
        <v>122</v>
      </c>
      <c r="I61" s="164">
        <f t="shared" si="11"/>
        <v>-0.20779220779220775</v>
      </c>
      <c r="J61" s="165">
        <f t="shared" si="12"/>
        <v>1.489795918367347</v>
      </c>
      <c r="K61" s="164">
        <f>H61/H53</f>
        <v>3.2716545990882272E-2</v>
      </c>
    </row>
    <row r="62" spans="2:11" x14ac:dyDescent="0.25">
      <c r="B62" s="162" t="s">
        <v>119</v>
      </c>
      <c r="C62" s="163">
        <v>76</v>
      </c>
      <c r="D62" s="163">
        <v>6</v>
      </c>
      <c r="E62" s="163">
        <v>147</v>
      </c>
      <c r="F62" s="163">
        <v>45</v>
      </c>
      <c r="G62" s="163">
        <v>80</v>
      </c>
      <c r="H62" s="163">
        <v>115</v>
      </c>
      <c r="I62" s="164">
        <f t="shared" si="11"/>
        <v>0.4375</v>
      </c>
      <c r="J62" s="165">
        <f t="shared" si="12"/>
        <v>0.51315789473684204</v>
      </c>
      <c r="K62" s="164">
        <f>H62/H53</f>
        <v>3.0839367122552964E-2</v>
      </c>
    </row>
    <row r="63" spans="2:11" x14ac:dyDescent="0.25">
      <c r="B63" s="162" t="s">
        <v>128</v>
      </c>
      <c r="C63" s="163">
        <v>58</v>
      </c>
      <c r="D63" s="163">
        <v>0</v>
      </c>
      <c r="E63" s="163">
        <v>30</v>
      </c>
      <c r="F63" s="163">
        <v>21</v>
      </c>
      <c r="G63" s="163">
        <v>19</v>
      </c>
      <c r="H63" s="163">
        <v>9</v>
      </c>
      <c r="I63" s="164">
        <f t="shared" si="11"/>
        <v>-0.52631578947368429</v>
      </c>
      <c r="J63" s="165">
        <f t="shared" si="12"/>
        <v>-0.84482758620689657</v>
      </c>
      <c r="K63" s="164">
        <f>H63/H53</f>
        <v>2.4135156878519709E-3</v>
      </c>
    </row>
    <row r="64" spans="2:11" x14ac:dyDescent="0.25">
      <c r="B64" s="162" t="s">
        <v>131</v>
      </c>
      <c r="C64" s="163">
        <v>148</v>
      </c>
      <c r="D64" s="163">
        <v>2</v>
      </c>
      <c r="E64" s="163">
        <v>36</v>
      </c>
      <c r="F64" s="163">
        <v>10</v>
      </c>
      <c r="G64" s="163">
        <v>12</v>
      </c>
      <c r="H64" s="163">
        <v>11</v>
      </c>
      <c r="I64" s="164">
        <f t="shared" si="11"/>
        <v>-8.333333333333337E-2</v>
      </c>
      <c r="J64" s="165">
        <f t="shared" si="12"/>
        <v>-0.92567567567567566</v>
      </c>
      <c r="K64" s="164">
        <f>H64/H53</f>
        <v>2.9498525073746312E-3</v>
      </c>
    </row>
    <row r="65" spans="2:11" x14ac:dyDescent="0.25">
      <c r="B65" s="168" t="s">
        <v>145</v>
      </c>
      <c r="C65" s="169">
        <f t="shared" ref="C65:H65" si="13">C57-SUM(C58:C64)</f>
        <v>1174</v>
      </c>
      <c r="D65" s="169">
        <f t="shared" si="13"/>
        <v>88</v>
      </c>
      <c r="E65" s="169">
        <f t="shared" si="13"/>
        <v>663</v>
      </c>
      <c r="F65" s="169">
        <f t="shared" si="13"/>
        <v>1280</v>
      </c>
      <c r="G65" s="169">
        <f t="shared" si="13"/>
        <v>1222</v>
      </c>
      <c r="H65" s="169">
        <f t="shared" si="13"/>
        <v>1021</v>
      </c>
      <c r="I65" s="170">
        <f t="shared" si="11"/>
        <v>-0.16448445171849424</v>
      </c>
      <c r="J65" s="171">
        <f t="shared" si="12"/>
        <v>-0.13032367972742764</v>
      </c>
      <c r="K65" s="170">
        <f>H65/H53</f>
        <v>0.27379994636631805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11855</v>
      </c>
      <c r="D67" s="176">
        <v>3477</v>
      </c>
      <c r="E67" s="176">
        <v>15413</v>
      </c>
      <c r="F67" s="176">
        <v>17598</v>
      </c>
      <c r="G67" s="176">
        <v>14323</v>
      </c>
      <c r="H67" s="176">
        <v>18273</v>
      </c>
      <c r="I67" s="177">
        <f t="shared" ref="I67:I79" si="14">IFERROR(H67/G67-1,"-")</f>
        <v>0.27578021364239325</v>
      </c>
      <c r="J67" s="177">
        <f t="shared" ref="J67:J79" si="15">IFERROR(H67/C67-1,"-")</f>
        <v>0.54137494727962876</v>
      </c>
      <c r="K67" s="177">
        <f>H67/H67</f>
        <v>1</v>
      </c>
    </row>
    <row r="68" spans="2:11" x14ac:dyDescent="0.25">
      <c r="B68" s="157" t="s">
        <v>97</v>
      </c>
      <c r="C68" s="158">
        <v>2441</v>
      </c>
      <c r="D68" s="158">
        <v>1649</v>
      </c>
      <c r="E68" s="158">
        <v>1654</v>
      </c>
      <c r="F68" s="158">
        <v>953</v>
      </c>
      <c r="G68" s="158">
        <v>2836</v>
      </c>
      <c r="H68" s="158">
        <v>4319</v>
      </c>
      <c r="I68" s="159">
        <f t="shared" si="14"/>
        <v>0.52291960507757396</v>
      </c>
      <c r="J68" s="160">
        <f t="shared" si="15"/>
        <v>0.76935682097501035</v>
      </c>
      <c r="K68" s="159">
        <f>H68/H67</f>
        <v>0.23635965632353745</v>
      </c>
    </row>
    <row r="69" spans="2:11" x14ac:dyDescent="0.25">
      <c r="B69" s="162" t="s">
        <v>103</v>
      </c>
      <c r="C69" s="163">
        <v>1266</v>
      </c>
      <c r="D69" s="163">
        <v>513</v>
      </c>
      <c r="E69" s="163">
        <v>1064</v>
      </c>
      <c r="F69" s="163">
        <v>140</v>
      </c>
      <c r="G69" s="163">
        <v>1755</v>
      </c>
      <c r="H69" s="163">
        <v>2747</v>
      </c>
      <c r="I69" s="164">
        <f t="shared" si="14"/>
        <v>0.56524216524216531</v>
      </c>
      <c r="J69" s="165">
        <f t="shared" si="15"/>
        <v>1.169826224328594</v>
      </c>
      <c r="K69" s="164">
        <f>H69/H67</f>
        <v>0.15033108958572758</v>
      </c>
    </row>
    <row r="70" spans="2:11" x14ac:dyDescent="0.25">
      <c r="B70" s="162" t="s">
        <v>100</v>
      </c>
      <c r="C70" s="163">
        <v>1175</v>
      </c>
      <c r="D70" s="163">
        <v>1136</v>
      </c>
      <c r="E70" s="163">
        <v>590</v>
      </c>
      <c r="F70" s="163">
        <v>813</v>
      </c>
      <c r="G70" s="163">
        <v>1081</v>
      </c>
      <c r="H70" s="163">
        <v>1572</v>
      </c>
      <c r="I70" s="164">
        <f t="shared" si="14"/>
        <v>0.45420906567992603</v>
      </c>
      <c r="J70" s="165">
        <f t="shared" si="15"/>
        <v>0.33787234042553194</v>
      </c>
      <c r="K70" s="164">
        <f>H70/H67</f>
        <v>8.6028566737809883E-2</v>
      </c>
    </row>
    <row r="71" spans="2:11" x14ac:dyDescent="0.25">
      <c r="B71" s="157" t="s">
        <v>107</v>
      </c>
      <c r="C71" s="158">
        <v>9414</v>
      </c>
      <c r="D71" s="158">
        <v>1828</v>
      </c>
      <c r="E71" s="158">
        <v>13759</v>
      </c>
      <c r="F71" s="158">
        <v>16645</v>
      </c>
      <c r="G71" s="158">
        <v>11487</v>
      </c>
      <c r="H71" s="158">
        <v>13954</v>
      </c>
      <c r="I71" s="159">
        <f t="shared" si="14"/>
        <v>0.21476451640985461</v>
      </c>
      <c r="J71" s="160">
        <f t="shared" si="15"/>
        <v>0.48226046314000426</v>
      </c>
      <c r="K71" s="159">
        <f>H71/H67</f>
        <v>0.7636403436764625</v>
      </c>
    </row>
    <row r="72" spans="2:11" x14ac:dyDescent="0.25">
      <c r="B72" s="162" t="s">
        <v>110</v>
      </c>
      <c r="C72" s="163">
        <v>3503</v>
      </c>
      <c r="D72" s="163">
        <v>821</v>
      </c>
      <c r="E72" s="163">
        <v>3602</v>
      </c>
      <c r="F72" s="163">
        <v>5269</v>
      </c>
      <c r="G72" s="163">
        <v>5245</v>
      </c>
      <c r="H72" s="163">
        <v>5752</v>
      </c>
      <c r="I72" s="164">
        <f t="shared" si="14"/>
        <v>9.6663489037178252E-2</v>
      </c>
      <c r="J72" s="165">
        <f t="shared" si="15"/>
        <v>0.64202112475021411</v>
      </c>
      <c r="K72" s="164">
        <f>H72/H67</f>
        <v>0.3147813714223171</v>
      </c>
    </row>
    <row r="73" spans="2:11" x14ac:dyDescent="0.25">
      <c r="B73" s="162" t="s">
        <v>113</v>
      </c>
      <c r="C73" s="163">
        <v>1490</v>
      </c>
      <c r="D73" s="163">
        <v>385</v>
      </c>
      <c r="E73" s="163">
        <v>476</v>
      </c>
      <c r="F73" s="163">
        <v>980</v>
      </c>
      <c r="G73" s="163">
        <v>2200</v>
      </c>
      <c r="H73" s="163">
        <v>1660</v>
      </c>
      <c r="I73" s="164">
        <f t="shared" si="14"/>
        <v>-0.24545454545454548</v>
      </c>
      <c r="J73" s="165">
        <f t="shared" si="15"/>
        <v>0.11409395973154357</v>
      </c>
      <c r="K73" s="164">
        <f>H73/H67</f>
        <v>9.0844415257483713E-2</v>
      </c>
    </row>
    <row r="74" spans="2:11" x14ac:dyDescent="0.25">
      <c r="B74" s="162" t="s">
        <v>116</v>
      </c>
      <c r="C74" s="163">
        <v>1078</v>
      </c>
      <c r="D74" s="163">
        <v>65</v>
      </c>
      <c r="E74" s="163">
        <v>2656</v>
      </c>
      <c r="F74" s="163">
        <v>2457</v>
      </c>
      <c r="G74" s="163">
        <v>533</v>
      </c>
      <c r="H74" s="163">
        <v>878</v>
      </c>
      <c r="I74" s="164">
        <f t="shared" si="14"/>
        <v>0.64727954971857415</v>
      </c>
      <c r="J74" s="165">
        <f t="shared" si="15"/>
        <v>-0.1855287569573284</v>
      </c>
      <c r="K74" s="164">
        <f>H74/H67</f>
        <v>4.8049034094018499E-2</v>
      </c>
    </row>
    <row r="75" spans="2:11" x14ac:dyDescent="0.25">
      <c r="B75" s="162" t="s">
        <v>123</v>
      </c>
      <c r="C75" s="163">
        <v>144</v>
      </c>
      <c r="D75" s="163">
        <v>32</v>
      </c>
      <c r="E75" s="163">
        <v>1211</v>
      </c>
      <c r="F75" s="163">
        <v>599</v>
      </c>
      <c r="G75" s="163">
        <v>409</v>
      </c>
      <c r="H75" s="163">
        <v>499</v>
      </c>
      <c r="I75" s="164">
        <f t="shared" si="14"/>
        <v>0.22004889975550124</v>
      </c>
      <c r="J75" s="165">
        <f t="shared" si="15"/>
        <v>2.4652777777777777</v>
      </c>
      <c r="K75" s="164">
        <f>H75/H67</f>
        <v>2.7308050128605047E-2</v>
      </c>
    </row>
    <row r="76" spans="2:11" x14ac:dyDescent="0.25">
      <c r="B76" s="162" t="s">
        <v>119</v>
      </c>
      <c r="C76" s="163">
        <v>343</v>
      </c>
      <c r="D76" s="163">
        <v>112</v>
      </c>
      <c r="E76" s="163">
        <v>372</v>
      </c>
      <c r="F76" s="163">
        <v>448</v>
      </c>
      <c r="G76" s="163">
        <v>139</v>
      </c>
      <c r="H76" s="163">
        <v>367</v>
      </c>
      <c r="I76" s="164">
        <f t="shared" si="14"/>
        <v>1.6402877697841727</v>
      </c>
      <c r="J76" s="165">
        <f t="shared" si="15"/>
        <v>6.9970845481049482E-2</v>
      </c>
      <c r="K76" s="164">
        <f>H76/H67</f>
        <v>2.0084277349094293E-2</v>
      </c>
    </row>
    <row r="77" spans="2:11" x14ac:dyDescent="0.25">
      <c r="B77" s="162" t="s">
        <v>128</v>
      </c>
      <c r="C77" s="163">
        <v>342</v>
      </c>
      <c r="D77" s="163">
        <v>5</v>
      </c>
      <c r="E77" s="163">
        <v>1284</v>
      </c>
      <c r="F77" s="163">
        <v>807</v>
      </c>
      <c r="G77" s="163">
        <v>169</v>
      </c>
      <c r="H77" s="163">
        <v>353</v>
      </c>
      <c r="I77" s="164">
        <f t="shared" si="14"/>
        <v>1.0887573964497039</v>
      </c>
      <c r="J77" s="165">
        <f t="shared" si="15"/>
        <v>3.2163742690058506E-2</v>
      </c>
      <c r="K77" s="164">
        <f>H77/H67</f>
        <v>1.9318119630055273E-2</v>
      </c>
    </row>
    <row r="78" spans="2:11" x14ac:dyDescent="0.25">
      <c r="B78" s="162" t="s">
        <v>131</v>
      </c>
      <c r="C78" s="163">
        <v>393</v>
      </c>
      <c r="D78" s="163">
        <v>25</v>
      </c>
      <c r="E78" s="163">
        <v>157</v>
      </c>
      <c r="F78" s="163">
        <v>220</v>
      </c>
      <c r="G78" s="163">
        <v>32</v>
      </c>
      <c r="H78" s="163">
        <v>576</v>
      </c>
      <c r="I78" s="164">
        <f t="shared" si="14"/>
        <v>17</v>
      </c>
      <c r="J78" s="165">
        <f t="shared" si="15"/>
        <v>0.46564885496183206</v>
      </c>
      <c r="K78" s="164">
        <f>H78/H67</f>
        <v>3.1521917583319653E-2</v>
      </c>
    </row>
    <row r="79" spans="2:11" x14ac:dyDescent="0.25">
      <c r="B79" s="168" t="s">
        <v>145</v>
      </c>
      <c r="C79" s="169">
        <f t="shared" ref="C79:H79" si="16">C71-SUM(C72:C78)</f>
        <v>2121</v>
      </c>
      <c r="D79" s="169">
        <f t="shared" si="16"/>
        <v>383</v>
      </c>
      <c r="E79" s="169">
        <f t="shared" si="16"/>
        <v>4001</v>
      </c>
      <c r="F79" s="169">
        <f t="shared" si="16"/>
        <v>5865</v>
      </c>
      <c r="G79" s="169">
        <f t="shared" si="16"/>
        <v>2760</v>
      </c>
      <c r="H79" s="169">
        <f t="shared" si="16"/>
        <v>3869</v>
      </c>
      <c r="I79" s="170">
        <f t="shared" si="14"/>
        <v>0.40181159420289858</v>
      </c>
      <c r="J79" s="171">
        <f t="shared" si="15"/>
        <v>0.82413955681282425</v>
      </c>
      <c r="K79" s="170">
        <f>H79/H67</f>
        <v>0.21173315821156899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78749</v>
      </c>
      <c r="D81" s="176">
        <v>7132</v>
      </c>
      <c r="E81" s="176">
        <v>55065</v>
      </c>
      <c r="F81" s="176">
        <v>71377</v>
      </c>
      <c r="G81" s="176">
        <v>78632</v>
      </c>
      <c r="H81" s="176">
        <v>85365</v>
      </c>
      <c r="I81" s="177">
        <f t="shared" ref="I81:I93" si="17">IFERROR(H81/G81-1,"-")</f>
        <v>8.5626716858276497E-2</v>
      </c>
      <c r="J81" s="177">
        <f t="shared" ref="J81:J93" si="18">IFERROR(H81/C81-1,"-")</f>
        <v>8.4013765254161932E-2</v>
      </c>
      <c r="K81" s="177">
        <f>H81/H81</f>
        <v>1</v>
      </c>
    </row>
    <row r="82" spans="2:11" x14ac:dyDescent="0.25">
      <c r="B82" s="157" t="s">
        <v>97</v>
      </c>
      <c r="C82" s="158">
        <v>27855</v>
      </c>
      <c r="D82" s="158">
        <v>3797</v>
      </c>
      <c r="E82" s="158">
        <v>15541</v>
      </c>
      <c r="F82" s="158">
        <v>24794</v>
      </c>
      <c r="G82" s="158">
        <v>19994</v>
      </c>
      <c r="H82" s="158">
        <v>28095</v>
      </c>
      <c r="I82" s="159">
        <f t="shared" si="17"/>
        <v>0.40517155146543971</v>
      </c>
      <c r="J82" s="160">
        <f t="shared" si="18"/>
        <v>8.6160473882606059E-3</v>
      </c>
      <c r="K82" s="159">
        <f>H82/H81</f>
        <v>0.32911614830434016</v>
      </c>
    </row>
    <row r="83" spans="2:11" x14ac:dyDescent="0.25">
      <c r="B83" s="162" t="s">
        <v>103</v>
      </c>
      <c r="C83" s="163">
        <v>5664</v>
      </c>
      <c r="D83" s="163">
        <v>1911</v>
      </c>
      <c r="E83" s="163">
        <v>4820</v>
      </c>
      <c r="F83" s="163">
        <v>5298</v>
      </c>
      <c r="G83" s="163">
        <v>4608</v>
      </c>
      <c r="H83" s="163">
        <v>6989</v>
      </c>
      <c r="I83" s="164">
        <f t="shared" si="17"/>
        <v>0.51671006944444442</v>
      </c>
      <c r="J83" s="165">
        <f t="shared" si="18"/>
        <v>0.23393361581920913</v>
      </c>
      <c r="K83" s="164">
        <f>H83/H81</f>
        <v>8.187196157675862E-2</v>
      </c>
    </row>
    <row r="84" spans="2:11" x14ac:dyDescent="0.25">
      <c r="B84" s="162" t="s">
        <v>100</v>
      </c>
      <c r="C84" s="163">
        <v>22191</v>
      </c>
      <c r="D84" s="163">
        <v>1886</v>
      </c>
      <c r="E84" s="163">
        <v>10721</v>
      </c>
      <c r="F84" s="163">
        <v>19496</v>
      </c>
      <c r="G84" s="163">
        <v>15386</v>
      </c>
      <c r="H84" s="163">
        <v>21106</v>
      </c>
      <c r="I84" s="164">
        <f t="shared" si="17"/>
        <v>0.3717665410113089</v>
      </c>
      <c r="J84" s="165">
        <f t="shared" si="18"/>
        <v>-4.8893695642377555E-2</v>
      </c>
      <c r="K84" s="164">
        <f>H84/H81</f>
        <v>0.24724418672758156</v>
      </c>
    </row>
    <row r="85" spans="2:11" x14ac:dyDescent="0.25">
      <c r="B85" s="157" t="s">
        <v>107</v>
      </c>
      <c r="C85" s="158">
        <v>50894</v>
      </c>
      <c r="D85" s="158">
        <v>3335</v>
      </c>
      <c r="E85" s="158">
        <v>39524</v>
      </c>
      <c r="F85" s="158">
        <v>46583</v>
      </c>
      <c r="G85" s="158">
        <v>58638</v>
      </c>
      <c r="H85" s="158">
        <v>57270</v>
      </c>
      <c r="I85" s="159">
        <f t="shared" si="17"/>
        <v>-2.3329581500051155E-2</v>
      </c>
      <c r="J85" s="160">
        <f t="shared" si="18"/>
        <v>0.12527999371242182</v>
      </c>
      <c r="K85" s="159">
        <f>H85/H81</f>
        <v>0.67088385169565978</v>
      </c>
    </row>
    <row r="86" spans="2:11" x14ac:dyDescent="0.25">
      <c r="B86" s="162" t="s">
        <v>110</v>
      </c>
      <c r="C86" s="163">
        <v>7685</v>
      </c>
      <c r="D86" s="163">
        <v>612</v>
      </c>
      <c r="E86" s="163">
        <v>4353</v>
      </c>
      <c r="F86" s="163">
        <v>8155</v>
      </c>
      <c r="G86" s="163">
        <v>11124</v>
      </c>
      <c r="H86" s="163">
        <v>10530</v>
      </c>
      <c r="I86" s="164">
        <f t="shared" si="17"/>
        <v>-5.3398058252427161E-2</v>
      </c>
      <c r="J86" s="165">
        <f t="shared" si="18"/>
        <v>0.37020169160702676</v>
      </c>
      <c r="K86" s="164">
        <f>H86/H81</f>
        <v>0.12335266209804956</v>
      </c>
    </row>
    <row r="87" spans="2:11" x14ac:dyDescent="0.25">
      <c r="B87" s="162" t="s">
        <v>113</v>
      </c>
      <c r="C87" s="163">
        <v>18989</v>
      </c>
      <c r="D87" s="163">
        <v>1271</v>
      </c>
      <c r="E87" s="163">
        <v>15439</v>
      </c>
      <c r="F87" s="163">
        <v>16493</v>
      </c>
      <c r="G87" s="163">
        <v>18727</v>
      </c>
      <c r="H87" s="163">
        <v>19039</v>
      </c>
      <c r="I87" s="164">
        <f t="shared" si="17"/>
        <v>1.6660436802477641E-2</v>
      </c>
      <c r="J87" s="165">
        <f t="shared" si="18"/>
        <v>2.6331033756386013E-3</v>
      </c>
      <c r="K87" s="164">
        <f>H87/H81</f>
        <v>0.2230305160194459</v>
      </c>
    </row>
    <row r="88" spans="2:11" x14ac:dyDescent="0.25">
      <c r="B88" s="162" t="s">
        <v>116</v>
      </c>
      <c r="C88" s="163">
        <v>2620</v>
      </c>
      <c r="D88" s="163">
        <v>127</v>
      </c>
      <c r="E88" s="163">
        <v>3373</v>
      </c>
      <c r="F88" s="163">
        <v>3227</v>
      </c>
      <c r="G88" s="163">
        <v>4391</v>
      </c>
      <c r="H88" s="163">
        <v>4815</v>
      </c>
      <c r="I88" s="164">
        <f t="shared" si="17"/>
        <v>9.6561147802322944E-2</v>
      </c>
      <c r="J88" s="165">
        <f t="shared" si="18"/>
        <v>0.83778625954198471</v>
      </c>
      <c r="K88" s="164">
        <f>H88/H81</f>
        <v>5.6404849762783343E-2</v>
      </c>
    </row>
    <row r="89" spans="2:11" x14ac:dyDescent="0.25">
      <c r="B89" s="162" t="s">
        <v>123</v>
      </c>
      <c r="C89" s="163">
        <v>743</v>
      </c>
      <c r="D89" s="163">
        <v>59</v>
      </c>
      <c r="E89" s="163">
        <v>1426</v>
      </c>
      <c r="F89" s="163">
        <v>1156</v>
      </c>
      <c r="G89" s="163">
        <v>1506</v>
      </c>
      <c r="H89" s="163">
        <v>1447</v>
      </c>
      <c r="I89" s="164">
        <f t="shared" si="17"/>
        <v>-3.9176626826029182E-2</v>
      </c>
      <c r="J89" s="165">
        <f t="shared" si="18"/>
        <v>0.94751009421265131</v>
      </c>
      <c r="K89" s="164">
        <f>H89/H81</f>
        <v>1.6950740935980788E-2</v>
      </c>
    </row>
    <row r="90" spans="2:11" x14ac:dyDescent="0.25">
      <c r="B90" s="162" t="s">
        <v>119</v>
      </c>
      <c r="C90" s="163">
        <v>543</v>
      </c>
      <c r="D90" s="163">
        <v>58</v>
      </c>
      <c r="E90" s="163">
        <v>1209</v>
      </c>
      <c r="F90" s="163">
        <v>662</v>
      </c>
      <c r="G90" s="163">
        <v>835</v>
      </c>
      <c r="H90" s="163">
        <v>874</v>
      </c>
      <c r="I90" s="164">
        <f t="shared" si="17"/>
        <v>4.6706586826347207E-2</v>
      </c>
      <c r="J90" s="165">
        <f t="shared" si="18"/>
        <v>0.60957642725598538</v>
      </c>
      <c r="K90" s="164">
        <f>H90/H81</f>
        <v>1.0238388098166696E-2</v>
      </c>
    </row>
    <row r="91" spans="2:11" x14ac:dyDescent="0.25">
      <c r="B91" s="162" t="s">
        <v>128</v>
      </c>
      <c r="C91" s="163">
        <v>1432</v>
      </c>
      <c r="D91" s="163">
        <v>4</v>
      </c>
      <c r="E91" s="163">
        <v>1145</v>
      </c>
      <c r="F91" s="163">
        <v>1550</v>
      </c>
      <c r="G91" s="163">
        <v>1479</v>
      </c>
      <c r="H91" s="163">
        <v>1139</v>
      </c>
      <c r="I91" s="164">
        <f t="shared" si="17"/>
        <v>-0.22988505747126442</v>
      </c>
      <c r="J91" s="165">
        <f t="shared" si="18"/>
        <v>-0.20460893854748607</v>
      </c>
      <c r="K91" s="164">
        <f>H91/H81</f>
        <v>1.3342704855619985E-2</v>
      </c>
    </row>
    <row r="92" spans="2:11" x14ac:dyDescent="0.25">
      <c r="B92" s="162" t="s">
        <v>131</v>
      </c>
      <c r="C92" s="163">
        <v>2715</v>
      </c>
      <c r="D92" s="163">
        <v>54</v>
      </c>
      <c r="E92" s="163">
        <v>1141</v>
      </c>
      <c r="F92" s="163">
        <v>1595</v>
      </c>
      <c r="G92" s="163">
        <v>1852</v>
      </c>
      <c r="H92" s="163">
        <v>1298</v>
      </c>
      <c r="I92" s="164">
        <f t="shared" si="17"/>
        <v>-0.29913606911447088</v>
      </c>
      <c r="J92" s="165">
        <f t="shared" si="18"/>
        <v>-0.52191528545119703</v>
      </c>
      <c r="K92" s="164">
        <f>H92/H81</f>
        <v>1.5205294910091958E-2</v>
      </c>
    </row>
    <row r="93" spans="2:11" x14ac:dyDescent="0.25">
      <c r="B93" s="168" t="s">
        <v>145</v>
      </c>
      <c r="C93" s="169">
        <f t="shared" ref="C93:H93" si="19">C85-SUM(C86:C92)</f>
        <v>16167</v>
      </c>
      <c r="D93" s="169">
        <f t="shared" si="19"/>
        <v>1150</v>
      </c>
      <c r="E93" s="169">
        <f t="shared" si="19"/>
        <v>11438</v>
      </c>
      <c r="F93" s="169">
        <f t="shared" si="19"/>
        <v>13745</v>
      </c>
      <c r="G93" s="169">
        <f t="shared" si="19"/>
        <v>18724</v>
      </c>
      <c r="H93" s="169">
        <f t="shared" si="19"/>
        <v>18128</v>
      </c>
      <c r="I93" s="170">
        <f t="shared" si="17"/>
        <v>-3.1830805383465055E-2</v>
      </c>
      <c r="J93" s="171">
        <f t="shared" si="18"/>
        <v>0.12129646811405959</v>
      </c>
      <c r="K93" s="170">
        <f>H93/H81</f>
        <v>0.21235869501552157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6317</v>
      </c>
      <c r="D95" s="176">
        <v>1831</v>
      </c>
      <c r="E95" s="176">
        <v>4617</v>
      </c>
      <c r="F95" s="176">
        <v>5090</v>
      </c>
      <c r="G95" s="176">
        <v>5218</v>
      </c>
      <c r="H95" s="176">
        <v>5721</v>
      </c>
      <c r="I95" s="177">
        <f t="shared" ref="I95:I107" si="20">IFERROR(H95/G95-1,"-")</f>
        <v>9.6397087006515836E-2</v>
      </c>
      <c r="J95" s="177">
        <f t="shared" ref="J95:J107" si="21">IFERROR(H95/C95-1,"-")</f>
        <v>-9.4348583188222257E-2</v>
      </c>
      <c r="K95" s="177">
        <f>H95/H95</f>
        <v>1</v>
      </c>
    </row>
    <row r="96" spans="2:11" x14ac:dyDescent="0.25">
      <c r="B96" s="157" t="s">
        <v>97</v>
      </c>
      <c r="C96" s="158">
        <v>3888</v>
      </c>
      <c r="D96" s="158">
        <v>1303</v>
      </c>
      <c r="E96" s="158">
        <v>2734</v>
      </c>
      <c r="F96" s="158">
        <v>3213</v>
      </c>
      <c r="G96" s="158">
        <v>2513</v>
      </c>
      <c r="H96" s="158">
        <v>3367</v>
      </c>
      <c r="I96" s="159">
        <f t="shared" si="20"/>
        <v>0.33983286908077992</v>
      </c>
      <c r="J96" s="160">
        <f t="shared" si="21"/>
        <v>-0.13400205761316875</v>
      </c>
      <c r="K96" s="159">
        <f>H96/H95</f>
        <v>0.58853347316902638</v>
      </c>
    </row>
    <row r="97" spans="2:11" x14ac:dyDescent="0.25">
      <c r="B97" s="162" t="s">
        <v>103</v>
      </c>
      <c r="C97" s="163">
        <v>2093</v>
      </c>
      <c r="D97" s="163">
        <v>798</v>
      </c>
      <c r="E97" s="163">
        <v>1341</v>
      </c>
      <c r="F97" s="163">
        <v>1567</v>
      </c>
      <c r="G97" s="163">
        <v>683</v>
      </c>
      <c r="H97" s="163">
        <v>1279</v>
      </c>
      <c r="I97" s="164">
        <f t="shared" si="20"/>
        <v>0.87262079062957532</v>
      </c>
      <c r="J97" s="165">
        <f t="shared" si="21"/>
        <v>-0.38891543239369331</v>
      </c>
      <c r="K97" s="164">
        <f>H97/H95</f>
        <v>0.22356231428072015</v>
      </c>
    </row>
    <row r="98" spans="2:11" x14ac:dyDescent="0.25">
      <c r="B98" s="162" t="s">
        <v>100</v>
      </c>
      <c r="C98" s="163">
        <v>1795</v>
      </c>
      <c r="D98" s="163">
        <v>505</v>
      </c>
      <c r="E98" s="163">
        <v>1393</v>
      </c>
      <c r="F98" s="163">
        <v>1646</v>
      </c>
      <c r="G98" s="163">
        <v>1830</v>
      </c>
      <c r="H98" s="163">
        <v>2088</v>
      </c>
      <c r="I98" s="164">
        <f t="shared" si="20"/>
        <v>0.14098360655737707</v>
      </c>
      <c r="J98" s="165">
        <f t="shared" si="21"/>
        <v>0.16323119777158768</v>
      </c>
      <c r="K98" s="164">
        <f>H98/H95</f>
        <v>0.36497115888830622</v>
      </c>
    </row>
    <row r="99" spans="2:11" x14ac:dyDescent="0.25">
      <c r="B99" s="157" t="s">
        <v>107</v>
      </c>
      <c r="C99" s="158">
        <v>2429</v>
      </c>
      <c r="D99" s="158">
        <v>528</v>
      </c>
      <c r="E99" s="158">
        <v>1883</v>
      </c>
      <c r="F99" s="158">
        <v>1877</v>
      </c>
      <c r="G99" s="158">
        <v>2705</v>
      </c>
      <c r="H99" s="158">
        <v>2354</v>
      </c>
      <c r="I99" s="159">
        <f t="shared" si="20"/>
        <v>-0.12975970425138628</v>
      </c>
      <c r="J99" s="160">
        <f t="shared" si="21"/>
        <v>-3.0876904075751388E-2</v>
      </c>
      <c r="K99" s="159">
        <f>H99/H95</f>
        <v>0.41146652683097362</v>
      </c>
    </row>
    <row r="100" spans="2:11" x14ac:dyDescent="0.25">
      <c r="B100" s="162" t="s">
        <v>110</v>
      </c>
      <c r="C100" s="163">
        <v>292</v>
      </c>
      <c r="D100" s="163">
        <v>102</v>
      </c>
      <c r="E100" s="163">
        <v>259</v>
      </c>
      <c r="F100" s="163">
        <v>278</v>
      </c>
      <c r="G100" s="163">
        <v>318</v>
      </c>
      <c r="H100" s="163">
        <v>332</v>
      </c>
      <c r="I100" s="164">
        <f t="shared" si="20"/>
        <v>4.4025157232704393E-2</v>
      </c>
      <c r="J100" s="165">
        <f t="shared" si="21"/>
        <v>0.13698630136986312</v>
      </c>
      <c r="K100" s="164">
        <f>H100/H95</f>
        <v>5.8031812620171298E-2</v>
      </c>
    </row>
    <row r="101" spans="2:11" x14ac:dyDescent="0.25">
      <c r="B101" s="162" t="s">
        <v>113</v>
      </c>
      <c r="C101" s="163">
        <v>617</v>
      </c>
      <c r="D101" s="163">
        <v>106</v>
      </c>
      <c r="E101" s="163">
        <v>540</v>
      </c>
      <c r="F101" s="163">
        <v>459</v>
      </c>
      <c r="G101" s="163">
        <v>564</v>
      </c>
      <c r="H101" s="163">
        <v>530</v>
      </c>
      <c r="I101" s="164">
        <f t="shared" si="20"/>
        <v>-6.0283687943262443E-2</v>
      </c>
      <c r="J101" s="165">
        <f t="shared" si="21"/>
        <v>-0.14100486223662889</v>
      </c>
      <c r="K101" s="164">
        <f>H101/H95</f>
        <v>9.2641146652683096E-2</v>
      </c>
    </row>
    <row r="102" spans="2:11" x14ac:dyDescent="0.25">
      <c r="B102" s="162" t="s">
        <v>116</v>
      </c>
      <c r="C102" s="163">
        <v>393</v>
      </c>
      <c r="D102" s="163">
        <v>55</v>
      </c>
      <c r="E102" s="163">
        <v>317</v>
      </c>
      <c r="F102" s="163">
        <v>291</v>
      </c>
      <c r="G102" s="163">
        <v>482</v>
      </c>
      <c r="H102" s="163">
        <v>373</v>
      </c>
      <c r="I102" s="164">
        <f t="shared" si="20"/>
        <v>-0.22614107883817425</v>
      </c>
      <c r="J102" s="165">
        <f t="shared" si="21"/>
        <v>-5.0890585241730291E-2</v>
      </c>
      <c r="K102" s="164">
        <f>H102/H95</f>
        <v>6.5198391889529805E-2</v>
      </c>
    </row>
    <row r="103" spans="2:11" x14ac:dyDescent="0.25">
      <c r="B103" s="162" t="s">
        <v>123</v>
      </c>
      <c r="C103" s="163">
        <v>110</v>
      </c>
      <c r="D103" s="163">
        <v>20</v>
      </c>
      <c r="E103" s="163">
        <v>121</v>
      </c>
      <c r="F103" s="163">
        <v>123</v>
      </c>
      <c r="G103" s="163">
        <v>117</v>
      </c>
      <c r="H103" s="163">
        <v>86</v>
      </c>
      <c r="I103" s="164">
        <f t="shared" si="20"/>
        <v>-0.2649572649572649</v>
      </c>
      <c r="J103" s="165">
        <f t="shared" si="21"/>
        <v>-0.21818181818181814</v>
      </c>
      <c r="K103" s="164">
        <f>H103/H95</f>
        <v>1.5032337004020277E-2</v>
      </c>
    </row>
    <row r="104" spans="2:11" x14ac:dyDescent="0.25">
      <c r="B104" s="162" t="s">
        <v>119</v>
      </c>
      <c r="C104" s="163">
        <v>82</v>
      </c>
      <c r="D104" s="163">
        <v>51</v>
      </c>
      <c r="E104" s="163">
        <v>113</v>
      </c>
      <c r="F104" s="163">
        <v>73</v>
      </c>
      <c r="G104" s="163">
        <v>114</v>
      </c>
      <c r="H104" s="163">
        <v>67</v>
      </c>
      <c r="I104" s="164">
        <f t="shared" si="20"/>
        <v>-0.41228070175438591</v>
      </c>
      <c r="J104" s="165">
        <f t="shared" si="21"/>
        <v>-0.18292682926829273</v>
      </c>
      <c r="K104" s="164">
        <f>H104/H95</f>
        <v>1.171123929382975E-2</v>
      </c>
    </row>
    <row r="105" spans="2:11" x14ac:dyDescent="0.25">
      <c r="B105" s="162" t="s">
        <v>128</v>
      </c>
      <c r="C105" s="163">
        <v>16</v>
      </c>
      <c r="D105" s="163">
        <v>4</v>
      </c>
      <c r="E105" s="163">
        <v>22</v>
      </c>
      <c r="F105" s="163">
        <v>12</v>
      </c>
      <c r="G105" s="163">
        <v>24</v>
      </c>
      <c r="H105" s="163">
        <v>38</v>
      </c>
      <c r="I105" s="164">
        <f t="shared" si="20"/>
        <v>0.58333333333333326</v>
      </c>
      <c r="J105" s="165">
        <f t="shared" si="21"/>
        <v>1.375</v>
      </c>
      <c r="K105" s="164">
        <f>H105/H95</f>
        <v>6.6421954203810521E-3</v>
      </c>
    </row>
    <row r="106" spans="2:11" x14ac:dyDescent="0.25">
      <c r="B106" s="162" t="s">
        <v>131</v>
      </c>
      <c r="C106" s="163">
        <v>66</v>
      </c>
      <c r="D106" s="163">
        <v>12</v>
      </c>
      <c r="E106" s="163">
        <v>14</v>
      </c>
      <c r="F106" s="163">
        <v>8</v>
      </c>
      <c r="G106" s="163">
        <v>32</v>
      </c>
      <c r="H106" s="163">
        <v>50</v>
      </c>
      <c r="I106" s="164">
        <f t="shared" si="20"/>
        <v>0.5625</v>
      </c>
      <c r="J106" s="165">
        <f t="shared" si="21"/>
        <v>-0.24242424242424243</v>
      </c>
      <c r="K106" s="164">
        <f>H106/H95</f>
        <v>8.7397308162908589E-3</v>
      </c>
    </row>
    <row r="107" spans="2:11" x14ac:dyDescent="0.25">
      <c r="B107" s="168" t="s">
        <v>145</v>
      </c>
      <c r="C107" s="169">
        <f t="shared" ref="C107:H107" si="22">C99-SUM(C100:C106)</f>
        <v>853</v>
      </c>
      <c r="D107" s="169">
        <f t="shared" si="22"/>
        <v>178</v>
      </c>
      <c r="E107" s="169">
        <f t="shared" si="22"/>
        <v>497</v>
      </c>
      <c r="F107" s="169">
        <f t="shared" si="22"/>
        <v>633</v>
      </c>
      <c r="G107" s="169">
        <f t="shared" si="22"/>
        <v>1054</v>
      </c>
      <c r="H107" s="169">
        <f t="shared" si="22"/>
        <v>878</v>
      </c>
      <c r="I107" s="170">
        <f t="shared" si="20"/>
        <v>-0.16698292220113853</v>
      </c>
      <c r="J107" s="171">
        <f t="shared" si="21"/>
        <v>2.9308323563892236E-2</v>
      </c>
      <c r="K107" s="170">
        <f>H107/H95</f>
        <v>0.15346967313406748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14208</v>
      </c>
      <c r="D109" s="176">
        <v>6134</v>
      </c>
      <c r="E109" s="176">
        <v>13942</v>
      </c>
      <c r="F109" s="176">
        <v>18713</v>
      </c>
      <c r="G109" s="176">
        <v>22087</v>
      </c>
      <c r="H109" s="176">
        <v>20986</v>
      </c>
      <c r="I109" s="177">
        <f t="shared" ref="I109:I121" si="23">IFERROR(H109/G109-1,"-")</f>
        <v>-4.9848327070222354E-2</v>
      </c>
      <c r="J109" s="177">
        <f t="shared" ref="J109:J121" si="24">IFERROR(H109/C109-1,"-")</f>
        <v>0.47705518018018012</v>
      </c>
      <c r="K109" s="177">
        <f>H109/H109</f>
        <v>1</v>
      </c>
    </row>
    <row r="110" spans="2:11" x14ac:dyDescent="0.25">
      <c r="B110" s="157" t="s">
        <v>97</v>
      </c>
      <c r="C110" s="158">
        <v>2923</v>
      </c>
      <c r="D110" s="158">
        <v>1595</v>
      </c>
      <c r="E110" s="158">
        <v>1900</v>
      </c>
      <c r="F110" s="158">
        <v>4375</v>
      </c>
      <c r="G110" s="158">
        <v>2951</v>
      </c>
      <c r="H110" s="158">
        <v>2896</v>
      </c>
      <c r="I110" s="159">
        <f t="shared" si="23"/>
        <v>-1.8637749915282997E-2</v>
      </c>
      <c r="J110" s="160">
        <f t="shared" si="24"/>
        <v>-9.2370851864522763E-3</v>
      </c>
      <c r="K110" s="159">
        <f>H110/H109</f>
        <v>0.13799675974459163</v>
      </c>
    </row>
    <row r="111" spans="2:11" x14ac:dyDescent="0.25">
      <c r="B111" s="162" t="s">
        <v>103</v>
      </c>
      <c r="C111" s="163">
        <v>914</v>
      </c>
      <c r="D111" s="163">
        <v>959</v>
      </c>
      <c r="E111" s="163">
        <v>812</v>
      </c>
      <c r="F111" s="163">
        <v>1086</v>
      </c>
      <c r="G111" s="163">
        <v>634</v>
      </c>
      <c r="H111" s="163">
        <v>798</v>
      </c>
      <c r="I111" s="164">
        <f t="shared" si="23"/>
        <v>0.25867507886435326</v>
      </c>
      <c r="J111" s="165">
        <f t="shared" si="24"/>
        <v>-0.12691466083150982</v>
      </c>
      <c r="K111" s="164">
        <f>H111/H109</f>
        <v>3.8025350233488991E-2</v>
      </c>
    </row>
    <row r="112" spans="2:11" x14ac:dyDescent="0.25">
      <c r="B112" s="162" t="s">
        <v>100</v>
      </c>
      <c r="C112" s="163">
        <v>2009</v>
      </c>
      <c r="D112" s="163">
        <v>636</v>
      </c>
      <c r="E112" s="163">
        <v>1088</v>
      </c>
      <c r="F112" s="163">
        <v>3289</v>
      </c>
      <c r="G112" s="163">
        <v>2317</v>
      </c>
      <c r="H112" s="163">
        <v>2098</v>
      </c>
      <c r="I112" s="164">
        <f t="shared" si="23"/>
        <v>-9.451877427708244E-2</v>
      </c>
      <c r="J112" s="165">
        <f t="shared" si="24"/>
        <v>4.4300647088103551E-2</v>
      </c>
      <c r="K112" s="164">
        <f>H112/H109</f>
        <v>9.9971409511102644E-2</v>
      </c>
    </row>
    <row r="113" spans="2:11" x14ac:dyDescent="0.25">
      <c r="B113" s="157" t="s">
        <v>107</v>
      </c>
      <c r="C113" s="158">
        <v>11285</v>
      </c>
      <c r="D113" s="158">
        <v>4539</v>
      </c>
      <c r="E113" s="158">
        <v>12042</v>
      </c>
      <c r="F113" s="158">
        <v>14338</v>
      </c>
      <c r="G113" s="158">
        <v>19136</v>
      </c>
      <c r="H113" s="158">
        <v>18090</v>
      </c>
      <c r="I113" s="159">
        <f t="shared" si="23"/>
        <v>-5.4661371237458178E-2</v>
      </c>
      <c r="J113" s="160">
        <f t="shared" si="24"/>
        <v>0.60301284891448836</v>
      </c>
      <c r="K113" s="159">
        <f>H113/H109</f>
        <v>0.86200324025540842</v>
      </c>
    </row>
    <row r="114" spans="2:11" x14ac:dyDescent="0.25">
      <c r="B114" s="162" t="s">
        <v>110</v>
      </c>
      <c r="C114" s="163">
        <v>5918</v>
      </c>
      <c r="D114" s="163">
        <v>3604</v>
      </c>
      <c r="E114" s="163">
        <v>6776</v>
      </c>
      <c r="F114" s="163">
        <v>7819</v>
      </c>
      <c r="G114" s="163">
        <v>11418</v>
      </c>
      <c r="H114" s="163">
        <v>10847</v>
      </c>
      <c r="I114" s="164">
        <f t="shared" si="23"/>
        <v>-5.0008758101243611E-2</v>
      </c>
      <c r="J114" s="165">
        <f t="shared" si="24"/>
        <v>0.83288273065224727</v>
      </c>
      <c r="K114" s="164">
        <f>H114/H109</f>
        <v>0.5168683884494425</v>
      </c>
    </row>
    <row r="115" spans="2:11" x14ac:dyDescent="0.25">
      <c r="B115" s="162" t="s">
        <v>113</v>
      </c>
      <c r="C115" s="163">
        <v>1278</v>
      </c>
      <c r="D115" s="163">
        <v>475</v>
      </c>
      <c r="E115" s="163">
        <v>872</v>
      </c>
      <c r="F115" s="163">
        <v>1094</v>
      </c>
      <c r="G115" s="163">
        <v>1110</v>
      </c>
      <c r="H115" s="163">
        <v>1131</v>
      </c>
      <c r="I115" s="164">
        <f t="shared" si="23"/>
        <v>1.8918918918918948E-2</v>
      </c>
      <c r="J115" s="165">
        <f t="shared" si="24"/>
        <v>-0.11502347417840375</v>
      </c>
      <c r="K115" s="164">
        <f>H115/H109</f>
        <v>5.3893071571523871E-2</v>
      </c>
    </row>
    <row r="116" spans="2:11" x14ac:dyDescent="0.25">
      <c r="B116" s="162" t="s">
        <v>116</v>
      </c>
      <c r="C116" s="163">
        <v>576</v>
      </c>
      <c r="D116" s="163">
        <v>107</v>
      </c>
      <c r="E116" s="163">
        <v>752</v>
      </c>
      <c r="F116" s="163">
        <v>1080</v>
      </c>
      <c r="G116" s="163">
        <v>924</v>
      </c>
      <c r="H116" s="163">
        <v>1319</v>
      </c>
      <c r="I116" s="164">
        <f t="shared" si="23"/>
        <v>0.42748917748917759</v>
      </c>
      <c r="J116" s="165">
        <f t="shared" si="24"/>
        <v>1.2899305555555554</v>
      </c>
      <c r="K116" s="164">
        <f>H116/H109</f>
        <v>6.2851424759363381E-2</v>
      </c>
    </row>
    <row r="117" spans="2:11" x14ac:dyDescent="0.25">
      <c r="B117" s="162" t="s">
        <v>123</v>
      </c>
      <c r="C117" s="163">
        <v>244</v>
      </c>
      <c r="D117" s="163">
        <v>116</v>
      </c>
      <c r="E117" s="163">
        <v>370</v>
      </c>
      <c r="F117" s="163">
        <v>725</v>
      </c>
      <c r="G117" s="163">
        <v>687</v>
      </c>
      <c r="H117" s="163">
        <v>859</v>
      </c>
      <c r="I117" s="164">
        <f t="shared" si="23"/>
        <v>0.25036390101892292</v>
      </c>
      <c r="J117" s="165">
        <f t="shared" si="24"/>
        <v>2.5204918032786887</v>
      </c>
      <c r="K117" s="164">
        <f>H117/H109</f>
        <v>4.0932049938053938E-2</v>
      </c>
    </row>
    <row r="118" spans="2:11" x14ac:dyDescent="0.25">
      <c r="B118" s="162" t="s">
        <v>119</v>
      </c>
      <c r="C118" s="163">
        <v>418</v>
      </c>
      <c r="D118" s="163">
        <v>74</v>
      </c>
      <c r="E118" s="163">
        <v>823</v>
      </c>
      <c r="F118" s="163">
        <v>533</v>
      </c>
      <c r="G118" s="163">
        <v>632</v>
      </c>
      <c r="H118" s="163">
        <v>621</v>
      </c>
      <c r="I118" s="164">
        <f t="shared" si="23"/>
        <v>-1.7405063291139222E-2</v>
      </c>
      <c r="J118" s="165">
        <f t="shared" si="24"/>
        <v>0.4856459330143541</v>
      </c>
      <c r="K118" s="164">
        <f>H118/H109</f>
        <v>2.9591156008767751E-2</v>
      </c>
    </row>
    <row r="119" spans="2:11" x14ac:dyDescent="0.25">
      <c r="B119" s="162" t="s">
        <v>128</v>
      </c>
      <c r="C119" s="163">
        <v>166</v>
      </c>
      <c r="D119" s="163">
        <v>0</v>
      </c>
      <c r="E119" s="163">
        <v>115</v>
      </c>
      <c r="F119" s="163">
        <v>236</v>
      </c>
      <c r="G119" s="163">
        <v>293</v>
      </c>
      <c r="H119" s="163">
        <v>67</v>
      </c>
      <c r="I119" s="164">
        <f t="shared" si="23"/>
        <v>-0.77133105802047786</v>
      </c>
      <c r="J119" s="165">
        <f t="shared" si="24"/>
        <v>-0.59638554216867468</v>
      </c>
      <c r="K119" s="164">
        <f>H119/H109</f>
        <v>3.1926045935385494E-3</v>
      </c>
    </row>
    <row r="120" spans="2:11" x14ac:dyDescent="0.25">
      <c r="B120" s="162" t="s">
        <v>131</v>
      </c>
      <c r="C120" s="163">
        <v>378</v>
      </c>
      <c r="D120" s="163">
        <v>0</v>
      </c>
      <c r="E120" s="163">
        <v>282</v>
      </c>
      <c r="F120" s="163">
        <v>110</v>
      </c>
      <c r="G120" s="163">
        <v>229</v>
      </c>
      <c r="H120" s="163">
        <v>114</v>
      </c>
      <c r="I120" s="164">
        <f t="shared" si="23"/>
        <v>-0.50218340611353707</v>
      </c>
      <c r="J120" s="165">
        <f t="shared" si="24"/>
        <v>-0.69841269841269837</v>
      </c>
      <c r="K120" s="164">
        <f>H120/H109</f>
        <v>5.4321928904984274E-3</v>
      </c>
    </row>
    <row r="121" spans="2:11" x14ac:dyDescent="0.25">
      <c r="B121" s="168" t="s">
        <v>145</v>
      </c>
      <c r="C121" s="169">
        <f t="shared" ref="C121:H121" si="25">C113-SUM(C114:C120)</f>
        <v>2307</v>
      </c>
      <c r="D121" s="169">
        <f t="shared" si="25"/>
        <v>163</v>
      </c>
      <c r="E121" s="169">
        <f t="shared" si="25"/>
        <v>2052</v>
      </c>
      <c r="F121" s="169">
        <f t="shared" si="25"/>
        <v>2741</v>
      </c>
      <c r="G121" s="169">
        <f t="shared" si="25"/>
        <v>3843</v>
      </c>
      <c r="H121" s="169">
        <f t="shared" si="25"/>
        <v>3132</v>
      </c>
      <c r="I121" s="170">
        <f t="shared" si="23"/>
        <v>-0.18501170960187352</v>
      </c>
      <c r="J121" s="171">
        <f t="shared" si="24"/>
        <v>0.35760728218465543</v>
      </c>
      <c r="K121" s="170">
        <f>H121/H109</f>
        <v>0.14924235204421996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22370</v>
      </c>
      <c r="D123" s="176">
        <v>8311</v>
      </c>
      <c r="E123" s="176">
        <v>23574</v>
      </c>
      <c r="F123" s="176">
        <v>26213</v>
      </c>
      <c r="G123" s="176">
        <v>24550</v>
      </c>
      <c r="H123" s="176">
        <v>26113</v>
      </c>
      <c r="I123" s="177">
        <f t="shared" ref="I123:I135" si="26">IFERROR(H123/G123-1,"-")</f>
        <v>6.3665987780040734E-2</v>
      </c>
      <c r="J123" s="177">
        <f t="shared" ref="J123:J135" si="27">IFERROR(H123/C123-1,"-")</f>
        <v>0.16732230666070635</v>
      </c>
      <c r="K123" s="177">
        <f>H123/H123</f>
        <v>1</v>
      </c>
    </row>
    <row r="124" spans="2:11" x14ac:dyDescent="0.25">
      <c r="B124" s="157" t="s">
        <v>97</v>
      </c>
      <c r="C124" s="158">
        <v>11771</v>
      </c>
      <c r="D124" s="158">
        <v>5587</v>
      </c>
      <c r="E124" s="158">
        <v>13650</v>
      </c>
      <c r="F124" s="158">
        <v>14085</v>
      </c>
      <c r="G124" s="158">
        <v>13995</v>
      </c>
      <c r="H124" s="158">
        <v>15270</v>
      </c>
      <c r="I124" s="159">
        <f t="shared" si="26"/>
        <v>9.1103965702036493E-2</v>
      </c>
      <c r="J124" s="160">
        <f t="shared" si="27"/>
        <v>0.29725596805708943</v>
      </c>
      <c r="K124" s="159">
        <f>H124/H123</f>
        <v>0.58476620840194538</v>
      </c>
    </row>
    <row r="125" spans="2:11" x14ac:dyDescent="0.25">
      <c r="B125" s="162" t="s">
        <v>103</v>
      </c>
      <c r="C125" s="163">
        <v>5366</v>
      </c>
      <c r="D125" s="163">
        <v>2418</v>
      </c>
      <c r="E125" s="163">
        <v>6540</v>
      </c>
      <c r="F125" s="163">
        <v>6958</v>
      </c>
      <c r="G125" s="163">
        <v>5274</v>
      </c>
      <c r="H125" s="163">
        <v>6305</v>
      </c>
      <c r="I125" s="164">
        <f t="shared" si="26"/>
        <v>0.19548729616989013</v>
      </c>
      <c r="J125" s="165">
        <f t="shared" si="27"/>
        <v>0.17499068207230706</v>
      </c>
      <c r="K125" s="164">
        <f>H125/H123</f>
        <v>0.24145061846589821</v>
      </c>
    </row>
    <row r="126" spans="2:11" x14ac:dyDescent="0.25">
      <c r="B126" s="162" t="s">
        <v>100</v>
      </c>
      <c r="C126" s="163">
        <v>6405</v>
      </c>
      <c r="D126" s="163">
        <v>3169</v>
      </c>
      <c r="E126" s="163">
        <v>7110</v>
      </c>
      <c r="F126" s="163">
        <v>7127</v>
      </c>
      <c r="G126" s="163">
        <v>8721</v>
      </c>
      <c r="H126" s="163">
        <v>8965</v>
      </c>
      <c r="I126" s="164">
        <f t="shared" si="26"/>
        <v>2.7978442839123874E-2</v>
      </c>
      <c r="J126" s="165">
        <f t="shared" si="27"/>
        <v>0.39968774395003903</v>
      </c>
      <c r="K126" s="164">
        <f>H126/H123</f>
        <v>0.34331558993604716</v>
      </c>
    </row>
    <row r="127" spans="2:11" x14ac:dyDescent="0.25">
      <c r="B127" s="157" t="s">
        <v>107</v>
      </c>
      <c r="C127" s="158">
        <v>10599</v>
      </c>
      <c r="D127" s="158">
        <v>2724</v>
      </c>
      <c r="E127" s="158">
        <v>9924</v>
      </c>
      <c r="F127" s="158">
        <v>12128</v>
      </c>
      <c r="G127" s="158">
        <v>10555</v>
      </c>
      <c r="H127" s="158">
        <v>10843</v>
      </c>
      <c r="I127" s="159">
        <f t="shared" si="26"/>
        <v>2.7285646612979608E-2</v>
      </c>
      <c r="J127" s="160">
        <f t="shared" si="27"/>
        <v>2.3021039720728442E-2</v>
      </c>
      <c r="K127" s="159">
        <f>H127/H123</f>
        <v>0.41523379159805462</v>
      </c>
    </row>
    <row r="128" spans="2:11" x14ac:dyDescent="0.25">
      <c r="B128" s="162" t="s">
        <v>110</v>
      </c>
      <c r="C128" s="163">
        <v>1081</v>
      </c>
      <c r="D128" s="163">
        <v>307</v>
      </c>
      <c r="E128" s="163">
        <v>775</v>
      </c>
      <c r="F128" s="163">
        <v>962</v>
      </c>
      <c r="G128" s="163">
        <v>1147</v>
      </c>
      <c r="H128" s="163">
        <v>1127</v>
      </c>
      <c r="I128" s="164">
        <f t="shared" si="26"/>
        <v>-1.7436791630340065E-2</v>
      </c>
      <c r="J128" s="165">
        <f t="shared" si="27"/>
        <v>4.2553191489361764E-2</v>
      </c>
      <c r="K128" s="164">
        <f>H128/H123</f>
        <v>4.3158580017615744E-2</v>
      </c>
    </row>
    <row r="129" spans="2:11" x14ac:dyDescent="0.25">
      <c r="B129" s="162" t="s">
        <v>113</v>
      </c>
      <c r="C129" s="163">
        <v>1143</v>
      </c>
      <c r="D129" s="163">
        <v>297</v>
      </c>
      <c r="E129" s="163">
        <v>1659</v>
      </c>
      <c r="F129" s="163">
        <v>1800</v>
      </c>
      <c r="G129" s="163">
        <v>1503</v>
      </c>
      <c r="H129" s="163">
        <v>1743</v>
      </c>
      <c r="I129" s="164">
        <f t="shared" si="26"/>
        <v>0.15968063872255489</v>
      </c>
      <c r="J129" s="165">
        <f t="shared" si="27"/>
        <v>0.52493438320209984</v>
      </c>
      <c r="K129" s="164">
        <f>H129/H123</f>
        <v>6.6748362884387083E-2</v>
      </c>
    </row>
    <row r="130" spans="2:11" x14ac:dyDescent="0.25">
      <c r="B130" s="162" t="s">
        <v>116</v>
      </c>
      <c r="C130" s="163">
        <v>649</v>
      </c>
      <c r="D130" s="163">
        <v>111</v>
      </c>
      <c r="E130" s="163">
        <v>954</v>
      </c>
      <c r="F130" s="163">
        <v>1027</v>
      </c>
      <c r="G130" s="163">
        <v>1076</v>
      </c>
      <c r="H130" s="163">
        <v>866</v>
      </c>
      <c r="I130" s="164">
        <f t="shared" si="26"/>
        <v>-0.19516728624535318</v>
      </c>
      <c r="J130" s="165">
        <f t="shared" si="27"/>
        <v>0.33436055469953785</v>
      </c>
      <c r="K130" s="164">
        <f>H130/H123</f>
        <v>3.3163558380883085E-2</v>
      </c>
    </row>
    <row r="131" spans="2:11" x14ac:dyDescent="0.25">
      <c r="B131" s="162" t="s">
        <v>123</v>
      </c>
      <c r="C131" s="163">
        <v>153</v>
      </c>
      <c r="D131" s="163">
        <v>50</v>
      </c>
      <c r="E131" s="163">
        <v>249</v>
      </c>
      <c r="F131" s="163">
        <v>308</v>
      </c>
      <c r="G131" s="163">
        <v>305</v>
      </c>
      <c r="H131" s="163">
        <v>307</v>
      </c>
      <c r="I131" s="164">
        <f t="shared" si="26"/>
        <v>6.5573770491802463E-3</v>
      </c>
      <c r="J131" s="165">
        <f t="shared" si="27"/>
        <v>1.0065359477124183</v>
      </c>
      <c r="K131" s="164">
        <f>H131/H123</f>
        <v>1.1756596331329224E-2</v>
      </c>
    </row>
    <row r="132" spans="2:11" x14ac:dyDescent="0.25">
      <c r="B132" s="162" t="s">
        <v>119</v>
      </c>
      <c r="C132" s="163">
        <v>195</v>
      </c>
      <c r="D132" s="163">
        <v>59</v>
      </c>
      <c r="E132" s="163">
        <v>409</v>
      </c>
      <c r="F132" s="163">
        <v>194</v>
      </c>
      <c r="G132" s="163">
        <v>291</v>
      </c>
      <c r="H132" s="163">
        <v>254</v>
      </c>
      <c r="I132" s="164">
        <f t="shared" si="26"/>
        <v>-0.12714776632302405</v>
      </c>
      <c r="J132" s="165">
        <f t="shared" si="27"/>
        <v>0.3025641025641026</v>
      </c>
      <c r="K132" s="164">
        <f>H132/H123</f>
        <v>9.7269559223375334E-3</v>
      </c>
    </row>
    <row r="133" spans="2:11" x14ac:dyDescent="0.25">
      <c r="B133" s="162" t="s">
        <v>128</v>
      </c>
      <c r="C133" s="163">
        <v>183</v>
      </c>
      <c r="D133" s="163">
        <v>11</v>
      </c>
      <c r="E133" s="163">
        <v>179</v>
      </c>
      <c r="F133" s="163">
        <v>136</v>
      </c>
      <c r="G133" s="163">
        <v>183</v>
      </c>
      <c r="H133" s="163">
        <v>120</v>
      </c>
      <c r="I133" s="164">
        <f t="shared" si="26"/>
        <v>-0.34426229508196726</v>
      </c>
      <c r="J133" s="165">
        <f t="shared" si="27"/>
        <v>-0.34426229508196726</v>
      </c>
      <c r="K133" s="164">
        <f>H133/H123</f>
        <v>4.5954122467736372E-3</v>
      </c>
    </row>
    <row r="134" spans="2:11" x14ac:dyDescent="0.25">
      <c r="B134" s="162" t="s">
        <v>131</v>
      </c>
      <c r="C134" s="163">
        <v>363</v>
      </c>
      <c r="D134" s="163">
        <v>28</v>
      </c>
      <c r="E134" s="163">
        <v>254</v>
      </c>
      <c r="F134" s="163">
        <v>271</v>
      </c>
      <c r="G134" s="163">
        <v>310</v>
      </c>
      <c r="H134" s="163">
        <v>377</v>
      </c>
      <c r="I134" s="164">
        <f t="shared" si="26"/>
        <v>0.21612903225806446</v>
      </c>
      <c r="J134" s="165">
        <f t="shared" si="27"/>
        <v>3.8567493112947604E-2</v>
      </c>
      <c r="K134" s="164">
        <f>H134/H123</f>
        <v>1.4437253475280512E-2</v>
      </c>
    </row>
    <row r="135" spans="2:11" x14ac:dyDescent="0.25">
      <c r="B135" s="168" t="s">
        <v>145</v>
      </c>
      <c r="C135" s="169">
        <f t="shared" ref="C135:H135" si="28">C127-SUM(C128:C134)</f>
        <v>6832</v>
      </c>
      <c r="D135" s="169">
        <f t="shared" si="28"/>
        <v>1861</v>
      </c>
      <c r="E135" s="169">
        <f t="shared" si="28"/>
        <v>5445</v>
      </c>
      <c r="F135" s="169">
        <f t="shared" si="28"/>
        <v>7430</v>
      </c>
      <c r="G135" s="169">
        <f t="shared" si="28"/>
        <v>5740</v>
      </c>
      <c r="H135" s="169">
        <f t="shared" si="28"/>
        <v>6049</v>
      </c>
      <c r="I135" s="170">
        <f t="shared" si="26"/>
        <v>5.3832752613240498E-2</v>
      </c>
      <c r="J135" s="171">
        <f t="shared" si="27"/>
        <v>-0.11460772833723654</v>
      </c>
      <c r="K135" s="170">
        <f>H135/H123</f>
        <v>0.23164707233944778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24013</v>
      </c>
      <c r="D137" s="176">
        <v>5662</v>
      </c>
      <c r="E137" s="176">
        <v>23913</v>
      </c>
      <c r="F137" s="176">
        <v>25634</v>
      </c>
      <c r="G137" s="176">
        <v>29365</v>
      </c>
      <c r="H137" s="176">
        <v>27084</v>
      </c>
      <c r="I137" s="177">
        <f t="shared" ref="I137:I149" si="29">IFERROR(H137/G137-1,"-")</f>
        <v>-7.7677507236506016E-2</v>
      </c>
      <c r="J137" s="177">
        <f t="shared" ref="J137:J149" si="30">IFERROR(H137/C137-1,"-")</f>
        <v>0.12788906009244982</v>
      </c>
      <c r="K137" s="177">
        <f>H137/H137</f>
        <v>1</v>
      </c>
    </row>
    <row r="138" spans="2:11" x14ac:dyDescent="0.25">
      <c r="B138" s="157" t="s">
        <v>97</v>
      </c>
      <c r="C138" s="158">
        <v>2294</v>
      </c>
      <c r="D138" s="158">
        <v>1631</v>
      </c>
      <c r="E138" s="158">
        <v>1448</v>
      </c>
      <c r="F138" s="158">
        <v>1204</v>
      </c>
      <c r="G138" s="158">
        <v>1362</v>
      </c>
      <c r="H138" s="158">
        <v>1464</v>
      </c>
      <c r="I138" s="159">
        <f t="shared" si="29"/>
        <v>7.4889867841409608E-2</v>
      </c>
      <c r="J138" s="160">
        <f t="shared" si="30"/>
        <v>-0.36181342632955538</v>
      </c>
      <c r="K138" s="159">
        <f>H138/H137</f>
        <v>5.4054054054054057E-2</v>
      </c>
    </row>
    <row r="139" spans="2:11" x14ac:dyDescent="0.25">
      <c r="B139" s="162" t="s">
        <v>103</v>
      </c>
      <c r="C139" s="163">
        <v>1110</v>
      </c>
      <c r="D139" s="163">
        <v>1370</v>
      </c>
      <c r="E139" s="163">
        <v>1061</v>
      </c>
      <c r="F139" s="163">
        <v>686</v>
      </c>
      <c r="G139" s="163">
        <v>723</v>
      </c>
      <c r="H139" s="163">
        <v>396</v>
      </c>
      <c r="I139" s="164">
        <f t="shared" si="29"/>
        <v>-0.4522821576763485</v>
      </c>
      <c r="J139" s="165">
        <f t="shared" si="30"/>
        <v>-0.64324324324324322</v>
      </c>
      <c r="K139" s="164">
        <f>H139/H137</f>
        <v>1.4621178555604785E-2</v>
      </c>
    </row>
    <row r="140" spans="2:11" x14ac:dyDescent="0.25">
      <c r="B140" s="162" t="s">
        <v>100</v>
      </c>
      <c r="C140" s="163">
        <v>1184</v>
      </c>
      <c r="D140" s="163">
        <v>261</v>
      </c>
      <c r="E140" s="163">
        <v>387</v>
      </c>
      <c r="F140" s="163">
        <v>518</v>
      </c>
      <c r="G140" s="163">
        <v>639</v>
      </c>
      <c r="H140" s="163">
        <v>1068</v>
      </c>
      <c r="I140" s="164">
        <f t="shared" si="29"/>
        <v>0.67136150234741776</v>
      </c>
      <c r="J140" s="165">
        <f t="shared" si="30"/>
        <v>-9.7972972972973027E-2</v>
      </c>
      <c r="K140" s="164">
        <f>H140/H137</f>
        <v>3.9432875498449267E-2</v>
      </c>
    </row>
    <row r="141" spans="2:11" x14ac:dyDescent="0.25">
      <c r="B141" s="157" t="s">
        <v>107</v>
      </c>
      <c r="C141" s="158">
        <v>21719</v>
      </c>
      <c r="D141" s="158">
        <v>4031</v>
      </c>
      <c r="E141" s="158">
        <v>22465</v>
      </c>
      <c r="F141" s="158">
        <v>24430</v>
      </c>
      <c r="G141" s="158">
        <v>28003</v>
      </c>
      <c r="H141" s="158">
        <v>25620</v>
      </c>
      <c r="I141" s="159">
        <f t="shared" si="29"/>
        <v>-8.5098025211584494E-2</v>
      </c>
      <c r="J141" s="160">
        <f t="shared" si="30"/>
        <v>0.17961232100925462</v>
      </c>
      <c r="K141" s="159">
        <f>H141/H137</f>
        <v>0.94594594594594594</v>
      </c>
    </row>
    <row r="142" spans="2:11" x14ac:dyDescent="0.25">
      <c r="B142" s="162" t="s">
        <v>110</v>
      </c>
      <c r="C142" s="163">
        <v>10338</v>
      </c>
      <c r="D142" s="163">
        <v>1659</v>
      </c>
      <c r="E142" s="163">
        <v>8389</v>
      </c>
      <c r="F142" s="163">
        <v>9245</v>
      </c>
      <c r="G142" s="163">
        <v>11599</v>
      </c>
      <c r="H142" s="163">
        <v>11272</v>
      </c>
      <c r="I142" s="164">
        <f t="shared" si="29"/>
        <v>-2.8192085524614163E-2</v>
      </c>
      <c r="J142" s="165">
        <f t="shared" si="30"/>
        <v>9.0346295221512829E-2</v>
      </c>
      <c r="K142" s="164">
        <f>H142/H137</f>
        <v>0.41618667848176044</v>
      </c>
    </row>
    <row r="143" spans="2:11" x14ac:dyDescent="0.25">
      <c r="B143" s="162" t="s">
        <v>113</v>
      </c>
      <c r="C143" s="163">
        <v>1702</v>
      </c>
      <c r="D143" s="163">
        <v>668</v>
      </c>
      <c r="E143" s="163">
        <v>2361</v>
      </c>
      <c r="F143" s="163">
        <v>2870</v>
      </c>
      <c r="G143" s="163">
        <v>2808</v>
      </c>
      <c r="H143" s="163">
        <v>2881</v>
      </c>
      <c r="I143" s="164">
        <f t="shared" si="29"/>
        <v>2.5997150997151053E-2</v>
      </c>
      <c r="J143" s="165">
        <f t="shared" si="30"/>
        <v>0.69271445358401884</v>
      </c>
      <c r="K143" s="164">
        <f>H143/H137</f>
        <v>0.10637276620883178</v>
      </c>
    </row>
    <row r="144" spans="2:11" x14ac:dyDescent="0.25">
      <c r="B144" s="162" t="s">
        <v>116</v>
      </c>
      <c r="C144" s="163">
        <v>1397</v>
      </c>
      <c r="D144" s="163">
        <v>113</v>
      </c>
      <c r="E144" s="163">
        <v>2881</v>
      </c>
      <c r="F144" s="163">
        <v>2375</v>
      </c>
      <c r="G144" s="163">
        <v>2108</v>
      </c>
      <c r="H144" s="163">
        <v>1639</v>
      </c>
      <c r="I144" s="164">
        <f t="shared" si="29"/>
        <v>-0.22248576850094881</v>
      </c>
      <c r="J144" s="165">
        <f t="shared" si="30"/>
        <v>0.17322834645669283</v>
      </c>
      <c r="K144" s="164">
        <f>H144/H137</f>
        <v>6.0515433466253141E-2</v>
      </c>
    </row>
    <row r="145" spans="2:11" x14ac:dyDescent="0.25">
      <c r="B145" s="162" t="s">
        <v>123</v>
      </c>
      <c r="C145" s="163">
        <v>369</v>
      </c>
      <c r="D145" s="163">
        <v>118</v>
      </c>
      <c r="E145" s="163">
        <v>1087</v>
      </c>
      <c r="F145" s="163">
        <v>735</v>
      </c>
      <c r="G145" s="163">
        <v>829</v>
      </c>
      <c r="H145" s="163">
        <v>671</v>
      </c>
      <c r="I145" s="164">
        <f t="shared" si="29"/>
        <v>-0.19059107358262972</v>
      </c>
      <c r="J145" s="165">
        <f t="shared" si="30"/>
        <v>0.81842818428184283</v>
      </c>
      <c r="K145" s="164">
        <f>H145/H137</f>
        <v>2.4774774774774775E-2</v>
      </c>
    </row>
    <row r="146" spans="2:11" x14ac:dyDescent="0.25">
      <c r="B146" s="162" t="s">
        <v>119</v>
      </c>
      <c r="C146" s="163">
        <v>441</v>
      </c>
      <c r="D146" s="163">
        <v>77</v>
      </c>
      <c r="E146" s="163">
        <v>812</v>
      </c>
      <c r="F146" s="163">
        <v>579</v>
      </c>
      <c r="G146" s="163">
        <v>725</v>
      </c>
      <c r="H146" s="163">
        <v>521</v>
      </c>
      <c r="I146" s="164">
        <f t="shared" si="29"/>
        <v>-0.28137931034482755</v>
      </c>
      <c r="J146" s="165">
        <f t="shared" si="30"/>
        <v>0.18140589569161003</v>
      </c>
      <c r="K146" s="164">
        <f>H146/H137</f>
        <v>1.9236449564318418E-2</v>
      </c>
    </row>
    <row r="147" spans="2:11" x14ac:dyDescent="0.25">
      <c r="B147" s="162" t="s">
        <v>128</v>
      </c>
      <c r="C147" s="163">
        <v>371</v>
      </c>
      <c r="D147" s="163">
        <v>3</v>
      </c>
      <c r="E147" s="163">
        <v>615</v>
      </c>
      <c r="F147" s="163">
        <v>800</v>
      </c>
      <c r="G147" s="163">
        <v>814</v>
      </c>
      <c r="H147" s="163">
        <v>652</v>
      </c>
      <c r="I147" s="164">
        <f t="shared" si="29"/>
        <v>-0.19901719901719905</v>
      </c>
      <c r="J147" s="165">
        <f t="shared" si="30"/>
        <v>0.75741239892183287</v>
      </c>
      <c r="K147" s="164">
        <f>H147/H137</f>
        <v>2.4073253581450304E-2</v>
      </c>
    </row>
    <row r="148" spans="2:11" x14ac:dyDescent="0.25">
      <c r="B148" s="162" t="s">
        <v>131</v>
      </c>
      <c r="C148" s="163">
        <v>932</v>
      </c>
      <c r="D148" s="163">
        <v>45</v>
      </c>
      <c r="E148" s="163">
        <v>526</v>
      </c>
      <c r="F148" s="163">
        <v>488</v>
      </c>
      <c r="G148" s="163">
        <v>665</v>
      </c>
      <c r="H148" s="163">
        <v>573</v>
      </c>
      <c r="I148" s="164">
        <f t="shared" si="29"/>
        <v>-0.13834586466165411</v>
      </c>
      <c r="J148" s="165">
        <f t="shared" si="30"/>
        <v>-0.38519313304721026</v>
      </c>
      <c r="K148" s="164">
        <f>H148/H137</f>
        <v>2.1156402303943288E-2</v>
      </c>
    </row>
    <row r="149" spans="2:11" x14ac:dyDescent="0.25">
      <c r="B149" s="168" t="s">
        <v>145</v>
      </c>
      <c r="C149" s="169">
        <f t="shared" ref="C149:H149" si="31">C141-SUM(C142:C148)</f>
        <v>6169</v>
      </c>
      <c r="D149" s="169">
        <f t="shared" si="31"/>
        <v>1348</v>
      </c>
      <c r="E149" s="169">
        <f t="shared" si="31"/>
        <v>5794</v>
      </c>
      <c r="F149" s="169">
        <f t="shared" si="31"/>
        <v>7338</v>
      </c>
      <c r="G149" s="169">
        <f t="shared" si="31"/>
        <v>8455</v>
      </c>
      <c r="H149" s="169">
        <f t="shared" si="31"/>
        <v>7411</v>
      </c>
      <c r="I149" s="170">
        <f t="shared" si="29"/>
        <v>-0.12347723240685982</v>
      </c>
      <c r="J149" s="171">
        <f t="shared" si="30"/>
        <v>0.20132922677905651</v>
      </c>
      <c r="K149" s="170">
        <f>H149/H137</f>
        <v>0.27363018756461377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10851</v>
      </c>
      <c r="D151" s="176">
        <v>2580</v>
      </c>
      <c r="E151" s="176">
        <v>11732</v>
      </c>
      <c r="F151" s="176">
        <v>11163</v>
      </c>
      <c r="G151" s="176">
        <v>12933</v>
      </c>
      <c r="H151" s="176">
        <v>13438</v>
      </c>
      <c r="I151" s="177">
        <f t="shared" ref="I151:I163" si="32">IFERROR(H151/G151-1,"-")</f>
        <v>3.9047398128817745E-2</v>
      </c>
      <c r="J151" s="177">
        <f t="shared" ref="J151:J163" si="33">IFERROR(H151/C151-1,"-")</f>
        <v>0.23841120634042956</v>
      </c>
      <c r="K151" s="177">
        <f>H151/H151</f>
        <v>1</v>
      </c>
    </row>
    <row r="152" spans="2:11" x14ac:dyDescent="0.25">
      <c r="B152" s="157" t="s">
        <v>97</v>
      </c>
      <c r="C152" s="158">
        <v>2910</v>
      </c>
      <c r="D152" s="158">
        <v>1698</v>
      </c>
      <c r="E152" s="158">
        <v>4127</v>
      </c>
      <c r="F152" s="158">
        <v>4352</v>
      </c>
      <c r="G152" s="158">
        <v>4244</v>
      </c>
      <c r="H152" s="158">
        <v>5081</v>
      </c>
      <c r="I152" s="159">
        <f t="shared" si="32"/>
        <v>0.1972196041470311</v>
      </c>
      <c r="J152" s="160">
        <f t="shared" si="33"/>
        <v>0.74604810996563575</v>
      </c>
      <c r="K152" s="159">
        <f>H152/H151</f>
        <v>0.3781068611400506</v>
      </c>
    </row>
    <row r="153" spans="2:11" x14ac:dyDescent="0.25">
      <c r="B153" s="162" t="s">
        <v>103</v>
      </c>
      <c r="C153" s="163">
        <v>1115</v>
      </c>
      <c r="D153" s="163">
        <v>1418</v>
      </c>
      <c r="E153" s="163">
        <v>3399</v>
      </c>
      <c r="F153" s="163">
        <v>2928</v>
      </c>
      <c r="G153" s="163">
        <v>3200</v>
      </c>
      <c r="H153" s="163">
        <v>3538</v>
      </c>
      <c r="I153" s="164">
        <f t="shared" si="32"/>
        <v>0.10562500000000008</v>
      </c>
      <c r="J153" s="165">
        <f t="shared" si="33"/>
        <v>2.1730941704035875</v>
      </c>
      <c r="K153" s="164">
        <f>H153/H151</f>
        <v>0.26328322667063553</v>
      </c>
    </row>
    <row r="154" spans="2:11" x14ac:dyDescent="0.25">
      <c r="B154" s="162" t="s">
        <v>100</v>
      </c>
      <c r="C154" s="163">
        <v>1795</v>
      </c>
      <c r="D154" s="163">
        <v>280</v>
      </c>
      <c r="E154" s="163">
        <v>728</v>
      </c>
      <c r="F154" s="163">
        <v>1424</v>
      </c>
      <c r="G154" s="163">
        <v>1044</v>
      </c>
      <c r="H154" s="163">
        <v>1543</v>
      </c>
      <c r="I154" s="164">
        <f t="shared" si="32"/>
        <v>0.47796934865900376</v>
      </c>
      <c r="J154" s="165">
        <f t="shared" si="33"/>
        <v>-0.14038997214484683</v>
      </c>
      <c r="K154" s="164">
        <f>H154/H151</f>
        <v>0.1148236344694151</v>
      </c>
    </row>
    <row r="155" spans="2:11" x14ac:dyDescent="0.25">
      <c r="B155" s="157" t="s">
        <v>107</v>
      </c>
      <c r="C155" s="158">
        <v>7941</v>
      </c>
      <c r="D155" s="158">
        <v>882</v>
      </c>
      <c r="E155" s="158">
        <v>7605</v>
      </c>
      <c r="F155" s="158">
        <v>6811</v>
      </c>
      <c r="G155" s="158">
        <v>8689</v>
      </c>
      <c r="H155" s="158">
        <v>8357</v>
      </c>
      <c r="I155" s="159">
        <f t="shared" si="32"/>
        <v>-3.8209230060996635E-2</v>
      </c>
      <c r="J155" s="160">
        <f t="shared" si="33"/>
        <v>5.2386349326281278E-2</v>
      </c>
      <c r="K155" s="159">
        <f>H155/H151</f>
        <v>0.62189313885994935</v>
      </c>
    </row>
    <row r="156" spans="2:11" x14ac:dyDescent="0.25">
      <c r="B156" s="162" t="s">
        <v>110</v>
      </c>
      <c r="C156" s="163">
        <v>2348</v>
      </c>
      <c r="D156" s="163">
        <v>326</v>
      </c>
      <c r="E156" s="163">
        <v>2234</v>
      </c>
      <c r="F156" s="163">
        <v>2310</v>
      </c>
      <c r="G156" s="163">
        <v>2497</v>
      </c>
      <c r="H156" s="163">
        <v>2001</v>
      </c>
      <c r="I156" s="164">
        <f t="shared" si="32"/>
        <v>-0.19863836603924712</v>
      </c>
      <c r="J156" s="165">
        <f t="shared" si="33"/>
        <v>-0.14778534923339015</v>
      </c>
      <c r="K156" s="164">
        <f>H156/H151</f>
        <v>0.14890608721535942</v>
      </c>
    </row>
    <row r="157" spans="2:11" x14ac:dyDescent="0.25">
      <c r="B157" s="162" t="s">
        <v>113</v>
      </c>
      <c r="C157" s="163">
        <v>2301</v>
      </c>
      <c r="D157" s="163">
        <v>208</v>
      </c>
      <c r="E157" s="163">
        <v>2723</v>
      </c>
      <c r="F157" s="163">
        <v>1794</v>
      </c>
      <c r="G157" s="163">
        <v>1977</v>
      </c>
      <c r="H157" s="163">
        <v>1946</v>
      </c>
      <c r="I157" s="164">
        <f t="shared" si="32"/>
        <v>-1.5680323722812362E-2</v>
      </c>
      <c r="J157" s="165">
        <f t="shared" si="33"/>
        <v>-0.15428074750108645</v>
      </c>
      <c r="K157" s="164">
        <f>H157/H151</f>
        <v>0.14481321625241853</v>
      </c>
    </row>
    <row r="158" spans="2:11" x14ac:dyDescent="0.25">
      <c r="B158" s="162" t="s">
        <v>116</v>
      </c>
      <c r="C158" s="163">
        <v>840</v>
      </c>
      <c r="D158" s="163">
        <v>47</v>
      </c>
      <c r="E158" s="163">
        <v>565</v>
      </c>
      <c r="F158" s="163">
        <v>766</v>
      </c>
      <c r="G158" s="163">
        <v>1231</v>
      </c>
      <c r="H158" s="163">
        <v>1499</v>
      </c>
      <c r="I158" s="164">
        <f t="shared" si="32"/>
        <v>0.21770917952883839</v>
      </c>
      <c r="J158" s="165">
        <f t="shared" si="33"/>
        <v>0.78452380952380962</v>
      </c>
      <c r="K158" s="164">
        <f>H158/H151</f>
        <v>0.11154933769906236</v>
      </c>
    </row>
    <row r="159" spans="2:11" x14ac:dyDescent="0.25">
      <c r="B159" s="162" t="s">
        <v>123</v>
      </c>
      <c r="C159" s="163">
        <v>229</v>
      </c>
      <c r="D159" s="163">
        <v>17</v>
      </c>
      <c r="E159" s="163">
        <v>198</v>
      </c>
      <c r="F159" s="163">
        <v>204</v>
      </c>
      <c r="G159" s="163">
        <v>279</v>
      </c>
      <c r="H159" s="163">
        <v>308</v>
      </c>
      <c r="I159" s="164">
        <f t="shared" si="32"/>
        <v>0.10394265232974909</v>
      </c>
      <c r="J159" s="165">
        <f t="shared" si="33"/>
        <v>0.34497816593886466</v>
      </c>
      <c r="K159" s="164">
        <f>H159/H151</f>
        <v>2.2920077392469117E-2</v>
      </c>
    </row>
    <row r="160" spans="2:11" x14ac:dyDescent="0.25">
      <c r="B160" s="162" t="s">
        <v>119</v>
      </c>
      <c r="C160" s="163">
        <v>272</v>
      </c>
      <c r="D160" s="163">
        <v>41</v>
      </c>
      <c r="E160" s="163">
        <v>320</v>
      </c>
      <c r="F160" s="163">
        <v>282</v>
      </c>
      <c r="G160" s="163">
        <v>331</v>
      </c>
      <c r="H160" s="163">
        <v>327</v>
      </c>
      <c r="I160" s="164">
        <f t="shared" si="32"/>
        <v>-1.2084592145015116E-2</v>
      </c>
      <c r="J160" s="165">
        <f t="shared" si="33"/>
        <v>0.20220588235294112</v>
      </c>
      <c r="K160" s="164">
        <f>H160/H151</f>
        <v>2.4333978270575977E-2</v>
      </c>
    </row>
    <row r="161" spans="2:11" x14ac:dyDescent="0.25">
      <c r="B161" s="162" t="s">
        <v>128</v>
      </c>
      <c r="C161" s="163">
        <v>32</v>
      </c>
      <c r="D161" s="163">
        <v>6</v>
      </c>
      <c r="E161" s="163">
        <v>149</v>
      </c>
      <c r="F161" s="163">
        <v>115</v>
      </c>
      <c r="G161" s="163">
        <v>96</v>
      </c>
      <c r="H161" s="163">
        <v>66</v>
      </c>
      <c r="I161" s="164">
        <f t="shared" si="32"/>
        <v>-0.3125</v>
      </c>
      <c r="J161" s="165">
        <f t="shared" si="33"/>
        <v>1.0625</v>
      </c>
      <c r="K161" s="164">
        <f>H161/H151</f>
        <v>4.9114451555290969E-3</v>
      </c>
    </row>
    <row r="162" spans="2:11" x14ac:dyDescent="0.25">
      <c r="B162" s="162" t="s">
        <v>131</v>
      </c>
      <c r="C162" s="163">
        <v>201</v>
      </c>
      <c r="D162" s="163">
        <v>11</v>
      </c>
      <c r="E162" s="163">
        <v>208</v>
      </c>
      <c r="F162" s="163">
        <v>126</v>
      </c>
      <c r="G162" s="163">
        <v>157</v>
      </c>
      <c r="H162" s="163">
        <v>93</v>
      </c>
      <c r="I162" s="164">
        <f t="shared" si="32"/>
        <v>-0.40764331210191085</v>
      </c>
      <c r="J162" s="165">
        <f t="shared" si="33"/>
        <v>-0.53731343283582089</v>
      </c>
      <c r="K162" s="164">
        <f>H162/H151</f>
        <v>6.9206727191546361E-3</v>
      </c>
    </row>
    <row r="163" spans="2:11" x14ac:dyDescent="0.25">
      <c r="B163" s="168" t="s">
        <v>145</v>
      </c>
      <c r="C163" s="169">
        <f t="shared" ref="C163:H163" si="34">C155-SUM(C156:C162)</f>
        <v>1718</v>
      </c>
      <c r="D163" s="169">
        <f t="shared" si="34"/>
        <v>226</v>
      </c>
      <c r="E163" s="169">
        <f t="shared" si="34"/>
        <v>1208</v>
      </c>
      <c r="F163" s="169">
        <f t="shared" si="34"/>
        <v>1214</v>
      </c>
      <c r="G163" s="169">
        <f t="shared" si="34"/>
        <v>2121</v>
      </c>
      <c r="H163" s="169">
        <f t="shared" si="34"/>
        <v>2117</v>
      </c>
      <c r="I163" s="170">
        <f t="shared" si="32"/>
        <v>-1.885902876001877E-3</v>
      </c>
      <c r="J163" s="171">
        <f t="shared" si="33"/>
        <v>0.23224679860302677</v>
      </c>
      <c r="K163" s="170">
        <f>H163/H151</f>
        <v>0.15753832415538027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3497A-7DE8-4D75-A41E-F5D9D679212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257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4469859</v>
      </c>
      <c r="D9" s="176">
        <v>4434320</v>
      </c>
      <c r="E9" s="176">
        <v>1478553</v>
      </c>
      <c r="F9" s="176">
        <v>4334225</v>
      </c>
      <c r="G9" s="176">
        <v>4754408</v>
      </c>
      <c r="H9" s="176">
        <v>5035619</v>
      </c>
      <c r="I9" s="177">
        <f>IFERROR(H9/G9-1,"-")</f>
        <v>5.9147426977238737E-2</v>
      </c>
      <c r="J9" s="177">
        <f>IFERROR(H9/D9-1,"-")</f>
        <v>0.13560117447545506</v>
      </c>
      <c r="K9" s="176">
        <f>H9-G9</f>
        <v>281211</v>
      </c>
      <c r="L9" s="176">
        <f>H9-D9</f>
        <v>601299</v>
      </c>
      <c r="M9" s="177">
        <f t="shared" ref="M9:M21" si="0">H9/H$9</f>
        <v>1</v>
      </c>
      <c r="P9" s="154" t="s">
        <v>68</v>
      </c>
      <c r="Q9" s="176">
        <v>211902</v>
      </c>
      <c r="R9" s="176">
        <v>199492</v>
      </c>
      <c r="S9" s="176">
        <v>84454</v>
      </c>
      <c r="T9" s="176">
        <v>205166</v>
      </c>
      <c r="U9" s="176">
        <v>218532</v>
      </c>
      <c r="V9" s="176">
        <v>226242</v>
      </c>
      <c r="W9" s="177">
        <f>IFERROR(V9/U9-1,"-")</f>
        <v>3.5280874196913947E-2</v>
      </c>
      <c r="X9" s="177">
        <f>IFERROR(V9/R9-1,"-")</f>
        <v>0.13409059009885116</v>
      </c>
      <c r="Y9" s="176">
        <f>V9-U9</f>
        <v>7710</v>
      </c>
      <c r="Z9" s="176">
        <f>V9-R9</f>
        <v>26750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965068</v>
      </c>
      <c r="D10" s="158">
        <v>977442</v>
      </c>
      <c r="E10" s="158">
        <v>431442</v>
      </c>
      <c r="F10" s="158">
        <v>947988</v>
      </c>
      <c r="G10" s="158">
        <v>974590</v>
      </c>
      <c r="H10" s="158">
        <v>990510</v>
      </c>
      <c r="I10" s="160">
        <f>IFERROR(H10/G10-1,"-")</f>
        <v>1.6335074236345504E-2</v>
      </c>
      <c r="J10" s="159">
        <f t="shared" ref="J10:J21" si="2">IFERROR(H10/D10-1,"-")</f>
        <v>1.3369591239173362E-2</v>
      </c>
      <c r="K10" s="158">
        <f t="shared" ref="K10:K20" si="3">H10-G10</f>
        <v>15920</v>
      </c>
      <c r="L10" s="158">
        <f t="shared" ref="L10:L21" si="4">H10-D10</f>
        <v>13068</v>
      </c>
      <c r="M10" s="159">
        <f t="shared" si="0"/>
        <v>0.19670074324526934</v>
      </c>
      <c r="P10" s="157" t="s">
        <v>97</v>
      </c>
      <c r="Q10" s="158">
        <v>125463</v>
      </c>
      <c r="R10" s="158">
        <v>109887</v>
      </c>
      <c r="S10" s="158">
        <v>48506</v>
      </c>
      <c r="T10" s="158">
        <v>124192</v>
      </c>
      <c r="U10" s="158">
        <v>135981</v>
      </c>
      <c r="V10" s="158">
        <v>143457</v>
      </c>
      <c r="W10" s="160">
        <f>IFERROR(V10/U10-1,"-")</f>
        <v>5.4978269022878168E-2</v>
      </c>
      <c r="X10" s="159">
        <f t="shared" ref="X10:X21" si="5">IFERROR(V10/R10-1,"-")</f>
        <v>0.30549564552676833</v>
      </c>
      <c r="Y10" s="157">
        <f t="shared" ref="Y10:Y20" si="6">V10-U10</f>
        <v>7476</v>
      </c>
      <c r="Z10" s="158">
        <f t="shared" ref="Z10:Z21" si="7">V10-R10</f>
        <v>33570</v>
      </c>
      <c r="AA10" s="159">
        <f t="shared" si="1"/>
        <v>0.63408650913623466</v>
      </c>
    </row>
    <row r="11" spans="1:27" x14ac:dyDescent="0.25">
      <c r="A11" s="161" t="s">
        <v>100</v>
      </c>
      <c r="B11" s="162" t="s">
        <v>103</v>
      </c>
      <c r="C11" s="163">
        <v>397962</v>
      </c>
      <c r="D11" s="163">
        <v>387894</v>
      </c>
      <c r="E11" s="163">
        <v>193035</v>
      </c>
      <c r="F11" s="163">
        <v>397785</v>
      </c>
      <c r="G11" s="163">
        <v>402907</v>
      </c>
      <c r="H11" s="163">
        <v>396407</v>
      </c>
      <c r="I11" s="165">
        <f>IFERROR(H11/G11-1,"-")</f>
        <v>-1.6132755201572535E-2</v>
      </c>
      <c r="J11" s="164">
        <f t="shared" si="2"/>
        <v>2.1946717402176796E-2</v>
      </c>
      <c r="K11" s="163">
        <f t="shared" si="3"/>
        <v>-6500</v>
      </c>
      <c r="L11" s="163">
        <f t="shared" si="4"/>
        <v>8513</v>
      </c>
      <c r="M11" s="164">
        <f t="shared" si="0"/>
        <v>7.8720610117643933E-2</v>
      </c>
      <c r="P11" s="162" t="s">
        <v>103</v>
      </c>
      <c r="Q11" s="163">
        <v>69903</v>
      </c>
      <c r="R11" s="163">
        <v>55132</v>
      </c>
      <c r="S11" s="163">
        <v>21854</v>
      </c>
      <c r="T11" s="163">
        <v>64127</v>
      </c>
      <c r="U11" s="163">
        <v>60904</v>
      </c>
      <c r="V11" s="163">
        <v>68611</v>
      </c>
      <c r="W11" s="165">
        <f>IFERROR(V11/U11-1,"-")</f>
        <v>0.12654341258373836</v>
      </c>
      <c r="X11" s="164">
        <f t="shared" si="5"/>
        <v>0.24448596096640784</v>
      </c>
      <c r="Y11" s="162">
        <f t="shared" si="6"/>
        <v>7707</v>
      </c>
      <c r="Z11" s="163">
        <f t="shared" si="7"/>
        <v>13479</v>
      </c>
      <c r="AA11" s="164">
        <f>V11/V$9</f>
        <v>0.30326376181257236</v>
      </c>
    </row>
    <row r="12" spans="1:27" x14ac:dyDescent="0.25">
      <c r="A12" s="1"/>
      <c r="B12" s="162" t="s">
        <v>100</v>
      </c>
      <c r="C12" s="163">
        <v>567106</v>
      </c>
      <c r="D12" s="163">
        <v>589548</v>
      </c>
      <c r="E12" s="163">
        <v>238407</v>
      </c>
      <c r="F12" s="163">
        <v>550203</v>
      </c>
      <c r="G12" s="163">
        <v>571683</v>
      </c>
      <c r="H12" s="163">
        <v>594103</v>
      </c>
      <c r="I12" s="165">
        <f>IFERROR(H12/G12-1,"-")</f>
        <v>3.921753839103137E-2</v>
      </c>
      <c r="J12" s="164">
        <f t="shared" si="2"/>
        <v>7.7262580824630778E-3</v>
      </c>
      <c r="K12" s="163">
        <f t="shared" si="3"/>
        <v>22420</v>
      </c>
      <c r="L12" s="163">
        <f t="shared" si="4"/>
        <v>4555</v>
      </c>
      <c r="M12" s="164">
        <f t="shared" si="0"/>
        <v>0.11798013312762543</v>
      </c>
      <c r="P12" s="162" t="s">
        <v>100</v>
      </c>
      <c r="Q12" s="163">
        <v>55560</v>
      </c>
      <c r="R12" s="163">
        <v>54755</v>
      </c>
      <c r="S12" s="163">
        <v>26652</v>
      </c>
      <c r="T12" s="163">
        <v>60065</v>
      </c>
      <c r="U12" s="163">
        <v>75077</v>
      </c>
      <c r="V12" s="163">
        <v>74846</v>
      </c>
      <c r="W12" s="165">
        <f>IFERROR(V12/U12-1,"-")</f>
        <v>-3.076841109793893E-3</v>
      </c>
      <c r="X12" s="164">
        <f t="shared" si="5"/>
        <v>0.36692539494110132</v>
      </c>
      <c r="Y12" s="162">
        <f t="shared" si="6"/>
        <v>-231</v>
      </c>
      <c r="Z12" s="163">
        <f t="shared" si="7"/>
        <v>20091</v>
      </c>
      <c r="AA12" s="164">
        <f t="shared" si="1"/>
        <v>0.33082274732366229</v>
      </c>
    </row>
    <row r="13" spans="1:27" s="56" customFormat="1" x14ac:dyDescent="0.25">
      <c r="B13" s="157" t="s">
        <v>107</v>
      </c>
      <c r="C13" s="158">
        <v>3504791</v>
      </c>
      <c r="D13" s="158">
        <v>3456878</v>
      </c>
      <c r="E13" s="158">
        <v>1047111</v>
      </c>
      <c r="F13" s="158">
        <v>3386237</v>
      </c>
      <c r="G13" s="158">
        <v>3779818</v>
      </c>
      <c r="H13" s="158">
        <v>4045109</v>
      </c>
      <c r="I13" s="160">
        <f>IFERROR(H13/G13-1,"-")</f>
        <v>7.0186183567568561E-2</v>
      </c>
      <c r="J13" s="159">
        <f t="shared" si="2"/>
        <v>0.17016249922618032</v>
      </c>
      <c r="K13" s="158">
        <f t="shared" si="3"/>
        <v>265291</v>
      </c>
      <c r="L13" s="158">
        <f t="shared" si="4"/>
        <v>588231</v>
      </c>
      <c r="M13" s="159">
        <f t="shared" si="0"/>
        <v>0.80329925675473068</v>
      </c>
      <c r="P13" s="157" t="s">
        <v>107</v>
      </c>
      <c r="Q13" s="158">
        <v>86439</v>
      </c>
      <c r="R13" s="158">
        <v>89605</v>
      </c>
      <c r="S13" s="158">
        <v>35948</v>
      </c>
      <c r="T13" s="158">
        <v>80974</v>
      </c>
      <c r="U13" s="158">
        <v>82551</v>
      </c>
      <c r="V13" s="158">
        <v>82785</v>
      </c>
      <c r="W13" s="160">
        <f>IFERROR(V13/U13-1,"-")</f>
        <v>2.8346113311770171E-3</v>
      </c>
      <c r="X13" s="159">
        <f t="shared" si="5"/>
        <v>-7.6111824116957716E-2</v>
      </c>
      <c r="Y13" s="157">
        <f t="shared" si="6"/>
        <v>234</v>
      </c>
      <c r="Z13" s="158">
        <f t="shared" si="7"/>
        <v>-6820</v>
      </c>
      <c r="AA13" s="159">
        <f t="shared" si="1"/>
        <v>0.36591349086376534</v>
      </c>
    </row>
    <row r="14" spans="1:27" s="56" customFormat="1" x14ac:dyDescent="0.25">
      <c r="B14" s="162" t="s">
        <v>110</v>
      </c>
      <c r="C14" s="163">
        <v>1557674</v>
      </c>
      <c r="D14" s="163">
        <v>1587163</v>
      </c>
      <c r="E14" s="163">
        <v>407466</v>
      </c>
      <c r="F14" s="163">
        <v>1572776</v>
      </c>
      <c r="G14" s="163">
        <v>1782834</v>
      </c>
      <c r="H14" s="163">
        <v>1915172</v>
      </c>
      <c r="I14" s="165">
        <f t="shared" ref="I14:I21" si="8">IFERROR(H14/G14-1,"-")</f>
        <v>7.4229008421423437E-2</v>
      </c>
      <c r="J14" s="164">
        <f t="shared" si="2"/>
        <v>0.20666371380885273</v>
      </c>
      <c r="K14" s="163">
        <f t="shared" si="3"/>
        <v>132338</v>
      </c>
      <c r="L14" s="163">
        <f t="shared" si="4"/>
        <v>328009</v>
      </c>
      <c r="M14" s="164">
        <f t="shared" si="0"/>
        <v>0.38032504047665244</v>
      </c>
      <c r="P14" s="162" t="s">
        <v>110</v>
      </c>
      <c r="Q14" s="163">
        <v>10691</v>
      </c>
      <c r="R14" s="163">
        <v>9333</v>
      </c>
      <c r="S14" s="163">
        <v>3461</v>
      </c>
      <c r="T14" s="163">
        <v>8604</v>
      </c>
      <c r="U14" s="163">
        <v>10514</v>
      </c>
      <c r="V14" s="163">
        <v>9484</v>
      </c>
      <c r="W14" s="165">
        <f t="shared" ref="W14:W21" si="9">IFERROR(V14/U14-1,"-")</f>
        <v>-9.7964618603766374E-2</v>
      </c>
      <c r="X14" s="164">
        <f t="shared" si="5"/>
        <v>1.6179149255330483E-2</v>
      </c>
      <c r="Y14" s="162">
        <f t="shared" si="6"/>
        <v>-1030</v>
      </c>
      <c r="Z14" s="163">
        <f t="shared" si="7"/>
        <v>151</v>
      </c>
      <c r="AA14" s="164">
        <f t="shared" si="1"/>
        <v>4.1919714288240026E-2</v>
      </c>
    </row>
    <row r="15" spans="1:27" x14ac:dyDescent="0.25">
      <c r="A15" s="1"/>
      <c r="B15" s="162" t="s">
        <v>113</v>
      </c>
      <c r="C15" s="163">
        <v>532876</v>
      </c>
      <c r="D15" s="163">
        <v>451480</v>
      </c>
      <c r="E15" s="163">
        <v>131872</v>
      </c>
      <c r="F15" s="163">
        <v>346210</v>
      </c>
      <c r="G15" s="163">
        <v>388908</v>
      </c>
      <c r="H15" s="163">
        <v>404435</v>
      </c>
      <c r="I15" s="165">
        <f t="shared" si="8"/>
        <v>3.992460941919429E-2</v>
      </c>
      <c r="J15" s="164">
        <f t="shared" si="2"/>
        <v>-0.10420173651103037</v>
      </c>
      <c r="K15" s="163">
        <f t="shared" si="3"/>
        <v>15527</v>
      </c>
      <c r="L15" s="163">
        <f t="shared" si="4"/>
        <v>-47045</v>
      </c>
      <c r="M15" s="164">
        <f t="shared" si="0"/>
        <v>8.0314853049843524E-2</v>
      </c>
      <c r="P15" s="162" t="s">
        <v>113</v>
      </c>
      <c r="Q15" s="163">
        <v>9551</v>
      </c>
      <c r="R15" s="163">
        <v>8331</v>
      </c>
      <c r="S15" s="163">
        <v>3632</v>
      </c>
      <c r="T15" s="163">
        <v>9211</v>
      </c>
      <c r="U15" s="163">
        <v>11454</v>
      </c>
      <c r="V15" s="163">
        <v>11228</v>
      </c>
      <c r="W15" s="165">
        <f t="shared" si="9"/>
        <v>-1.9731098306268513E-2</v>
      </c>
      <c r="X15" s="164">
        <f t="shared" si="5"/>
        <v>0.34773736646260955</v>
      </c>
      <c r="Y15" s="162">
        <f t="shared" si="6"/>
        <v>-226</v>
      </c>
      <c r="Z15" s="163">
        <f t="shared" si="7"/>
        <v>2897</v>
      </c>
      <c r="AA15" s="164">
        <f t="shared" si="1"/>
        <v>4.9628274148920182E-2</v>
      </c>
    </row>
    <row r="16" spans="1:27" x14ac:dyDescent="0.25">
      <c r="A16" s="1"/>
      <c r="B16" s="162" t="s">
        <v>116</v>
      </c>
      <c r="C16" s="163">
        <v>150218</v>
      </c>
      <c r="D16" s="163">
        <v>155503</v>
      </c>
      <c r="E16" s="163">
        <v>54011</v>
      </c>
      <c r="F16" s="163">
        <v>178800</v>
      </c>
      <c r="G16" s="163">
        <v>200937</v>
      </c>
      <c r="H16" s="163">
        <v>214448</v>
      </c>
      <c r="I16" s="165">
        <f t="shared" si="8"/>
        <v>6.7239980690465107E-2</v>
      </c>
      <c r="J16" s="164">
        <f t="shared" si="2"/>
        <v>0.37906021105702137</v>
      </c>
      <c r="K16" s="163">
        <f t="shared" si="3"/>
        <v>13511</v>
      </c>
      <c r="L16" s="163">
        <f t="shared" si="4"/>
        <v>58945</v>
      </c>
      <c r="M16" s="164">
        <f t="shared" si="0"/>
        <v>4.258622425564762E-2</v>
      </c>
      <c r="P16" s="162" t="s">
        <v>116</v>
      </c>
      <c r="Q16" s="163">
        <v>5965</v>
      </c>
      <c r="R16" s="163">
        <v>6092</v>
      </c>
      <c r="S16" s="163">
        <v>2530</v>
      </c>
      <c r="T16" s="163">
        <v>7497</v>
      </c>
      <c r="U16" s="163">
        <v>8031</v>
      </c>
      <c r="V16" s="163">
        <v>7720</v>
      </c>
      <c r="W16" s="165">
        <f t="shared" si="9"/>
        <v>-3.8724940854189982E-2</v>
      </c>
      <c r="X16" s="164">
        <f t="shared" si="5"/>
        <v>0.26723571897570575</v>
      </c>
      <c r="Y16" s="162">
        <f t="shared" si="6"/>
        <v>-311</v>
      </c>
      <c r="Z16" s="163">
        <f t="shared" si="7"/>
        <v>1628</v>
      </c>
      <c r="AA16" s="164">
        <f t="shared" si="1"/>
        <v>3.4122753511726382E-2</v>
      </c>
    </row>
    <row r="17" spans="1:27" x14ac:dyDescent="0.25">
      <c r="A17" s="1"/>
      <c r="B17" s="162" t="s">
        <v>123</v>
      </c>
      <c r="C17" s="163">
        <v>136148</v>
      </c>
      <c r="D17" s="163">
        <v>127370</v>
      </c>
      <c r="E17" s="163">
        <v>38215</v>
      </c>
      <c r="F17" s="163">
        <v>158032</v>
      </c>
      <c r="G17" s="163">
        <v>151440</v>
      </c>
      <c r="H17" s="163">
        <v>161188</v>
      </c>
      <c r="I17" s="165">
        <f t="shared" si="8"/>
        <v>6.4368726888536676E-2</v>
      </c>
      <c r="J17" s="164">
        <f t="shared" si="2"/>
        <v>0.26550993169506154</v>
      </c>
      <c r="K17" s="163">
        <f t="shared" si="3"/>
        <v>9748</v>
      </c>
      <c r="L17" s="163">
        <f t="shared" si="4"/>
        <v>33818</v>
      </c>
      <c r="M17" s="164">
        <f t="shared" si="0"/>
        <v>3.2009570223640829E-2</v>
      </c>
      <c r="P17" s="162" t="s">
        <v>123</v>
      </c>
      <c r="Q17" s="163">
        <v>1459</v>
      </c>
      <c r="R17" s="163">
        <v>1478</v>
      </c>
      <c r="S17" s="163">
        <v>672</v>
      </c>
      <c r="T17" s="163">
        <v>2279</v>
      </c>
      <c r="U17" s="163">
        <v>2346</v>
      </c>
      <c r="V17" s="163">
        <v>2109</v>
      </c>
      <c r="W17" s="165">
        <f t="shared" si="9"/>
        <v>-0.10102301790281332</v>
      </c>
      <c r="X17" s="164">
        <f t="shared" si="5"/>
        <v>0.42692828146143436</v>
      </c>
      <c r="Y17" s="162">
        <f t="shared" si="6"/>
        <v>-237</v>
      </c>
      <c r="Z17" s="163">
        <f t="shared" si="7"/>
        <v>631</v>
      </c>
      <c r="AA17" s="164">
        <f t="shared" si="1"/>
        <v>9.3218765746413135E-3</v>
      </c>
    </row>
    <row r="18" spans="1:27" x14ac:dyDescent="0.25">
      <c r="A18" s="1"/>
      <c r="B18" s="162" t="s">
        <v>119</v>
      </c>
      <c r="C18" s="163">
        <v>123511</v>
      </c>
      <c r="D18" s="163">
        <v>121302</v>
      </c>
      <c r="E18" s="163">
        <v>52873</v>
      </c>
      <c r="F18" s="163">
        <v>132336</v>
      </c>
      <c r="G18" s="163">
        <v>136772</v>
      </c>
      <c r="H18" s="163">
        <v>142827</v>
      </c>
      <c r="I18" s="165">
        <f t="shared" si="8"/>
        <v>4.4270757172520714E-2</v>
      </c>
      <c r="J18" s="164">
        <f t="shared" si="2"/>
        <v>0.17744967106890241</v>
      </c>
      <c r="K18" s="163">
        <f t="shared" si="3"/>
        <v>6055</v>
      </c>
      <c r="L18" s="163">
        <f t="shared" si="4"/>
        <v>21525</v>
      </c>
      <c r="M18" s="164">
        <f t="shared" si="0"/>
        <v>2.8363345201453883E-2</v>
      </c>
      <c r="P18" s="162" t="s">
        <v>119</v>
      </c>
      <c r="Q18" s="163">
        <v>1612</v>
      </c>
      <c r="R18" s="163">
        <v>1319</v>
      </c>
      <c r="S18" s="163">
        <v>682</v>
      </c>
      <c r="T18" s="163">
        <v>1555</v>
      </c>
      <c r="U18" s="163">
        <v>1706</v>
      </c>
      <c r="V18" s="163">
        <v>1781</v>
      </c>
      <c r="W18" s="165">
        <f t="shared" si="9"/>
        <v>4.3962485345838243E-2</v>
      </c>
      <c r="X18" s="164">
        <f t="shared" si="5"/>
        <v>0.35026535253980295</v>
      </c>
      <c r="Y18" s="162">
        <f t="shared" si="6"/>
        <v>75</v>
      </c>
      <c r="Z18" s="163">
        <f t="shared" si="7"/>
        <v>462</v>
      </c>
      <c r="AA18" s="164">
        <f t="shared" si="1"/>
        <v>7.8721015549721093E-3</v>
      </c>
    </row>
    <row r="19" spans="1:27" x14ac:dyDescent="0.25">
      <c r="A19" s="161" t="s">
        <v>144</v>
      </c>
      <c r="B19" s="162" t="s">
        <v>128</v>
      </c>
      <c r="C19" s="163">
        <v>59020</v>
      </c>
      <c r="D19" s="163">
        <v>65308</v>
      </c>
      <c r="E19" s="163">
        <v>28669</v>
      </c>
      <c r="F19" s="163">
        <v>54535</v>
      </c>
      <c r="G19" s="163">
        <v>60364</v>
      </c>
      <c r="H19" s="163">
        <v>55719</v>
      </c>
      <c r="I19" s="165">
        <f t="shared" si="8"/>
        <v>-7.6949837651580366E-2</v>
      </c>
      <c r="J19" s="164">
        <f t="shared" si="2"/>
        <v>-0.14682734121394014</v>
      </c>
      <c r="K19" s="163">
        <f t="shared" si="3"/>
        <v>-4645</v>
      </c>
      <c r="L19" s="163">
        <f t="shared" si="4"/>
        <v>-9589</v>
      </c>
      <c r="M19" s="164">
        <f t="shared" si="0"/>
        <v>1.1064975328753029E-2</v>
      </c>
      <c r="P19" s="162" t="s">
        <v>128</v>
      </c>
      <c r="Q19" s="163">
        <v>1519</v>
      </c>
      <c r="R19" s="163">
        <v>1417</v>
      </c>
      <c r="S19" s="163">
        <v>663</v>
      </c>
      <c r="T19" s="163">
        <v>911</v>
      </c>
      <c r="U19" s="163">
        <v>1153</v>
      </c>
      <c r="V19" s="163">
        <v>1176</v>
      </c>
      <c r="W19" s="165">
        <f t="shared" si="9"/>
        <v>1.9947961838681749E-2</v>
      </c>
      <c r="X19" s="164">
        <f t="shared" si="5"/>
        <v>-0.17007762879322508</v>
      </c>
      <c r="Y19" s="162">
        <f t="shared" si="6"/>
        <v>23</v>
      </c>
      <c r="Z19" s="163">
        <f t="shared" si="7"/>
        <v>-241</v>
      </c>
      <c r="AA19" s="164">
        <f t="shared" si="1"/>
        <v>5.1979738510090964E-3</v>
      </c>
    </row>
    <row r="20" spans="1:27" x14ac:dyDescent="0.25">
      <c r="A20" s="167" t="s">
        <v>145</v>
      </c>
      <c r="B20" s="162" t="s">
        <v>131</v>
      </c>
      <c r="C20" s="163">
        <v>100351</v>
      </c>
      <c r="D20" s="163">
        <v>88060</v>
      </c>
      <c r="E20" s="163">
        <v>42106</v>
      </c>
      <c r="F20" s="163">
        <v>45782</v>
      </c>
      <c r="G20" s="163">
        <v>58689</v>
      </c>
      <c r="H20" s="163">
        <v>57261</v>
      </c>
      <c r="I20" s="165">
        <f t="shared" si="8"/>
        <v>-2.4331646475489466E-2</v>
      </c>
      <c r="J20" s="164">
        <f t="shared" si="2"/>
        <v>-0.34975017033840561</v>
      </c>
      <c r="K20" s="163">
        <f t="shared" si="3"/>
        <v>-1428</v>
      </c>
      <c r="L20" s="163">
        <f t="shared" si="4"/>
        <v>-30799</v>
      </c>
      <c r="M20" s="164">
        <f t="shared" si="0"/>
        <v>1.137119388897373E-2</v>
      </c>
      <c r="P20" s="162" t="s">
        <v>131</v>
      </c>
      <c r="Q20" s="163">
        <v>2650</v>
      </c>
      <c r="R20" s="163">
        <v>2295</v>
      </c>
      <c r="S20" s="163">
        <v>1057</v>
      </c>
      <c r="T20" s="163">
        <v>1528</v>
      </c>
      <c r="U20" s="163">
        <v>2098</v>
      </c>
      <c r="V20" s="163">
        <v>2026</v>
      </c>
      <c r="W20" s="165">
        <f t="shared" si="9"/>
        <v>-3.4318398474737832E-2</v>
      </c>
      <c r="X20" s="164">
        <f t="shared" si="5"/>
        <v>-0.11721132897603481</v>
      </c>
      <c r="Y20" s="162">
        <f t="shared" si="6"/>
        <v>-72</v>
      </c>
      <c r="Z20" s="163">
        <f t="shared" si="7"/>
        <v>-269</v>
      </c>
      <c r="AA20" s="164">
        <f t="shared" si="1"/>
        <v>8.9550127739323384E-3</v>
      </c>
    </row>
    <row r="21" spans="1:27" x14ac:dyDescent="0.25">
      <c r="B21" s="168" t="s">
        <v>145</v>
      </c>
      <c r="C21" s="169">
        <f t="shared" ref="C21:H21" si="10">C13-SUM(C14:C20)</f>
        <v>844993</v>
      </c>
      <c r="D21" s="169">
        <f t="shared" si="10"/>
        <v>860692</v>
      </c>
      <c r="E21" s="169">
        <f t="shared" si="10"/>
        <v>291899</v>
      </c>
      <c r="F21" s="169">
        <f t="shared" si="10"/>
        <v>897766</v>
      </c>
      <c r="G21" s="169">
        <f t="shared" si="10"/>
        <v>999874</v>
      </c>
      <c r="H21" s="169">
        <f t="shared" si="10"/>
        <v>1094059</v>
      </c>
      <c r="I21" s="171">
        <f t="shared" si="8"/>
        <v>9.4196868805469514E-2</v>
      </c>
      <c r="J21" s="170">
        <f t="shared" si="2"/>
        <v>0.27113880458979511</v>
      </c>
      <c r="K21" s="169">
        <f>H21-G21</f>
        <v>94185</v>
      </c>
      <c r="L21" s="169">
        <f t="shared" si="4"/>
        <v>233367</v>
      </c>
      <c r="M21" s="170">
        <f t="shared" si="0"/>
        <v>0.21726405432976562</v>
      </c>
      <c r="P21" s="168" t="s">
        <v>145</v>
      </c>
      <c r="Q21" s="169">
        <f t="shared" ref="Q21:V21" si="11">Q13-SUM(Q14:Q20)</f>
        <v>52992</v>
      </c>
      <c r="R21" s="169">
        <f t="shared" si="11"/>
        <v>59340</v>
      </c>
      <c r="S21" s="169">
        <f t="shared" si="11"/>
        <v>23251</v>
      </c>
      <c r="T21" s="169">
        <f t="shared" si="11"/>
        <v>49389</v>
      </c>
      <c r="U21" s="169">
        <f t="shared" si="11"/>
        <v>45249</v>
      </c>
      <c r="V21" s="169">
        <f t="shared" si="11"/>
        <v>47261</v>
      </c>
      <c r="W21" s="171">
        <f t="shared" si="9"/>
        <v>4.4465071051293936E-2</v>
      </c>
      <c r="X21" s="170">
        <f t="shared" si="5"/>
        <v>-0.20355578024941012</v>
      </c>
      <c r="Y21" s="168">
        <f>V21-U21</f>
        <v>2012</v>
      </c>
      <c r="Z21" s="169">
        <f t="shared" si="7"/>
        <v>-12079</v>
      </c>
      <c r="AA21" s="170">
        <f t="shared" si="1"/>
        <v>0.20889578416032389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1570096</v>
      </c>
      <c r="D23" s="176">
        <v>1621520</v>
      </c>
      <c r="E23" s="176">
        <v>486371</v>
      </c>
      <c r="F23" s="176">
        <v>1603074</v>
      </c>
      <c r="G23" s="176">
        <v>1726562</v>
      </c>
      <c r="H23" s="176">
        <v>1779444</v>
      </c>
      <c r="I23" s="177">
        <f>IFERROR(H23/G23-1,"-")</f>
        <v>3.0628497557573908E-2</v>
      </c>
      <c r="J23" s="177">
        <f>IFERROR(H23/D23-1,"-")</f>
        <v>9.73925699343825E-2</v>
      </c>
      <c r="K23" s="176">
        <f>H23-G23</f>
        <v>52882</v>
      </c>
      <c r="L23" s="176">
        <f>H23-D23</f>
        <v>157924</v>
      </c>
      <c r="M23" s="177">
        <f t="shared" ref="M23:M35" si="12">H23/H$9</f>
        <v>0.35337145244705764</v>
      </c>
    </row>
    <row r="24" spans="1:27" x14ac:dyDescent="0.25">
      <c r="B24" s="157" t="s">
        <v>97</v>
      </c>
      <c r="C24" s="158">
        <v>177332</v>
      </c>
      <c r="D24" s="158">
        <v>210585</v>
      </c>
      <c r="E24" s="158">
        <v>95402</v>
      </c>
      <c r="F24" s="158">
        <v>194307</v>
      </c>
      <c r="G24" s="158">
        <v>169678</v>
      </c>
      <c r="H24" s="158">
        <v>151006</v>
      </c>
      <c r="I24" s="160">
        <f>IFERROR(H24/G24-1,"-")</f>
        <v>-0.11004372988837685</v>
      </c>
      <c r="J24" s="159">
        <f t="shared" ref="J24:J35" si="13">IFERROR(H24/D24-1,"-")</f>
        <v>-0.28292138566374625</v>
      </c>
      <c r="K24" s="158">
        <f t="shared" ref="K24:K34" si="14">H24-G24</f>
        <v>-18672</v>
      </c>
      <c r="L24" s="158">
        <f t="shared" ref="L24:L35" si="15">H24-D24</f>
        <v>-59579</v>
      </c>
      <c r="M24" s="159">
        <f t="shared" si="12"/>
        <v>2.998757451665823E-2</v>
      </c>
    </row>
    <row r="25" spans="1:27" x14ac:dyDescent="0.25">
      <c r="B25" s="162" t="s">
        <v>103</v>
      </c>
      <c r="C25" s="163">
        <v>84294</v>
      </c>
      <c r="D25" s="163">
        <v>107359</v>
      </c>
      <c r="E25" s="163">
        <v>54990</v>
      </c>
      <c r="F25" s="163">
        <v>82324</v>
      </c>
      <c r="G25" s="163">
        <v>71335</v>
      </c>
      <c r="H25" s="163">
        <v>57433</v>
      </c>
      <c r="I25" s="165">
        <f>IFERROR(H25/G25-1,"-")</f>
        <v>-0.19488329711922614</v>
      </c>
      <c r="J25" s="164">
        <f t="shared" si="13"/>
        <v>-0.46503786361646438</v>
      </c>
      <c r="K25" s="163">
        <f t="shared" si="14"/>
        <v>-13902</v>
      </c>
      <c r="L25" s="163">
        <f t="shared" si="15"/>
        <v>-49926</v>
      </c>
      <c r="M25" s="164">
        <f t="shared" si="12"/>
        <v>1.1405350563654637E-2</v>
      </c>
    </row>
    <row r="26" spans="1:27" x14ac:dyDescent="0.25">
      <c r="B26" s="162" t="s">
        <v>100</v>
      </c>
      <c r="C26" s="163">
        <v>93038</v>
      </c>
      <c r="D26" s="163">
        <v>103226</v>
      </c>
      <c r="E26" s="163">
        <v>40412</v>
      </c>
      <c r="F26" s="163">
        <v>111983</v>
      </c>
      <c r="G26" s="163">
        <v>98343</v>
      </c>
      <c r="H26" s="163">
        <v>93573</v>
      </c>
      <c r="I26" s="165">
        <f>IFERROR(H26/G26-1,"-")</f>
        <v>-4.8503706415301551E-2</v>
      </c>
      <c r="J26" s="164">
        <f t="shared" si="13"/>
        <v>-9.3513262162633448E-2</v>
      </c>
      <c r="K26" s="163">
        <f t="shared" si="14"/>
        <v>-4770</v>
      </c>
      <c r="L26" s="163">
        <f t="shared" si="15"/>
        <v>-9653</v>
      </c>
      <c r="M26" s="164">
        <f t="shared" si="12"/>
        <v>1.8582223953003595E-2</v>
      </c>
    </row>
    <row r="27" spans="1:27" x14ac:dyDescent="0.25">
      <c r="B27" s="157" t="s">
        <v>107</v>
      </c>
      <c r="C27" s="158">
        <v>1392764</v>
      </c>
      <c r="D27" s="158">
        <v>1410935</v>
      </c>
      <c r="E27" s="158">
        <v>390969</v>
      </c>
      <c r="F27" s="158">
        <v>1408767</v>
      </c>
      <c r="G27" s="158">
        <v>1556884</v>
      </c>
      <c r="H27" s="158">
        <v>1628438</v>
      </c>
      <c r="I27" s="160">
        <f>IFERROR(H27/G27-1,"-")</f>
        <v>4.595975037318123E-2</v>
      </c>
      <c r="J27" s="159">
        <f t="shared" si="13"/>
        <v>0.15415522330936571</v>
      </c>
      <c r="K27" s="158">
        <f t="shared" si="14"/>
        <v>71554</v>
      </c>
      <c r="L27" s="158">
        <f t="shared" si="15"/>
        <v>217503</v>
      </c>
      <c r="M27" s="159">
        <f t="shared" si="12"/>
        <v>0.32338387793039941</v>
      </c>
    </row>
    <row r="28" spans="1:27" x14ac:dyDescent="0.25">
      <c r="B28" s="162" t="s">
        <v>110</v>
      </c>
      <c r="C28" s="163">
        <v>680009</v>
      </c>
      <c r="D28" s="163">
        <v>699988</v>
      </c>
      <c r="E28" s="163">
        <v>170354</v>
      </c>
      <c r="F28" s="163">
        <v>715472</v>
      </c>
      <c r="G28" s="163">
        <v>811804</v>
      </c>
      <c r="H28" s="163">
        <v>856544</v>
      </c>
      <c r="I28" s="165">
        <f t="shared" ref="I28:I35" si="16">IFERROR(H28/G28-1,"-")</f>
        <v>5.5111825021803229E-2</v>
      </c>
      <c r="J28" s="164">
        <f t="shared" si="13"/>
        <v>0.2236552626616457</v>
      </c>
      <c r="K28" s="163">
        <f t="shared" si="14"/>
        <v>44740</v>
      </c>
      <c r="L28" s="163">
        <f t="shared" si="15"/>
        <v>156556</v>
      </c>
      <c r="M28" s="164">
        <f t="shared" si="12"/>
        <v>0.17009706254583598</v>
      </c>
    </row>
    <row r="29" spans="1:27" x14ac:dyDescent="0.25">
      <c r="B29" s="162" t="s">
        <v>113</v>
      </c>
      <c r="C29" s="163">
        <v>204025</v>
      </c>
      <c r="D29" s="163">
        <v>186069</v>
      </c>
      <c r="E29" s="163">
        <v>49431</v>
      </c>
      <c r="F29" s="163">
        <v>154532</v>
      </c>
      <c r="G29" s="163">
        <v>166120</v>
      </c>
      <c r="H29" s="163">
        <v>168129</v>
      </c>
      <c r="I29" s="165">
        <f t="shared" si="16"/>
        <v>1.2093667228509464E-2</v>
      </c>
      <c r="J29" s="164">
        <f t="shared" si="13"/>
        <v>-9.6415845734646788E-2</v>
      </c>
      <c r="K29" s="163">
        <f t="shared" si="14"/>
        <v>2009</v>
      </c>
      <c r="L29" s="163">
        <f t="shared" si="15"/>
        <v>-17940</v>
      </c>
      <c r="M29" s="164">
        <f t="shared" si="12"/>
        <v>3.3387950915269804E-2</v>
      </c>
    </row>
    <row r="30" spans="1:27" x14ac:dyDescent="0.25">
      <c r="B30" s="162" t="s">
        <v>116</v>
      </c>
      <c r="C30" s="163">
        <v>43580</v>
      </c>
      <c r="D30" s="163">
        <v>48761</v>
      </c>
      <c r="E30" s="163">
        <v>18306</v>
      </c>
      <c r="F30" s="163">
        <v>57599</v>
      </c>
      <c r="G30" s="163">
        <v>60661</v>
      </c>
      <c r="H30" s="163">
        <v>53779</v>
      </c>
      <c r="I30" s="165">
        <f t="shared" si="16"/>
        <v>-0.11345015743228759</v>
      </c>
      <c r="J30" s="164">
        <f t="shared" si="13"/>
        <v>0.10291011258997962</v>
      </c>
      <c r="K30" s="163">
        <f t="shared" si="14"/>
        <v>-6882</v>
      </c>
      <c r="L30" s="163">
        <f t="shared" si="15"/>
        <v>5018</v>
      </c>
      <c r="M30" s="164">
        <f t="shared" si="12"/>
        <v>1.0679719812003252E-2</v>
      </c>
    </row>
    <row r="31" spans="1:27" x14ac:dyDescent="0.25">
      <c r="B31" s="162" t="s">
        <v>123</v>
      </c>
      <c r="C31" s="163">
        <v>60853</v>
      </c>
      <c r="D31" s="163">
        <v>56760</v>
      </c>
      <c r="E31" s="163">
        <v>15742</v>
      </c>
      <c r="F31" s="163">
        <v>71206</v>
      </c>
      <c r="G31" s="163">
        <v>65680</v>
      </c>
      <c r="H31" s="163">
        <v>66424</v>
      </c>
      <c r="I31" s="165">
        <f t="shared" si="16"/>
        <v>1.1327649208282553E-2</v>
      </c>
      <c r="J31" s="164">
        <f t="shared" si="13"/>
        <v>0.1702607470049331</v>
      </c>
      <c r="K31" s="163">
        <f t="shared" si="14"/>
        <v>744</v>
      </c>
      <c r="L31" s="163">
        <f t="shared" si="15"/>
        <v>9664</v>
      </c>
      <c r="M31" s="164">
        <f t="shared" si="12"/>
        <v>1.3190831157003736E-2</v>
      </c>
    </row>
    <row r="32" spans="1:27" x14ac:dyDescent="0.25">
      <c r="B32" s="162" t="s">
        <v>119</v>
      </c>
      <c r="C32" s="163">
        <v>64569</v>
      </c>
      <c r="D32" s="163">
        <v>63818</v>
      </c>
      <c r="E32" s="163">
        <v>25266</v>
      </c>
      <c r="F32" s="163">
        <v>75458</v>
      </c>
      <c r="G32" s="163">
        <v>72483</v>
      </c>
      <c r="H32" s="163">
        <v>74137</v>
      </c>
      <c r="I32" s="165">
        <f t="shared" si="16"/>
        <v>2.2819143799235775E-2</v>
      </c>
      <c r="J32" s="164">
        <f t="shared" si="13"/>
        <v>0.16169419286094833</v>
      </c>
      <c r="K32" s="163">
        <f t="shared" si="14"/>
        <v>1654</v>
      </c>
      <c r="L32" s="163">
        <f t="shared" si="15"/>
        <v>10319</v>
      </c>
      <c r="M32" s="164">
        <f t="shared" si="12"/>
        <v>1.4722519714060972E-2</v>
      </c>
    </row>
    <row r="33" spans="2:13" x14ac:dyDescent="0.25">
      <c r="B33" s="162" t="s">
        <v>128</v>
      </c>
      <c r="C33" s="163">
        <v>23148</v>
      </c>
      <c r="D33" s="163">
        <v>27581</v>
      </c>
      <c r="E33" s="163">
        <v>11552</v>
      </c>
      <c r="F33" s="163">
        <v>20464</v>
      </c>
      <c r="G33" s="163">
        <v>22127</v>
      </c>
      <c r="H33" s="163">
        <v>21505</v>
      </c>
      <c r="I33" s="165">
        <f t="shared" si="16"/>
        <v>-2.8110453292357729E-2</v>
      </c>
      <c r="J33" s="164">
        <f t="shared" si="13"/>
        <v>-0.22029658097965987</v>
      </c>
      <c r="K33" s="163">
        <f t="shared" si="14"/>
        <v>-622</v>
      </c>
      <c r="L33" s="163">
        <f t="shared" si="15"/>
        <v>-6076</v>
      </c>
      <c r="M33" s="164">
        <f t="shared" si="12"/>
        <v>4.2705772617030796E-3</v>
      </c>
    </row>
    <row r="34" spans="2:13" x14ac:dyDescent="0.25">
      <c r="B34" s="162" t="s">
        <v>131</v>
      </c>
      <c r="C34" s="163">
        <v>30584</v>
      </c>
      <c r="D34" s="163">
        <v>29295</v>
      </c>
      <c r="E34" s="163">
        <v>13286</v>
      </c>
      <c r="F34" s="163">
        <v>15797</v>
      </c>
      <c r="G34" s="163">
        <v>21156</v>
      </c>
      <c r="H34" s="163">
        <v>19617</v>
      </c>
      <c r="I34" s="165">
        <f t="shared" si="16"/>
        <v>-7.274532047646054E-2</v>
      </c>
      <c r="J34" s="164">
        <f t="shared" si="13"/>
        <v>-0.33036354326676909</v>
      </c>
      <c r="K34" s="163">
        <f t="shared" si="14"/>
        <v>-1539</v>
      </c>
      <c r="L34" s="163">
        <f t="shared" si="15"/>
        <v>-9678</v>
      </c>
      <c r="M34" s="164">
        <f t="shared" si="12"/>
        <v>3.8956481814847389E-3</v>
      </c>
    </row>
    <row r="35" spans="2:13" x14ac:dyDescent="0.25">
      <c r="B35" s="168" t="s">
        <v>145</v>
      </c>
      <c r="C35" s="169">
        <f t="shared" ref="C35:H35" si="17">C27-SUM(C28:C34)</f>
        <v>285996</v>
      </c>
      <c r="D35" s="169">
        <f t="shared" si="17"/>
        <v>298663</v>
      </c>
      <c r="E35" s="169">
        <f t="shared" si="17"/>
        <v>87032</v>
      </c>
      <c r="F35" s="169">
        <f t="shared" si="17"/>
        <v>298239</v>
      </c>
      <c r="G35" s="169">
        <f t="shared" si="17"/>
        <v>336853</v>
      </c>
      <c r="H35" s="169">
        <f t="shared" si="17"/>
        <v>368303</v>
      </c>
      <c r="I35" s="171">
        <f t="shared" si="16"/>
        <v>9.336416775269929E-2</v>
      </c>
      <c r="J35" s="170">
        <f t="shared" si="13"/>
        <v>0.23317250546602697</v>
      </c>
      <c r="K35" s="169">
        <f>H35-G35</f>
        <v>31450</v>
      </c>
      <c r="L35" s="169">
        <f t="shared" si="15"/>
        <v>69640</v>
      </c>
      <c r="M35" s="170">
        <f t="shared" si="12"/>
        <v>7.3139568343037864E-2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1211602</v>
      </c>
      <c r="D37" s="176">
        <v>1190067</v>
      </c>
      <c r="E37" s="176">
        <v>336432</v>
      </c>
      <c r="F37" s="176">
        <v>1134618</v>
      </c>
      <c r="G37" s="176">
        <v>1208359</v>
      </c>
      <c r="H37" s="176">
        <v>1272373</v>
      </c>
      <c r="I37" s="177">
        <f>IFERROR(H37/G37-1,"-")</f>
        <v>5.2975978165429316E-2</v>
      </c>
      <c r="J37" s="177">
        <f>IFERROR(H37/D37-1,"-")</f>
        <v>6.9160811954285029E-2</v>
      </c>
      <c r="K37" s="176">
        <f>H37-G37</f>
        <v>64014</v>
      </c>
      <c r="L37" s="176">
        <f>H37-D37</f>
        <v>82306</v>
      </c>
      <c r="M37" s="177">
        <f t="shared" ref="M37:M49" si="18">H37/H$9</f>
        <v>0.25267459670797177</v>
      </c>
    </row>
    <row r="38" spans="2:13" x14ac:dyDescent="0.25">
      <c r="B38" s="157" t="s">
        <v>97</v>
      </c>
      <c r="C38" s="158">
        <v>124150</v>
      </c>
      <c r="D38" s="158">
        <v>119383</v>
      </c>
      <c r="E38" s="158">
        <v>44587</v>
      </c>
      <c r="F38" s="158">
        <v>115928</v>
      </c>
      <c r="G38" s="158">
        <v>111509</v>
      </c>
      <c r="H38" s="158">
        <v>107119</v>
      </c>
      <c r="I38" s="160">
        <f>IFERROR(H38/G38-1,"-")</f>
        <v>-3.9369019541023564E-2</v>
      </c>
      <c r="J38" s="159">
        <f t="shared" ref="J38:J49" si="19">IFERROR(H38/D38-1,"-")</f>
        <v>-0.10272819413149281</v>
      </c>
      <c r="K38" s="158">
        <f t="shared" ref="K38:K48" si="20">H38-G38</f>
        <v>-4390</v>
      </c>
      <c r="L38" s="158">
        <f t="shared" ref="L38:L49" si="21">H38-D38</f>
        <v>-12264</v>
      </c>
      <c r="M38" s="159">
        <f t="shared" si="18"/>
        <v>2.1272260669443023E-2</v>
      </c>
    </row>
    <row r="39" spans="2:13" x14ac:dyDescent="0.25">
      <c r="B39" s="162" t="s">
        <v>103</v>
      </c>
      <c r="C39" s="163">
        <v>39945</v>
      </c>
      <c r="D39" s="163">
        <v>48354</v>
      </c>
      <c r="E39" s="163">
        <v>21989</v>
      </c>
      <c r="F39" s="163">
        <v>46120</v>
      </c>
      <c r="G39" s="163">
        <v>49099</v>
      </c>
      <c r="H39" s="163">
        <v>47505</v>
      </c>
      <c r="I39" s="165">
        <f>IFERROR(H39/G39-1,"-")</f>
        <v>-3.2465019654168148E-2</v>
      </c>
      <c r="J39" s="164">
        <f t="shared" si="19"/>
        <v>-1.7558009678620201E-2</v>
      </c>
      <c r="K39" s="163">
        <f t="shared" si="20"/>
        <v>-1594</v>
      </c>
      <c r="L39" s="163">
        <f t="shared" si="21"/>
        <v>-849</v>
      </c>
      <c r="M39" s="164">
        <f t="shared" si="18"/>
        <v>9.4337955274217521E-3</v>
      </c>
    </row>
    <row r="40" spans="2:13" x14ac:dyDescent="0.25">
      <c r="B40" s="162" t="s">
        <v>100</v>
      </c>
      <c r="C40" s="163">
        <v>84205</v>
      </c>
      <c r="D40" s="163">
        <v>71029</v>
      </c>
      <c r="E40" s="163">
        <v>22598</v>
      </c>
      <c r="F40" s="163">
        <v>69808</v>
      </c>
      <c r="G40" s="163">
        <v>62410</v>
      </c>
      <c r="H40" s="163">
        <v>59614</v>
      </c>
      <c r="I40" s="165">
        <f>IFERROR(H40/G40-1,"-")</f>
        <v>-4.4800512738343179E-2</v>
      </c>
      <c r="J40" s="164">
        <f t="shared" si="19"/>
        <v>-0.16070900618057415</v>
      </c>
      <c r="K40" s="163">
        <f t="shared" si="20"/>
        <v>-2796</v>
      </c>
      <c r="L40" s="163">
        <f t="shared" si="21"/>
        <v>-11415</v>
      </c>
      <c r="M40" s="164">
        <f t="shared" si="18"/>
        <v>1.1838465142021269E-2</v>
      </c>
    </row>
    <row r="41" spans="2:13" x14ac:dyDescent="0.25">
      <c r="B41" s="157" t="s">
        <v>107</v>
      </c>
      <c r="C41" s="158">
        <v>1087452</v>
      </c>
      <c r="D41" s="158">
        <v>1070684</v>
      </c>
      <c r="E41" s="158">
        <v>291845</v>
      </c>
      <c r="F41" s="158">
        <v>1018690</v>
      </c>
      <c r="G41" s="158">
        <v>1096850</v>
      </c>
      <c r="H41" s="158">
        <v>1165254</v>
      </c>
      <c r="I41" s="160">
        <f>IFERROR(H41/G41-1,"-")</f>
        <v>6.2364042485298921E-2</v>
      </c>
      <c r="J41" s="159">
        <f t="shared" si="19"/>
        <v>8.8326714511471227E-2</v>
      </c>
      <c r="K41" s="158">
        <f t="shared" si="20"/>
        <v>68404</v>
      </c>
      <c r="L41" s="158">
        <f t="shared" si="21"/>
        <v>94570</v>
      </c>
      <c r="M41" s="159">
        <f t="shared" si="18"/>
        <v>0.23140233603852872</v>
      </c>
    </row>
    <row r="42" spans="2:13" x14ac:dyDescent="0.25">
      <c r="B42" s="162" t="s">
        <v>110</v>
      </c>
      <c r="C42" s="163">
        <v>568802</v>
      </c>
      <c r="D42" s="163">
        <v>593029</v>
      </c>
      <c r="E42" s="163">
        <v>130827</v>
      </c>
      <c r="F42" s="163">
        <v>533736</v>
      </c>
      <c r="G42" s="163">
        <v>585314</v>
      </c>
      <c r="H42" s="163">
        <v>633486</v>
      </c>
      <c r="I42" s="165">
        <f t="shared" ref="I42:I49" si="22">IFERROR(H42/G42-1,"-")</f>
        <v>8.2301123841220347E-2</v>
      </c>
      <c r="J42" s="164">
        <f t="shared" si="19"/>
        <v>6.822094703631687E-2</v>
      </c>
      <c r="K42" s="163">
        <f t="shared" si="20"/>
        <v>48172</v>
      </c>
      <c r="L42" s="163">
        <f t="shared" si="21"/>
        <v>40457</v>
      </c>
      <c r="M42" s="164">
        <f t="shared" si="18"/>
        <v>0.12580101870296381</v>
      </c>
    </row>
    <row r="43" spans="2:13" x14ac:dyDescent="0.25">
      <c r="B43" s="162" t="s">
        <v>113</v>
      </c>
      <c r="C43" s="163">
        <v>67730</v>
      </c>
      <c r="D43" s="163">
        <v>48402</v>
      </c>
      <c r="E43" s="163">
        <v>14283</v>
      </c>
      <c r="F43" s="163">
        <v>34314</v>
      </c>
      <c r="G43" s="163">
        <v>40158</v>
      </c>
      <c r="H43" s="163">
        <v>39330</v>
      </c>
      <c r="I43" s="165">
        <f t="shared" si="22"/>
        <v>-2.0618556701030966E-2</v>
      </c>
      <c r="J43" s="164">
        <f t="shared" si="19"/>
        <v>-0.18743027147638525</v>
      </c>
      <c r="K43" s="163">
        <f t="shared" si="20"/>
        <v>-828</v>
      </c>
      <c r="L43" s="163">
        <f t="shared" si="21"/>
        <v>-9072</v>
      </c>
      <c r="M43" s="164">
        <f t="shared" si="18"/>
        <v>7.8103605534890546E-3</v>
      </c>
    </row>
    <row r="44" spans="2:13" x14ac:dyDescent="0.25">
      <c r="B44" s="162" t="s">
        <v>116</v>
      </c>
      <c r="C44" s="163">
        <v>22038</v>
      </c>
      <c r="D44" s="163">
        <v>22636</v>
      </c>
      <c r="E44" s="163">
        <v>8694</v>
      </c>
      <c r="F44" s="163">
        <v>24587</v>
      </c>
      <c r="G44" s="163">
        <v>26845</v>
      </c>
      <c r="H44" s="163">
        <v>26886</v>
      </c>
      <c r="I44" s="165">
        <f t="shared" si="22"/>
        <v>1.5272862730488779E-3</v>
      </c>
      <c r="J44" s="164">
        <f t="shared" si="19"/>
        <v>0.18775402014490195</v>
      </c>
      <c r="K44" s="163">
        <f t="shared" si="20"/>
        <v>41</v>
      </c>
      <c r="L44" s="163">
        <f t="shared" si="21"/>
        <v>4250</v>
      </c>
      <c r="M44" s="164">
        <f t="shared" si="18"/>
        <v>5.3391648573889328E-3</v>
      </c>
    </row>
    <row r="45" spans="2:13" x14ac:dyDescent="0.25">
      <c r="B45" s="162" t="s">
        <v>123</v>
      </c>
      <c r="C45" s="163">
        <v>51900</v>
      </c>
      <c r="D45" s="163">
        <v>50071</v>
      </c>
      <c r="E45" s="163">
        <v>13048</v>
      </c>
      <c r="F45" s="163">
        <v>53245</v>
      </c>
      <c r="G45" s="163">
        <v>50773</v>
      </c>
      <c r="H45" s="163">
        <v>53448</v>
      </c>
      <c r="I45" s="165">
        <f t="shared" si="22"/>
        <v>5.26854824414551E-2</v>
      </c>
      <c r="J45" s="164">
        <f t="shared" si="19"/>
        <v>6.7444229194543848E-2</v>
      </c>
      <c r="K45" s="163">
        <f t="shared" si="20"/>
        <v>2675</v>
      </c>
      <c r="L45" s="163">
        <f t="shared" si="21"/>
        <v>3377</v>
      </c>
      <c r="M45" s="164">
        <f t="shared" si="18"/>
        <v>1.0613988071774294E-2</v>
      </c>
    </row>
    <row r="46" spans="2:13" x14ac:dyDescent="0.25">
      <c r="B46" s="162" t="s">
        <v>119</v>
      </c>
      <c r="C46" s="163">
        <v>38003</v>
      </c>
      <c r="D46" s="163">
        <v>37114</v>
      </c>
      <c r="E46" s="163">
        <v>14023</v>
      </c>
      <c r="F46" s="163">
        <v>34601</v>
      </c>
      <c r="G46" s="163">
        <v>39773</v>
      </c>
      <c r="H46" s="163">
        <v>40397</v>
      </c>
      <c r="I46" s="165">
        <f t="shared" si="22"/>
        <v>1.5689035275186614E-2</v>
      </c>
      <c r="J46" s="164">
        <f t="shared" si="19"/>
        <v>8.845718596755936E-2</v>
      </c>
      <c r="K46" s="163">
        <f t="shared" si="20"/>
        <v>624</v>
      </c>
      <c r="L46" s="163">
        <f t="shared" si="21"/>
        <v>3283</v>
      </c>
      <c r="M46" s="164">
        <f t="shared" si="18"/>
        <v>8.0222510877014323E-3</v>
      </c>
    </row>
    <row r="47" spans="2:13" x14ac:dyDescent="0.25">
      <c r="B47" s="162" t="s">
        <v>128</v>
      </c>
      <c r="C47" s="163">
        <v>23726</v>
      </c>
      <c r="D47" s="163">
        <v>23338</v>
      </c>
      <c r="E47" s="163">
        <v>9675</v>
      </c>
      <c r="F47" s="163">
        <v>19782</v>
      </c>
      <c r="G47" s="163">
        <v>20626</v>
      </c>
      <c r="H47" s="163">
        <v>19155</v>
      </c>
      <c r="I47" s="165">
        <f t="shared" si="22"/>
        <v>-7.1317754290701085E-2</v>
      </c>
      <c r="J47" s="164">
        <f t="shared" si="19"/>
        <v>-0.17923558145513752</v>
      </c>
      <c r="K47" s="163">
        <f t="shared" si="20"/>
        <v>-1471</v>
      </c>
      <c r="L47" s="163">
        <f t="shared" si="21"/>
        <v>-4183</v>
      </c>
      <c r="M47" s="164">
        <f t="shared" si="18"/>
        <v>3.8039017646092762E-3</v>
      </c>
    </row>
    <row r="48" spans="2:13" x14ac:dyDescent="0.25">
      <c r="B48" s="162" t="s">
        <v>131</v>
      </c>
      <c r="C48" s="163">
        <v>41568</v>
      </c>
      <c r="D48" s="163">
        <v>35272</v>
      </c>
      <c r="E48" s="163">
        <v>16312</v>
      </c>
      <c r="F48" s="163">
        <v>18611</v>
      </c>
      <c r="G48" s="163">
        <v>21946</v>
      </c>
      <c r="H48" s="163">
        <v>20567</v>
      </c>
      <c r="I48" s="165">
        <f t="shared" si="22"/>
        <v>-6.2836052127950404E-2</v>
      </c>
      <c r="J48" s="164">
        <f t="shared" si="19"/>
        <v>-0.41690292583352229</v>
      </c>
      <c r="K48" s="163">
        <f t="shared" si="20"/>
        <v>-1379</v>
      </c>
      <c r="L48" s="163">
        <f t="shared" si="21"/>
        <v>-14705</v>
      </c>
      <c r="M48" s="164">
        <f t="shared" si="18"/>
        <v>4.0843042335013827E-3</v>
      </c>
    </row>
    <row r="49" spans="2:13" x14ac:dyDescent="0.25">
      <c r="B49" s="168" t="s">
        <v>145</v>
      </c>
      <c r="C49" s="169">
        <f t="shared" ref="C49:H49" si="23">C41-SUM(C42:C48)</f>
        <v>273685</v>
      </c>
      <c r="D49" s="169">
        <f t="shared" si="23"/>
        <v>260822</v>
      </c>
      <c r="E49" s="169">
        <f t="shared" si="23"/>
        <v>84983</v>
      </c>
      <c r="F49" s="169">
        <f t="shared" si="23"/>
        <v>299814</v>
      </c>
      <c r="G49" s="169">
        <f t="shared" si="23"/>
        <v>311415</v>
      </c>
      <c r="H49" s="169">
        <f t="shared" si="23"/>
        <v>331985</v>
      </c>
      <c r="I49" s="171">
        <f t="shared" si="22"/>
        <v>6.6053337186712247E-2</v>
      </c>
      <c r="J49" s="170">
        <f t="shared" si="19"/>
        <v>0.2728412480542286</v>
      </c>
      <c r="K49" s="169">
        <f>H49-G49</f>
        <v>20570</v>
      </c>
      <c r="L49" s="169">
        <f t="shared" si="21"/>
        <v>71163</v>
      </c>
      <c r="M49" s="170">
        <f t="shared" si="18"/>
        <v>6.5927346767100534E-2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42496</v>
      </c>
      <c r="D51" s="176">
        <v>41449</v>
      </c>
      <c r="E51" s="176">
        <v>12080</v>
      </c>
      <c r="F51" s="176">
        <v>33076</v>
      </c>
      <c r="G51" s="176">
        <v>45674</v>
      </c>
      <c r="H51" s="176">
        <v>39257</v>
      </c>
      <c r="I51" s="177">
        <f>IFERROR(H51/G51-1,"-")</f>
        <v>-0.1404956868240137</v>
      </c>
      <c r="J51" s="177">
        <f>IFERROR(H51/D51-1,"-")</f>
        <v>-5.2884267412965369E-2</v>
      </c>
      <c r="K51" s="176">
        <f>H51-G51</f>
        <v>-6417</v>
      </c>
      <c r="L51" s="176">
        <f>H51-D51</f>
        <v>-2192</v>
      </c>
      <c r="M51" s="177">
        <f t="shared" ref="M51:M63" si="24">H51/H$9</f>
        <v>7.7958638252814596E-3</v>
      </c>
    </row>
    <row r="52" spans="2:13" x14ac:dyDescent="0.25">
      <c r="B52" s="157" t="s">
        <v>97</v>
      </c>
      <c r="C52" s="158">
        <v>10814</v>
      </c>
      <c r="D52" s="158">
        <v>10010</v>
      </c>
      <c r="E52" s="158">
        <v>2332</v>
      </c>
      <c r="F52" s="158">
        <v>5537</v>
      </c>
      <c r="G52" s="158">
        <v>18264</v>
      </c>
      <c r="H52" s="158">
        <v>10070</v>
      </c>
      <c r="I52" s="160">
        <f>IFERROR(H52/G52-1,"-")</f>
        <v>-0.44864213753832671</v>
      </c>
      <c r="J52" s="159">
        <f t="shared" ref="J52:J63" si="25">IFERROR(H52/D52-1,"-")</f>
        <v>5.9940059940060131E-3</v>
      </c>
      <c r="K52" s="158">
        <f t="shared" ref="K52:K62" si="26">H52-G52</f>
        <v>-8194</v>
      </c>
      <c r="L52" s="158">
        <f t="shared" ref="L52:L63" si="27">H52-D52</f>
        <v>60</v>
      </c>
      <c r="M52" s="159">
        <f t="shared" si="24"/>
        <v>1.9997541513764247E-3</v>
      </c>
    </row>
    <row r="53" spans="2:13" x14ac:dyDescent="0.25">
      <c r="B53" s="162" t="s">
        <v>103</v>
      </c>
      <c r="C53" s="163">
        <v>6825</v>
      </c>
      <c r="D53" s="163">
        <v>5648</v>
      </c>
      <c r="E53" s="163">
        <v>1654</v>
      </c>
      <c r="F53" s="163">
        <v>2745</v>
      </c>
      <c r="G53" s="163">
        <v>13308</v>
      </c>
      <c r="H53" s="163">
        <v>6705</v>
      </c>
      <c r="I53" s="165">
        <f>IFERROR(H53/G53-1,"-")</f>
        <v>-0.49616771866546439</v>
      </c>
      <c r="J53" s="164">
        <f t="shared" si="25"/>
        <v>0.18714589235127477</v>
      </c>
      <c r="K53" s="163">
        <f t="shared" si="26"/>
        <v>-6603</v>
      </c>
      <c r="L53" s="163">
        <f t="shared" si="27"/>
        <v>1057</v>
      </c>
      <c r="M53" s="164">
        <f t="shared" si="24"/>
        <v>1.331514556601681E-3</v>
      </c>
    </row>
    <row r="54" spans="2:13" x14ac:dyDescent="0.25">
      <c r="B54" s="162" t="s">
        <v>100</v>
      </c>
      <c r="C54" s="163">
        <v>3989</v>
      </c>
      <c r="D54" s="163">
        <v>4362</v>
      </c>
      <c r="E54" s="163">
        <v>678</v>
      </c>
      <c r="F54" s="163">
        <v>2792</v>
      </c>
      <c r="G54" s="163">
        <v>4956</v>
      </c>
      <c r="H54" s="163">
        <v>3365</v>
      </c>
      <c r="I54" s="165">
        <f>IFERROR(H54/G54-1,"-")</f>
        <v>-0.32102502017756251</v>
      </c>
      <c r="J54" s="164">
        <f t="shared" si="25"/>
        <v>-0.22856487849610274</v>
      </c>
      <c r="K54" s="163">
        <f t="shared" si="26"/>
        <v>-1591</v>
      </c>
      <c r="L54" s="163">
        <f t="shared" si="27"/>
        <v>-997</v>
      </c>
      <c r="M54" s="164">
        <f t="shared" si="24"/>
        <v>6.6823959477474372E-4</v>
      </c>
    </row>
    <row r="55" spans="2:13" x14ac:dyDescent="0.25">
      <c r="B55" s="157" t="s">
        <v>107</v>
      </c>
      <c r="C55" s="158">
        <v>31682</v>
      </c>
      <c r="D55" s="158">
        <v>31439</v>
      </c>
      <c r="E55" s="158">
        <v>9748</v>
      </c>
      <c r="F55" s="158">
        <v>27539</v>
      </c>
      <c r="G55" s="158">
        <v>27410</v>
      </c>
      <c r="H55" s="158">
        <v>29187</v>
      </c>
      <c r="I55" s="160">
        <f>IFERROR(H55/G55-1,"-")</f>
        <v>6.4830353885443337E-2</v>
      </c>
      <c r="J55" s="159">
        <f t="shared" si="25"/>
        <v>-7.1630777060339046E-2</v>
      </c>
      <c r="K55" s="158">
        <f t="shared" si="26"/>
        <v>1777</v>
      </c>
      <c r="L55" s="158">
        <f t="shared" si="27"/>
        <v>-2252</v>
      </c>
      <c r="M55" s="159">
        <f t="shared" si="24"/>
        <v>5.7961096739050349E-3</v>
      </c>
    </row>
    <row r="56" spans="2:13" x14ac:dyDescent="0.25">
      <c r="B56" s="162" t="s">
        <v>110</v>
      </c>
      <c r="C56" s="163">
        <v>9100</v>
      </c>
      <c r="D56" s="163">
        <v>9458</v>
      </c>
      <c r="E56" s="163">
        <v>2988</v>
      </c>
      <c r="F56" s="163">
        <v>9439</v>
      </c>
      <c r="G56" s="163">
        <v>8436</v>
      </c>
      <c r="H56" s="163">
        <v>10101</v>
      </c>
      <c r="I56" s="165">
        <f t="shared" ref="I56:I63" si="28">IFERROR(H56/G56-1,"-")</f>
        <v>0.19736842105263164</v>
      </c>
      <c r="J56" s="164">
        <f t="shared" si="25"/>
        <v>6.7984774793825364E-2</v>
      </c>
      <c r="K56" s="163">
        <f t="shared" si="26"/>
        <v>1665</v>
      </c>
      <c r="L56" s="163">
        <f t="shared" si="27"/>
        <v>643</v>
      </c>
      <c r="M56" s="164">
        <f t="shared" si="24"/>
        <v>2.0059102962317046E-3</v>
      </c>
    </row>
    <row r="57" spans="2:13" x14ac:dyDescent="0.25">
      <c r="B57" s="162" t="s">
        <v>113</v>
      </c>
      <c r="C57" s="163">
        <v>9963</v>
      </c>
      <c r="D57" s="163">
        <v>8739</v>
      </c>
      <c r="E57" s="163">
        <v>2596</v>
      </c>
      <c r="F57" s="163">
        <v>6032</v>
      </c>
      <c r="G57" s="163">
        <v>5351</v>
      </c>
      <c r="H57" s="163">
        <v>5834</v>
      </c>
      <c r="I57" s="165">
        <f t="shared" si="28"/>
        <v>9.0263502149130925E-2</v>
      </c>
      <c r="J57" s="164">
        <f t="shared" si="25"/>
        <v>-0.33241789678452915</v>
      </c>
      <c r="K57" s="163">
        <f t="shared" si="26"/>
        <v>483</v>
      </c>
      <c r="L57" s="163">
        <f t="shared" si="27"/>
        <v>-2905</v>
      </c>
      <c r="M57" s="164">
        <f t="shared" si="24"/>
        <v>1.1585467447001053E-3</v>
      </c>
    </row>
    <row r="58" spans="2:13" x14ac:dyDescent="0.25">
      <c r="B58" s="162" t="s">
        <v>116</v>
      </c>
      <c r="C58" s="163">
        <v>1908</v>
      </c>
      <c r="D58" s="163">
        <v>2061</v>
      </c>
      <c r="E58" s="163">
        <v>516</v>
      </c>
      <c r="F58" s="163">
        <v>2383</v>
      </c>
      <c r="G58" s="163">
        <v>2635</v>
      </c>
      <c r="H58" s="163">
        <v>2142</v>
      </c>
      <c r="I58" s="165">
        <f t="shared" si="28"/>
        <v>-0.18709677419354842</v>
      </c>
      <c r="J58" s="164">
        <f t="shared" si="25"/>
        <v>3.9301310043668103E-2</v>
      </c>
      <c r="K58" s="163">
        <f t="shared" si="26"/>
        <v>-493</v>
      </c>
      <c r="L58" s="163">
        <f t="shared" si="27"/>
        <v>81</v>
      </c>
      <c r="M58" s="164">
        <f t="shared" si="24"/>
        <v>4.2536975096805379E-4</v>
      </c>
    </row>
    <row r="59" spans="2:13" x14ac:dyDescent="0.25">
      <c r="B59" s="162" t="s">
        <v>123</v>
      </c>
      <c r="C59" s="163">
        <v>610</v>
      </c>
      <c r="D59" s="163">
        <v>685</v>
      </c>
      <c r="E59" s="163">
        <v>249</v>
      </c>
      <c r="F59" s="163">
        <v>806</v>
      </c>
      <c r="G59" s="163">
        <v>741</v>
      </c>
      <c r="H59" s="163">
        <v>980</v>
      </c>
      <c r="I59" s="165">
        <f t="shared" si="28"/>
        <v>0.32253711201079627</v>
      </c>
      <c r="J59" s="164">
        <f t="shared" si="25"/>
        <v>0.43065693430656937</v>
      </c>
      <c r="K59" s="163">
        <f t="shared" si="26"/>
        <v>239</v>
      </c>
      <c r="L59" s="163">
        <f t="shared" si="27"/>
        <v>295</v>
      </c>
      <c r="M59" s="164">
        <f t="shared" si="24"/>
        <v>1.9461361155401153E-4</v>
      </c>
    </row>
    <row r="60" spans="2:13" x14ac:dyDescent="0.25">
      <c r="B60" s="162" t="s">
        <v>119</v>
      </c>
      <c r="C60" s="163">
        <v>558</v>
      </c>
      <c r="D60" s="163">
        <v>661</v>
      </c>
      <c r="E60" s="163">
        <v>221</v>
      </c>
      <c r="F60" s="163">
        <v>594</v>
      </c>
      <c r="G60" s="163">
        <v>617</v>
      </c>
      <c r="H60" s="163">
        <v>691</v>
      </c>
      <c r="I60" s="165">
        <f t="shared" si="28"/>
        <v>0.11993517017828204</v>
      </c>
      <c r="J60" s="164">
        <f t="shared" si="25"/>
        <v>4.5385779122541603E-2</v>
      </c>
      <c r="K60" s="163">
        <f t="shared" si="26"/>
        <v>74</v>
      </c>
      <c r="L60" s="163">
        <f t="shared" si="27"/>
        <v>30</v>
      </c>
      <c r="M60" s="164">
        <f t="shared" si="24"/>
        <v>1.3722245467736934E-4</v>
      </c>
    </row>
    <row r="61" spans="2:13" x14ac:dyDescent="0.25">
      <c r="B61" s="162" t="s">
        <v>128</v>
      </c>
      <c r="C61" s="163">
        <v>327</v>
      </c>
      <c r="D61" s="163">
        <v>238</v>
      </c>
      <c r="E61" s="163">
        <v>136</v>
      </c>
      <c r="F61" s="163">
        <v>91</v>
      </c>
      <c r="G61" s="163">
        <v>199</v>
      </c>
      <c r="H61" s="163">
        <v>107</v>
      </c>
      <c r="I61" s="165">
        <f t="shared" si="28"/>
        <v>-0.46231155778894473</v>
      </c>
      <c r="J61" s="164">
        <f t="shared" si="25"/>
        <v>-0.55042016806722693</v>
      </c>
      <c r="K61" s="163">
        <f t="shared" si="26"/>
        <v>-92</v>
      </c>
      <c r="L61" s="163">
        <f t="shared" si="27"/>
        <v>-131</v>
      </c>
      <c r="M61" s="164">
        <f t="shared" si="24"/>
        <v>2.1248629016611462E-5</v>
      </c>
    </row>
    <row r="62" spans="2:13" x14ac:dyDescent="0.25">
      <c r="B62" s="162" t="s">
        <v>131</v>
      </c>
      <c r="C62" s="163">
        <v>418</v>
      </c>
      <c r="D62" s="163">
        <v>451</v>
      </c>
      <c r="E62" s="163">
        <v>209</v>
      </c>
      <c r="F62" s="163">
        <v>120</v>
      </c>
      <c r="G62" s="163">
        <v>168</v>
      </c>
      <c r="H62" s="163">
        <v>111</v>
      </c>
      <c r="I62" s="165">
        <f t="shared" si="28"/>
        <v>-0.3392857142857143</v>
      </c>
      <c r="J62" s="164">
        <f t="shared" si="25"/>
        <v>-0.75388026607538805</v>
      </c>
      <c r="K62" s="163">
        <f t="shared" si="26"/>
        <v>-57</v>
      </c>
      <c r="L62" s="163">
        <f t="shared" si="27"/>
        <v>-340</v>
      </c>
      <c r="M62" s="164">
        <f t="shared" si="24"/>
        <v>2.2042970288260491E-5</v>
      </c>
    </row>
    <row r="63" spans="2:13" x14ac:dyDescent="0.25">
      <c r="B63" s="168" t="s">
        <v>145</v>
      </c>
      <c r="C63" s="169">
        <f t="shared" ref="C63:H63" si="29">C55-SUM(C56:C62)</f>
        <v>8798</v>
      </c>
      <c r="D63" s="169">
        <f t="shared" si="29"/>
        <v>9146</v>
      </c>
      <c r="E63" s="169">
        <f t="shared" si="29"/>
        <v>2833</v>
      </c>
      <c r="F63" s="169">
        <f t="shared" si="29"/>
        <v>8074</v>
      </c>
      <c r="G63" s="169">
        <f t="shared" si="29"/>
        <v>9263</v>
      </c>
      <c r="H63" s="169">
        <f t="shared" si="29"/>
        <v>9221</v>
      </c>
      <c r="I63" s="171">
        <f t="shared" si="28"/>
        <v>-4.5341681960487934E-3</v>
      </c>
      <c r="J63" s="170">
        <f t="shared" si="25"/>
        <v>8.2003061447626369E-3</v>
      </c>
      <c r="K63" s="169">
        <f>H63-G63</f>
        <v>-42</v>
      </c>
      <c r="L63" s="169">
        <f t="shared" si="27"/>
        <v>75</v>
      </c>
      <c r="M63" s="170">
        <f t="shared" si="24"/>
        <v>1.8311552164689186E-3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126249</v>
      </c>
      <c r="D65" s="176">
        <v>126380</v>
      </c>
      <c r="E65" s="176">
        <v>44479</v>
      </c>
      <c r="F65" s="176">
        <v>146959</v>
      </c>
      <c r="G65" s="176">
        <v>167345</v>
      </c>
      <c r="H65" s="176">
        <v>216281</v>
      </c>
      <c r="I65" s="177">
        <f>IFERROR(H65/G65-1,"-")</f>
        <v>0.29242582688457985</v>
      </c>
      <c r="J65" s="177">
        <f>IFERROR(H65/D65-1,"-")</f>
        <v>0.71135464472226628</v>
      </c>
      <c r="K65" s="176">
        <f>H65-G65</f>
        <v>48936</v>
      </c>
      <c r="L65" s="176">
        <f>H65-D65</f>
        <v>89901</v>
      </c>
      <c r="M65" s="177">
        <f t="shared" ref="M65:M77" si="30">H65/H$9</f>
        <v>4.2950231143380785E-2</v>
      </c>
    </row>
    <row r="66" spans="2:13" x14ac:dyDescent="0.25">
      <c r="B66" s="157" t="s">
        <v>97</v>
      </c>
      <c r="C66" s="158">
        <v>33119</v>
      </c>
      <c r="D66" s="158">
        <v>39570</v>
      </c>
      <c r="E66" s="158">
        <v>21572</v>
      </c>
      <c r="F66" s="158">
        <v>31498</v>
      </c>
      <c r="G66" s="158">
        <v>43404</v>
      </c>
      <c r="H66" s="158">
        <v>57295</v>
      </c>
      <c r="I66" s="160">
        <f>IFERROR(H66/G66-1,"-")</f>
        <v>0.32003962768408445</v>
      </c>
      <c r="J66" s="159">
        <f t="shared" ref="J66:J77" si="31">IFERROR(H66/D66-1,"-")</f>
        <v>0.44794035885772043</v>
      </c>
      <c r="K66" s="158">
        <f t="shared" ref="K66:K76" si="32">H66-G66</f>
        <v>13891</v>
      </c>
      <c r="L66" s="158">
        <f t="shared" ref="L66:L77" si="33">H66-D66</f>
        <v>17725</v>
      </c>
      <c r="M66" s="159">
        <f t="shared" si="30"/>
        <v>1.1377945789782745E-2</v>
      </c>
    </row>
    <row r="67" spans="2:13" x14ac:dyDescent="0.25">
      <c r="B67" s="162" t="s">
        <v>103</v>
      </c>
      <c r="C67" s="163">
        <v>18966</v>
      </c>
      <c r="D67" s="163">
        <v>21866</v>
      </c>
      <c r="E67" s="163">
        <v>7680</v>
      </c>
      <c r="F67" s="163">
        <v>23212</v>
      </c>
      <c r="G67" s="163">
        <v>30252</v>
      </c>
      <c r="H67" s="163">
        <v>36093</v>
      </c>
      <c r="I67" s="165">
        <f>IFERROR(H67/G67-1,"-")</f>
        <v>0.19307814359381203</v>
      </c>
      <c r="J67" s="164">
        <f t="shared" si="31"/>
        <v>0.65064483673282725</v>
      </c>
      <c r="K67" s="163">
        <f t="shared" si="32"/>
        <v>5841</v>
      </c>
      <c r="L67" s="163">
        <f t="shared" si="33"/>
        <v>14227</v>
      </c>
      <c r="M67" s="164">
        <f t="shared" si="30"/>
        <v>7.1675398794070798E-3</v>
      </c>
    </row>
    <row r="68" spans="2:13" x14ac:dyDescent="0.25">
      <c r="B68" s="162" t="s">
        <v>100</v>
      </c>
      <c r="C68" s="163">
        <v>14153</v>
      </c>
      <c r="D68" s="163">
        <v>17704</v>
      </c>
      <c r="E68" s="163">
        <v>13892</v>
      </c>
      <c r="F68" s="163">
        <v>8286</v>
      </c>
      <c r="G68" s="163">
        <v>13152</v>
      </c>
      <c r="H68" s="163">
        <v>21202</v>
      </c>
      <c r="I68" s="165">
        <f>IFERROR(H68/G68-1,"-")</f>
        <v>0.61207420924574207</v>
      </c>
      <c r="J68" s="164">
        <f t="shared" si="31"/>
        <v>0.19758246723904205</v>
      </c>
      <c r="K68" s="163">
        <f t="shared" si="32"/>
        <v>8050</v>
      </c>
      <c r="L68" s="163">
        <f t="shared" si="33"/>
        <v>3498</v>
      </c>
      <c r="M68" s="164">
        <f t="shared" si="30"/>
        <v>4.2104059103756659E-3</v>
      </c>
    </row>
    <row r="69" spans="2:13" x14ac:dyDescent="0.25">
      <c r="B69" s="157" t="s">
        <v>107</v>
      </c>
      <c r="C69" s="158">
        <v>93130</v>
      </c>
      <c r="D69" s="158">
        <v>86810</v>
      </c>
      <c r="E69" s="158">
        <v>22907</v>
      </c>
      <c r="F69" s="158">
        <v>115461</v>
      </c>
      <c r="G69" s="158">
        <v>123941</v>
      </c>
      <c r="H69" s="158">
        <v>158986</v>
      </c>
      <c r="I69" s="160">
        <f>IFERROR(H69/G69-1,"-")</f>
        <v>0.28275550463527011</v>
      </c>
      <c r="J69" s="159">
        <f t="shared" si="31"/>
        <v>0.83142495104250669</v>
      </c>
      <c r="K69" s="158">
        <f t="shared" si="32"/>
        <v>35045</v>
      </c>
      <c r="L69" s="158">
        <f t="shared" si="33"/>
        <v>72176</v>
      </c>
      <c r="M69" s="159">
        <f t="shared" si="30"/>
        <v>3.1572285353598038E-2</v>
      </c>
    </row>
    <row r="70" spans="2:13" x14ac:dyDescent="0.25">
      <c r="B70" s="162" t="s">
        <v>110</v>
      </c>
      <c r="C70" s="163">
        <v>42478</v>
      </c>
      <c r="D70" s="163">
        <v>37200</v>
      </c>
      <c r="E70" s="163">
        <v>8750</v>
      </c>
      <c r="F70" s="163">
        <v>51489</v>
      </c>
      <c r="G70" s="163">
        <v>46355</v>
      </c>
      <c r="H70" s="163">
        <v>68506</v>
      </c>
      <c r="I70" s="165">
        <f t="shared" ref="I70:I77" si="34">IFERROR(H70/G70-1,"-")</f>
        <v>0.47785567899902914</v>
      </c>
      <c r="J70" s="164">
        <f t="shared" si="31"/>
        <v>0.84155913978494623</v>
      </c>
      <c r="K70" s="163">
        <f t="shared" si="32"/>
        <v>22151</v>
      </c>
      <c r="L70" s="163">
        <f t="shared" si="33"/>
        <v>31306</v>
      </c>
      <c r="M70" s="164">
        <f t="shared" si="30"/>
        <v>1.3604285788897056E-2</v>
      </c>
    </row>
    <row r="71" spans="2:13" x14ac:dyDescent="0.25">
      <c r="B71" s="162" t="s">
        <v>113</v>
      </c>
      <c r="C71" s="163">
        <v>12902</v>
      </c>
      <c r="D71" s="163">
        <v>10764</v>
      </c>
      <c r="E71" s="163">
        <v>2882</v>
      </c>
      <c r="F71" s="163">
        <v>7238</v>
      </c>
      <c r="G71" s="163">
        <v>9796</v>
      </c>
      <c r="H71" s="163">
        <v>9646</v>
      </c>
      <c r="I71" s="165">
        <f t="shared" si="34"/>
        <v>-1.5312372396896645E-2</v>
      </c>
      <c r="J71" s="164">
        <f t="shared" si="31"/>
        <v>-0.10386473429951693</v>
      </c>
      <c r="K71" s="163">
        <f t="shared" si="32"/>
        <v>-150</v>
      </c>
      <c r="L71" s="163">
        <f t="shared" si="33"/>
        <v>-1118</v>
      </c>
      <c r="M71" s="164">
        <f t="shared" si="30"/>
        <v>1.9155539765816278E-3</v>
      </c>
    </row>
    <row r="72" spans="2:13" x14ac:dyDescent="0.25">
      <c r="B72" s="162" t="s">
        <v>116</v>
      </c>
      <c r="C72" s="163">
        <v>5934</v>
      </c>
      <c r="D72" s="163">
        <v>10138</v>
      </c>
      <c r="E72" s="163">
        <v>2892</v>
      </c>
      <c r="F72" s="163">
        <v>16075</v>
      </c>
      <c r="G72" s="163">
        <v>15316</v>
      </c>
      <c r="H72" s="163">
        <v>18423</v>
      </c>
      <c r="I72" s="165">
        <f t="shared" si="34"/>
        <v>0.20285975450509275</v>
      </c>
      <c r="J72" s="164">
        <f t="shared" si="31"/>
        <v>0.81722233182087201</v>
      </c>
      <c r="K72" s="163">
        <f t="shared" si="32"/>
        <v>3107</v>
      </c>
      <c r="L72" s="163">
        <f t="shared" si="33"/>
        <v>8285</v>
      </c>
      <c r="M72" s="164">
        <f t="shared" si="30"/>
        <v>3.6585373118975047E-3</v>
      </c>
    </row>
    <row r="73" spans="2:13" x14ac:dyDescent="0.25">
      <c r="B73" s="162" t="s">
        <v>123</v>
      </c>
      <c r="C73" s="163">
        <v>2158</v>
      </c>
      <c r="D73" s="163">
        <v>1611</v>
      </c>
      <c r="E73" s="163">
        <v>305</v>
      </c>
      <c r="F73" s="163">
        <v>3084</v>
      </c>
      <c r="G73" s="163">
        <v>3661</v>
      </c>
      <c r="H73" s="163">
        <v>6025</v>
      </c>
      <c r="I73" s="165">
        <f t="shared" si="34"/>
        <v>0.64572521169079478</v>
      </c>
      <c r="J73" s="164">
        <f t="shared" si="31"/>
        <v>2.739913097454997</v>
      </c>
      <c r="K73" s="163">
        <f t="shared" si="32"/>
        <v>2364</v>
      </c>
      <c r="L73" s="163">
        <f t="shared" si="33"/>
        <v>4414</v>
      </c>
      <c r="M73" s="164">
        <f t="shared" si="30"/>
        <v>1.1964765404213465E-3</v>
      </c>
    </row>
    <row r="74" spans="2:13" x14ac:dyDescent="0.25">
      <c r="B74" s="162" t="s">
        <v>119</v>
      </c>
      <c r="C74" s="163">
        <v>2670</v>
      </c>
      <c r="D74" s="163">
        <v>2084</v>
      </c>
      <c r="E74" s="163">
        <v>957</v>
      </c>
      <c r="F74" s="163">
        <v>3024</v>
      </c>
      <c r="G74" s="163">
        <v>2600</v>
      </c>
      <c r="H74" s="163">
        <v>3924</v>
      </c>
      <c r="I74" s="165">
        <f t="shared" si="34"/>
        <v>0.50923076923076915</v>
      </c>
      <c r="J74" s="164">
        <f t="shared" si="31"/>
        <v>0.88291746641074864</v>
      </c>
      <c r="K74" s="163">
        <f t="shared" si="32"/>
        <v>1324</v>
      </c>
      <c r="L74" s="163">
        <f t="shared" si="33"/>
        <v>1840</v>
      </c>
      <c r="M74" s="164">
        <f t="shared" si="30"/>
        <v>7.7924878748769513E-4</v>
      </c>
    </row>
    <row r="75" spans="2:13" x14ac:dyDescent="0.25">
      <c r="B75" s="162" t="s">
        <v>128</v>
      </c>
      <c r="C75" s="163">
        <v>1145</v>
      </c>
      <c r="D75" s="163">
        <v>1857</v>
      </c>
      <c r="E75" s="163">
        <v>670</v>
      </c>
      <c r="F75" s="163">
        <v>2128</v>
      </c>
      <c r="G75" s="163">
        <v>3659</v>
      </c>
      <c r="H75" s="163">
        <v>2837</v>
      </c>
      <c r="I75" s="165">
        <f t="shared" si="34"/>
        <v>-0.22465154413774258</v>
      </c>
      <c r="J75" s="164">
        <f t="shared" si="31"/>
        <v>0.52773290253096383</v>
      </c>
      <c r="K75" s="163">
        <f t="shared" si="32"/>
        <v>-822</v>
      </c>
      <c r="L75" s="163">
        <f t="shared" si="33"/>
        <v>980</v>
      </c>
      <c r="M75" s="164">
        <f t="shared" si="30"/>
        <v>5.6338654691707221E-4</v>
      </c>
    </row>
    <row r="76" spans="2:13" x14ac:dyDescent="0.25">
      <c r="B76" s="162" t="s">
        <v>131</v>
      </c>
      <c r="C76" s="163">
        <v>2238</v>
      </c>
      <c r="D76" s="163">
        <v>1949</v>
      </c>
      <c r="E76" s="163">
        <v>896</v>
      </c>
      <c r="F76" s="163">
        <v>704</v>
      </c>
      <c r="G76" s="163">
        <v>1080</v>
      </c>
      <c r="H76" s="163">
        <v>2359</v>
      </c>
      <c r="I76" s="165">
        <f t="shared" si="34"/>
        <v>1.1842592592592593</v>
      </c>
      <c r="J76" s="164">
        <f t="shared" si="31"/>
        <v>0.21036428937916885</v>
      </c>
      <c r="K76" s="163">
        <f t="shared" si="32"/>
        <v>1279</v>
      </c>
      <c r="L76" s="163">
        <f t="shared" si="33"/>
        <v>410</v>
      </c>
      <c r="M76" s="164">
        <f t="shared" si="30"/>
        <v>4.6846276495501345E-4</v>
      </c>
    </row>
    <row r="77" spans="2:13" x14ac:dyDescent="0.25">
      <c r="B77" s="168" t="s">
        <v>145</v>
      </c>
      <c r="C77" s="169">
        <f t="shared" ref="C77:H77" si="35">C69-SUM(C70:C76)</f>
        <v>23605</v>
      </c>
      <c r="D77" s="169">
        <f t="shared" si="35"/>
        <v>21207</v>
      </c>
      <c r="E77" s="169">
        <f t="shared" si="35"/>
        <v>5555</v>
      </c>
      <c r="F77" s="169">
        <f t="shared" si="35"/>
        <v>31719</v>
      </c>
      <c r="G77" s="169">
        <f t="shared" si="35"/>
        <v>41474</v>
      </c>
      <c r="H77" s="169">
        <f t="shared" si="35"/>
        <v>47266</v>
      </c>
      <c r="I77" s="171">
        <f t="shared" si="34"/>
        <v>0.13965375898153054</v>
      </c>
      <c r="J77" s="170">
        <f t="shared" si="31"/>
        <v>1.2287923798745699</v>
      </c>
      <c r="K77" s="169">
        <f>H77-G77</f>
        <v>5792</v>
      </c>
      <c r="L77" s="169">
        <f t="shared" si="33"/>
        <v>26059</v>
      </c>
      <c r="M77" s="170">
        <f t="shared" si="30"/>
        <v>9.3863336364407232E-3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756161</v>
      </c>
      <c r="D79" s="176">
        <v>729706</v>
      </c>
      <c r="E79" s="176">
        <v>202539</v>
      </c>
      <c r="F79" s="176">
        <v>649125</v>
      </c>
      <c r="G79" s="176">
        <v>735309</v>
      </c>
      <c r="H79" s="176">
        <v>846435</v>
      </c>
      <c r="I79" s="177">
        <f>IFERROR(H79/G79-1,"-")</f>
        <v>0.15112830116318454</v>
      </c>
      <c r="J79" s="177">
        <f>IFERROR(H79/D79-1,"-")</f>
        <v>0.15996716485817575</v>
      </c>
      <c r="K79" s="176">
        <f>H79-G79</f>
        <v>111126</v>
      </c>
      <c r="L79" s="176">
        <f>H79-D79</f>
        <v>116729</v>
      </c>
      <c r="M79" s="177">
        <f t="shared" ref="M79:M91" si="36">H79/H$9</f>
        <v>0.16808956356706098</v>
      </c>
    </row>
    <row r="80" spans="2:13" x14ac:dyDescent="0.25">
      <c r="B80" s="157" t="s">
        <v>97</v>
      </c>
      <c r="C80" s="158">
        <v>337241</v>
      </c>
      <c r="D80" s="158">
        <v>333182</v>
      </c>
      <c r="E80" s="158">
        <v>89109</v>
      </c>
      <c r="F80" s="158">
        <v>319738</v>
      </c>
      <c r="G80" s="158">
        <v>322678</v>
      </c>
      <c r="H80" s="158">
        <v>361792</v>
      </c>
      <c r="I80" s="160">
        <f>IFERROR(H80/G80-1,"-")</f>
        <v>0.12121681676470031</v>
      </c>
      <c r="J80" s="159">
        <f t="shared" ref="J80:J91" si="37">IFERROR(H80/D80-1,"-")</f>
        <v>8.5868984518971514E-2</v>
      </c>
      <c r="K80" s="158">
        <f t="shared" ref="K80:K90" si="38">H80-G80</f>
        <v>39114</v>
      </c>
      <c r="L80" s="158">
        <f t="shared" ref="L80:L91" si="39">H80-D80</f>
        <v>28610</v>
      </c>
      <c r="M80" s="159">
        <f t="shared" si="36"/>
        <v>7.1846579338111158E-2</v>
      </c>
    </row>
    <row r="81" spans="2:13" x14ac:dyDescent="0.25">
      <c r="B81" s="162" t="s">
        <v>103</v>
      </c>
      <c r="C81" s="163">
        <v>85314</v>
      </c>
      <c r="D81" s="163">
        <v>67821</v>
      </c>
      <c r="E81" s="163">
        <v>22416</v>
      </c>
      <c r="F81" s="163">
        <v>91642</v>
      </c>
      <c r="G81" s="163">
        <v>87184</v>
      </c>
      <c r="H81" s="163">
        <v>100895</v>
      </c>
      <c r="I81" s="165">
        <f>IFERROR(H81/G81-1,"-")</f>
        <v>0.15726509451275472</v>
      </c>
      <c r="J81" s="164">
        <f t="shared" si="37"/>
        <v>0.48766606213414732</v>
      </c>
      <c r="K81" s="163">
        <f t="shared" si="38"/>
        <v>13711</v>
      </c>
      <c r="L81" s="163">
        <f t="shared" si="39"/>
        <v>33074</v>
      </c>
      <c r="M81" s="164">
        <f t="shared" si="36"/>
        <v>2.0036265650757137E-2</v>
      </c>
    </row>
    <row r="82" spans="2:13" x14ac:dyDescent="0.25">
      <c r="B82" s="162" t="s">
        <v>100</v>
      </c>
      <c r="C82" s="163">
        <v>251927</v>
      </c>
      <c r="D82" s="163">
        <v>265361</v>
      </c>
      <c r="E82" s="163">
        <v>66693</v>
      </c>
      <c r="F82" s="163">
        <v>228096</v>
      </c>
      <c r="G82" s="163">
        <v>235494</v>
      </c>
      <c r="H82" s="163">
        <v>260897</v>
      </c>
      <c r="I82" s="165">
        <f>IFERROR(H82/G82-1,"-")</f>
        <v>0.10787111348909106</v>
      </c>
      <c r="J82" s="164">
        <f t="shared" si="37"/>
        <v>-1.6822366512034503E-2</v>
      </c>
      <c r="K82" s="163">
        <f t="shared" si="38"/>
        <v>25403</v>
      </c>
      <c r="L82" s="163">
        <f t="shared" si="39"/>
        <v>-4464</v>
      </c>
      <c r="M82" s="164">
        <f t="shared" si="36"/>
        <v>5.1810313687354025E-2</v>
      </c>
    </row>
    <row r="83" spans="2:13" x14ac:dyDescent="0.25">
      <c r="B83" s="157" t="s">
        <v>107</v>
      </c>
      <c r="C83" s="158">
        <v>418920</v>
      </c>
      <c r="D83" s="158">
        <v>396524</v>
      </c>
      <c r="E83" s="158">
        <v>113430</v>
      </c>
      <c r="F83" s="158">
        <v>329387</v>
      </c>
      <c r="G83" s="158">
        <v>412631</v>
      </c>
      <c r="H83" s="158">
        <v>484643</v>
      </c>
      <c r="I83" s="160">
        <f>IFERROR(H83/G83-1,"-")</f>
        <v>0.17451912241203393</v>
      </c>
      <c r="J83" s="159">
        <f t="shared" si="37"/>
        <v>0.22222866711724887</v>
      </c>
      <c r="K83" s="158">
        <f t="shared" si="38"/>
        <v>72012</v>
      </c>
      <c r="L83" s="158">
        <f t="shared" si="39"/>
        <v>88119</v>
      </c>
      <c r="M83" s="159">
        <f t="shared" si="36"/>
        <v>9.6242984228949807E-2</v>
      </c>
    </row>
    <row r="84" spans="2:13" x14ac:dyDescent="0.25">
      <c r="B84" s="162" t="s">
        <v>110</v>
      </c>
      <c r="C84" s="163">
        <v>63112</v>
      </c>
      <c r="D84" s="163">
        <v>68309</v>
      </c>
      <c r="E84" s="163">
        <v>19308</v>
      </c>
      <c r="F84" s="163">
        <v>64862</v>
      </c>
      <c r="G84" s="163">
        <v>85559</v>
      </c>
      <c r="H84" s="163">
        <v>101388</v>
      </c>
      <c r="I84" s="165">
        <f t="shared" ref="I84:I91" si="40">IFERROR(H84/G84-1,"-")</f>
        <v>0.18500683738706614</v>
      </c>
      <c r="J84" s="164">
        <f t="shared" si="37"/>
        <v>0.48425536898505328</v>
      </c>
      <c r="K84" s="163">
        <f t="shared" si="38"/>
        <v>15829</v>
      </c>
      <c r="L84" s="163">
        <f t="shared" si="39"/>
        <v>33079</v>
      </c>
      <c r="M84" s="164">
        <f t="shared" si="36"/>
        <v>2.0134168212487879E-2</v>
      </c>
    </row>
    <row r="85" spans="2:13" x14ac:dyDescent="0.25">
      <c r="B85" s="162" t="s">
        <v>113</v>
      </c>
      <c r="C85" s="163">
        <v>178097</v>
      </c>
      <c r="D85" s="163">
        <v>145952</v>
      </c>
      <c r="E85" s="163">
        <v>36893</v>
      </c>
      <c r="F85" s="163">
        <v>100615</v>
      </c>
      <c r="G85" s="163">
        <v>114693</v>
      </c>
      <c r="H85" s="163">
        <v>127421</v>
      </c>
      <c r="I85" s="165">
        <f t="shared" si="40"/>
        <v>0.11097451457368801</v>
      </c>
      <c r="J85" s="164">
        <f t="shared" si="37"/>
        <v>-0.12696639991229997</v>
      </c>
      <c r="K85" s="163">
        <f t="shared" si="38"/>
        <v>12728</v>
      </c>
      <c r="L85" s="163">
        <f t="shared" si="39"/>
        <v>-18531</v>
      </c>
      <c r="M85" s="164">
        <f t="shared" si="36"/>
        <v>2.5303939793697657E-2</v>
      </c>
    </row>
    <row r="86" spans="2:13" x14ac:dyDescent="0.25">
      <c r="B86" s="162" t="s">
        <v>116</v>
      </c>
      <c r="C86" s="163">
        <v>21473</v>
      </c>
      <c r="D86" s="163">
        <v>23700</v>
      </c>
      <c r="E86" s="163">
        <v>7643</v>
      </c>
      <c r="F86" s="163">
        <v>27963</v>
      </c>
      <c r="G86" s="163">
        <v>38926</v>
      </c>
      <c r="H86" s="163">
        <v>54071</v>
      </c>
      <c r="I86" s="165">
        <f t="shared" si="40"/>
        <v>0.38907157170014894</v>
      </c>
      <c r="J86" s="164">
        <f t="shared" si="37"/>
        <v>1.2814767932489453</v>
      </c>
      <c r="K86" s="163">
        <f t="shared" si="38"/>
        <v>15145</v>
      </c>
      <c r="L86" s="163">
        <f t="shared" si="39"/>
        <v>30371</v>
      </c>
      <c r="M86" s="164">
        <f t="shared" si="36"/>
        <v>1.073770672483363E-2</v>
      </c>
    </row>
    <row r="87" spans="2:13" x14ac:dyDescent="0.25">
      <c r="B87" s="162" t="s">
        <v>123</v>
      </c>
      <c r="C87" s="163">
        <v>11010</v>
      </c>
      <c r="D87" s="163">
        <v>8712</v>
      </c>
      <c r="E87" s="163">
        <v>1824</v>
      </c>
      <c r="F87" s="163">
        <v>9790</v>
      </c>
      <c r="G87" s="163">
        <v>11536</v>
      </c>
      <c r="H87" s="163">
        <v>16773</v>
      </c>
      <c r="I87" s="165">
        <f t="shared" si="40"/>
        <v>0.4539701803051317</v>
      </c>
      <c r="J87" s="164">
        <f t="shared" si="37"/>
        <v>0.92527548209366395</v>
      </c>
      <c r="K87" s="163">
        <f t="shared" si="38"/>
        <v>5237</v>
      </c>
      <c r="L87" s="163">
        <f t="shared" si="39"/>
        <v>8061</v>
      </c>
      <c r="M87" s="164">
        <f t="shared" si="36"/>
        <v>3.3308715373422809E-3</v>
      </c>
    </row>
    <row r="88" spans="2:13" x14ac:dyDescent="0.25">
      <c r="B88" s="162" t="s">
        <v>119</v>
      </c>
      <c r="C88" s="163">
        <v>6103</v>
      </c>
      <c r="D88" s="163">
        <v>5823</v>
      </c>
      <c r="E88" s="163">
        <v>1940</v>
      </c>
      <c r="F88" s="163">
        <v>5197</v>
      </c>
      <c r="G88" s="163">
        <v>6355</v>
      </c>
      <c r="H88" s="163">
        <v>8066</v>
      </c>
      <c r="I88" s="165">
        <f t="shared" si="40"/>
        <v>0.26923682140047211</v>
      </c>
      <c r="J88" s="164">
        <f t="shared" si="37"/>
        <v>0.38519663403743776</v>
      </c>
      <c r="K88" s="163">
        <f t="shared" si="38"/>
        <v>1711</v>
      </c>
      <c r="L88" s="163">
        <f t="shared" si="39"/>
        <v>2243</v>
      </c>
      <c r="M88" s="164">
        <f t="shared" si="36"/>
        <v>1.6017891742802623E-3</v>
      </c>
    </row>
    <row r="89" spans="2:13" x14ac:dyDescent="0.25">
      <c r="B89" s="162" t="s">
        <v>128</v>
      </c>
      <c r="C89" s="163">
        <v>6156</v>
      </c>
      <c r="D89" s="163">
        <v>7498</v>
      </c>
      <c r="E89" s="163">
        <v>3032</v>
      </c>
      <c r="F89" s="163">
        <v>6572</v>
      </c>
      <c r="G89" s="163">
        <v>7512</v>
      </c>
      <c r="H89" s="163">
        <v>6578</v>
      </c>
      <c r="I89" s="165">
        <f t="shared" si="40"/>
        <v>-0.12433439829605963</v>
      </c>
      <c r="J89" s="164">
        <f t="shared" si="37"/>
        <v>-0.12269938650306744</v>
      </c>
      <c r="K89" s="163">
        <f t="shared" si="38"/>
        <v>-934</v>
      </c>
      <c r="L89" s="163">
        <f t="shared" si="39"/>
        <v>-920</v>
      </c>
      <c r="M89" s="164">
        <f t="shared" si="36"/>
        <v>1.3062942212268243E-3</v>
      </c>
    </row>
    <row r="90" spans="2:13" x14ac:dyDescent="0.25">
      <c r="B90" s="162" t="s">
        <v>131</v>
      </c>
      <c r="C90" s="163">
        <v>11362</v>
      </c>
      <c r="D90" s="163">
        <v>10993</v>
      </c>
      <c r="E90" s="163">
        <v>4776</v>
      </c>
      <c r="F90" s="163">
        <v>5969</v>
      </c>
      <c r="G90" s="163">
        <v>8212</v>
      </c>
      <c r="H90" s="163">
        <v>8059</v>
      </c>
      <c r="I90" s="165">
        <f t="shared" si="40"/>
        <v>-1.8631271310277642E-2</v>
      </c>
      <c r="J90" s="164">
        <f t="shared" si="37"/>
        <v>-0.26689711634676616</v>
      </c>
      <c r="K90" s="163">
        <f t="shared" si="38"/>
        <v>-153</v>
      </c>
      <c r="L90" s="163">
        <f t="shared" si="39"/>
        <v>-2934</v>
      </c>
      <c r="M90" s="164">
        <f t="shared" si="36"/>
        <v>1.6003990770548765E-3</v>
      </c>
    </row>
    <row r="91" spans="2:13" x14ac:dyDescent="0.25">
      <c r="B91" s="168" t="s">
        <v>145</v>
      </c>
      <c r="C91" s="169">
        <f t="shared" ref="C91:H91" si="41">C83-SUM(C84:C90)</f>
        <v>121607</v>
      </c>
      <c r="D91" s="169">
        <f t="shared" si="41"/>
        <v>125537</v>
      </c>
      <c r="E91" s="169">
        <f t="shared" si="41"/>
        <v>38014</v>
      </c>
      <c r="F91" s="169">
        <f t="shared" si="41"/>
        <v>108419</v>
      </c>
      <c r="G91" s="169">
        <f t="shared" si="41"/>
        <v>139838</v>
      </c>
      <c r="H91" s="169">
        <f t="shared" si="41"/>
        <v>162287</v>
      </c>
      <c r="I91" s="171">
        <f t="shared" si="40"/>
        <v>0.16053576281125292</v>
      </c>
      <c r="J91" s="170">
        <f t="shared" si="37"/>
        <v>0.2927423787409289</v>
      </c>
      <c r="K91" s="169">
        <f>H91-G91</f>
        <v>22449</v>
      </c>
      <c r="L91" s="169">
        <f t="shared" si="39"/>
        <v>36750</v>
      </c>
      <c r="M91" s="170">
        <f t="shared" si="36"/>
        <v>3.2227815488026397E-2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48602</v>
      </c>
      <c r="D93" s="176">
        <v>50120</v>
      </c>
      <c r="E93" s="176">
        <v>20822</v>
      </c>
      <c r="F93" s="176">
        <v>46319</v>
      </c>
      <c r="G93" s="176">
        <v>53572</v>
      </c>
      <c r="H93" s="176"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42">H93/H$9</f>
        <v>1.0358210182303308E-2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43">IFERROR(H94/D94-1,"-")</f>
        <v>-1.6354364684228018E-2</v>
      </c>
      <c r="K94" s="158">
        <f t="shared" ref="K94:K104" si="44">H94-G94</f>
        <v>-2541</v>
      </c>
      <c r="L94" s="158">
        <f t="shared" ref="L94:L105" si="45">H94-D94</f>
        <v>-542</v>
      </c>
      <c r="M94" s="159">
        <f t="shared" si="42"/>
        <v>6.4736827786216547E-3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43"/>
        <v>-0.37220244917656997</v>
      </c>
      <c r="K95" s="163">
        <f t="shared" si="44"/>
        <v>-460</v>
      </c>
      <c r="L95" s="163">
        <f t="shared" si="45"/>
        <v>-6170</v>
      </c>
      <c r="M95" s="164">
        <f t="shared" si="42"/>
        <v>2.0666774035128549E-3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43"/>
        <v>0.33977300169041302</v>
      </c>
      <c r="K96" s="163">
        <f t="shared" si="44"/>
        <v>-2081</v>
      </c>
      <c r="L96" s="163">
        <f t="shared" si="45"/>
        <v>5628</v>
      </c>
      <c r="M96" s="164">
        <f t="shared" si="42"/>
        <v>4.4070053751088002E-3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43"/>
        <v>0.15207020437010432</v>
      </c>
      <c r="K97" s="158">
        <f t="shared" si="44"/>
        <v>1129</v>
      </c>
      <c r="L97" s="158">
        <f t="shared" si="45"/>
        <v>2582</v>
      </c>
      <c r="M97" s="159">
        <f t="shared" si="42"/>
        <v>3.8845274036816528E-3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46">IFERROR(H98/G98-1,"-")</f>
        <v>0.11873990306946691</v>
      </c>
      <c r="J98" s="164">
        <f t="shared" si="43"/>
        <v>0.26310989512083904</v>
      </c>
      <c r="K98" s="163">
        <f t="shared" si="44"/>
        <v>294</v>
      </c>
      <c r="L98" s="163">
        <f t="shared" si="45"/>
        <v>577</v>
      </c>
      <c r="M98" s="164">
        <f t="shared" si="42"/>
        <v>5.5008133061695092E-4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46"/>
        <v>0.11261792452830188</v>
      </c>
      <c r="J99" s="164">
        <f t="shared" si="43"/>
        <v>7.0334656834940334E-2</v>
      </c>
      <c r="K99" s="163">
        <f t="shared" si="44"/>
        <v>382</v>
      </c>
      <c r="L99" s="163">
        <f t="shared" si="45"/>
        <v>248</v>
      </c>
      <c r="M99" s="164">
        <f t="shared" si="42"/>
        <v>7.494609898008567E-4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46"/>
        <v>-4.9148282602624938E-2</v>
      </c>
      <c r="J100" s="164">
        <f t="shared" si="43"/>
        <v>-3.1569965870307137E-2</v>
      </c>
      <c r="K100" s="163">
        <f t="shared" si="44"/>
        <v>-176</v>
      </c>
      <c r="L100" s="163">
        <f t="shared" si="45"/>
        <v>-111</v>
      </c>
      <c r="M100" s="164">
        <f t="shared" si="42"/>
        <v>6.7618300749123399E-4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46"/>
        <v>4.0000000000000036E-2</v>
      </c>
      <c r="J101" s="164">
        <f t="shared" si="43"/>
        <v>0.38610662358642966</v>
      </c>
      <c r="K101" s="163">
        <f t="shared" si="44"/>
        <v>33</v>
      </c>
      <c r="L101" s="163">
        <f t="shared" si="45"/>
        <v>239</v>
      </c>
      <c r="M101" s="164">
        <f t="shared" si="42"/>
        <v>1.7038620276871622E-4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46"/>
        <v>0.33099824868651484</v>
      </c>
      <c r="J102" s="164">
        <f t="shared" si="43"/>
        <v>0.58663883089770352</v>
      </c>
      <c r="K102" s="163">
        <f t="shared" si="44"/>
        <v>189</v>
      </c>
      <c r="L102" s="163">
        <f t="shared" si="45"/>
        <v>281</v>
      </c>
      <c r="M102" s="164">
        <f t="shared" si="42"/>
        <v>1.5092484161331507E-4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46"/>
        <v>0.66176470588235303</v>
      </c>
      <c r="J103" s="164">
        <f t="shared" si="43"/>
        <v>0.67407407407407405</v>
      </c>
      <c r="K103" s="163">
        <f t="shared" si="44"/>
        <v>90</v>
      </c>
      <c r="L103" s="163">
        <f t="shared" si="45"/>
        <v>91</v>
      </c>
      <c r="M103" s="164">
        <f t="shared" si="42"/>
        <v>4.4880281848170004E-5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46"/>
        <v>0.43697478991596639</v>
      </c>
      <c r="J104" s="164">
        <f t="shared" si="43"/>
        <v>0.48695652173913051</v>
      </c>
      <c r="K104" s="163">
        <f t="shared" si="44"/>
        <v>104</v>
      </c>
      <c r="L104" s="163">
        <f t="shared" si="45"/>
        <v>112</v>
      </c>
      <c r="M104" s="164">
        <f t="shared" si="42"/>
        <v>6.7916178725991775E-5</v>
      </c>
    </row>
    <row r="105" spans="2:13" x14ac:dyDescent="0.25">
      <c r="B105" s="168" t="s">
        <v>145</v>
      </c>
      <c r="C105" s="169">
        <f t="shared" ref="C105:H105" si="47">C97-SUM(C98:C104)</f>
        <v>6412</v>
      </c>
      <c r="D105" s="169">
        <f t="shared" si="47"/>
        <v>6281</v>
      </c>
      <c r="E105" s="169">
        <f t="shared" si="47"/>
        <v>2148</v>
      </c>
      <c r="F105" s="169">
        <f t="shared" si="47"/>
        <v>5531</v>
      </c>
      <c r="G105" s="169">
        <f t="shared" si="47"/>
        <v>7213</v>
      </c>
      <c r="H105" s="169">
        <f t="shared" si="47"/>
        <v>7426</v>
      </c>
      <c r="I105" s="171">
        <f t="shared" si="46"/>
        <v>2.953001525024268E-2</v>
      </c>
      <c r="J105" s="170">
        <f t="shared" si="43"/>
        <v>0.18229581276866735</v>
      </c>
      <c r="K105" s="169">
        <f>H105-G105</f>
        <v>213</v>
      </c>
      <c r="L105" s="169">
        <f t="shared" si="45"/>
        <v>1145</v>
      </c>
      <c r="M105" s="170">
        <f t="shared" si="42"/>
        <v>1.4746945708164179E-3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133931</v>
      </c>
      <c r="D107" s="176">
        <v>131193</v>
      </c>
      <c r="E107" s="176">
        <v>69788</v>
      </c>
      <c r="F107" s="176">
        <v>180968</v>
      </c>
      <c r="G107" s="176">
        <v>232255</v>
      </c>
      <c r="H107" s="176">
        <v>220831</v>
      </c>
      <c r="I107" s="177">
        <f>IFERROR(H107/G107-1,"-")</f>
        <v>-4.9187315665970566E-2</v>
      </c>
      <c r="J107" s="177">
        <f>IFERROR(H107/D107-1,"-")</f>
        <v>0.6832529174574864</v>
      </c>
      <c r="K107" s="176">
        <f>H107-G107</f>
        <v>-11424</v>
      </c>
      <c r="L107" s="176">
        <f>H107-D107</f>
        <v>89638</v>
      </c>
      <c r="M107" s="177">
        <f t="shared" ref="M107:M119" si="48">H107/H$9</f>
        <v>4.3853794339881555E-2</v>
      </c>
    </row>
    <row r="108" spans="2:13" x14ac:dyDescent="0.25">
      <c r="B108" s="157" t="s">
        <v>97</v>
      </c>
      <c r="C108" s="158">
        <v>28643</v>
      </c>
      <c r="D108" s="158">
        <v>28852</v>
      </c>
      <c r="E108" s="158">
        <v>28150</v>
      </c>
      <c r="F108" s="158">
        <v>45648</v>
      </c>
      <c r="G108" s="158">
        <v>51971</v>
      </c>
      <c r="H108" s="158">
        <v>46838</v>
      </c>
      <c r="I108" s="160">
        <f>IFERROR(H108/G108-1,"-")</f>
        <v>-9.8766619845683135E-2</v>
      </c>
      <c r="J108" s="159">
        <f t="shared" ref="J108:J119" si="49">IFERROR(H108/D108-1,"-")</f>
        <v>0.62338832663246913</v>
      </c>
      <c r="K108" s="158">
        <f t="shared" ref="K108:K118" si="50">H108-G108</f>
        <v>-5133</v>
      </c>
      <c r="L108" s="158">
        <f t="shared" ref="L108:L119" si="51">H108-D108</f>
        <v>17986</v>
      </c>
      <c r="M108" s="159">
        <f t="shared" si="48"/>
        <v>9.301339120374277E-3</v>
      </c>
    </row>
    <row r="109" spans="2:13" x14ac:dyDescent="0.25">
      <c r="B109" s="162" t="s">
        <v>103</v>
      </c>
      <c r="C109" s="163">
        <v>13059</v>
      </c>
      <c r="D109" s="163">
        <v>11263</v>
      </c>
      <c r="E109" s="163">
        <v>3518</v>
      </c>
      <c r="F109" s="163">
        <v>15660</v>
      </c>
      <c r="G109" s="163">
        <v>18852</v>
      </c>
      <c r="H109" s="163">
        <v>15407</v>
      </c>
      <c r="I109" s="165">
        <f>IFERROR(H109/G109-1,"-")</f>
        <v>-0.18273923191173347</v>
      </c>
      <c r="J109" s="164">
        <f t="shared" si="49"/>
        <v>0.36793039154754514</v>
      </c>
      <c r="K109" s="163">
        <f t="shared" si="50"/>
        <v>-3445</v>
      </c>
      <c r="L109" s="163">
        <f t="shared" si="51"/>
        <v>4144</v>
      </c>
      <c r="M109" s="164">
        <f t="shared" si="48"/>
        <v>3.0596039930741383E-3</v>
      </c>
    </row>
    <row r="110" spans="2:13" x14ac:dyDescent="0.25">
      <c r="B110" s="162" t="s">
        <v>100</v>
      </c>
      <c r="C110" s="163">
        <v>15584</v>
      </c>
      <c r="D110" s="163">
        <v>17589</v>
      </c>
      <c r="E110" s="163">
        <v>24632</v>
      </c>
      <c r="F110" s="163">
        <v>29988</v>
      </c>
      <c r="G110" s="163">
        <v>33119</v>
      </c>
      <c r="H110" s="163">
        <v>31431</v>
      </c>
      <c r="I110" s="165">
        <f>IFERROR(H110/G110-1,"-")</f>
        <v>-5.0967722455388165E-2</v>
      </c>
      <c r="J110" s="164">
        <f t="shared" si="49"/>
        <v>0.78696912843254307</v>
      </c>
      <c r="K110" s="163">
        <f t="shared" si="50"/>
        <v>-1688</v>
      </c>
      <c r="L110" s="163">
        <f t="shared" si="51"/>
        <v>13842</v>
      </c>
      <c r="M110" s="164">
        <f t="shared" si="48"/>
        <v>6.2417351273001392E-3</v>
      </c>
    </row>
    <row r="111" spans="2:13" x14ac:dyDescent="0.25">
      <c r="B111" s="157" t="s">
        <v>107</v>
      </c>
      <c r="C111" s="158">
        <v>105288</v>
      </c>
      <c r="D111" s="158">
        <v>102341</v>
      </c>
      <c r="E111" s="158">
        <v>41638</v>
      </c>
      <c r="F111" s="158">
        <v>135320</v>
      </c>
      <c r="G111" s="158">
        <v>180284</v>
      </c>
      <c r="H111" s="158">
        <v>173993</v>
      </c>
      <c r="I111" s="160">
        <f>IFERROR(H111/G111-1,"-")</f>
        <v>-3.4894943533535949E-2</v>
      </c>
      <c r="J111" s="159">
        <f t="shared" si="49"/>
        <v>0.70012995769046626</v>
      </c>
      <c r="K111" s="158">
        <f t="shared" si="50"/>
        <v>-6291</v>
      </c>
      <c r="L111" s="158">
        <f t="shared" si="51"/>
        <v>71652</v>
      </c>
      <c r="M111" s="159">
        <f t="shared" si="48"/>
        <v>3.4552455219507276E-2</v>
      </c>
    </row>
    <row r="112" spans="2:13" x14ac:dyDescent="0.25">
      <c r="B112" s="162" t="s">
        <v>110</v>
      </c>
      <c r="C112" s="163">
        <v>57884</v>
      </c>
      <c r="D112" s="163">
        <v>56439</v>
      </c>
      <c r="E112" s="163">
        <v>22306</v>
      </c>
      <c r="F112" s="163">
        <v>81683</v>
      </c>
      <c r="G112" s="163">
        <v>118175</v>
      </c>
      <c r="H112" s="163">
        <v>107586</v>
      </c>
      <c r="I112" s="165">
        <f t="shared" ref="I112:I119" si="52">IFERROR(H112/G112-1,"-")</f>
        <v>-8.960440025386085E-2</v>
      </c>
      <c r="J112" s="164">
        <f t="shared" si="49"/>
        <v>0.90623505023122308</v>
      </c>
      <c r="K112" s="163">
        <f t="shared" si="50"/>
        <v>-10589</v>
      </c>
      <c r="L112" s="163">
        <f t="shared" si="51"/>
        <v>51147</v>
      </c>
      <c r="M112" s="164">
        <f t="shared" si="48"/>
        <v>2.1365000012908045E-2</v>
      </c>
    </row>
    <row r="113" spans="2:13" x14ac:dyDescent="0.25">
      <c r="B113" s="162" t="s">
        <v>113</v>
      </c>
      <c r="C113" s="163">
        <v>11321</v>
      </c>
      <c r="D113" s="163">
        <v>8926</v>
      </c>
      <c r="E113" s="163">
        <v>2871</v>
      </c>
      <c r="F113" s="163">
        <v>6109</v>
      </c>
      <c r="G113" s="163">
        <v>7805</v>
      </c>
      <c r="H113" s="163">
        <v>7746</v>
      </c>
      <c r="I113" s="165">
        <f t="shared" si="52"/>
        <v>-7.5592568866111876E-3</v>
      </c>
      <c r="J113" s="164">
        <f t="shared" si="49"/>
        <v>-0.13219807304503695</v>
      </c>
      <c r="K113" s="163">
        <f t="shared" si="50"/>
        <v>-59</v>
      </c>
      <c r="L113" s="163">
        <f t="shared" si="51"/>
        <v>-1180</v>
      </c>
      <c r="M113" s="164">
        <f t="shared" si="48"/>
        <v>1.5382418725483401E-3</v>
      </c>
    </row>
    <row r="114" spans="2:13" x14ac:dyDescent="0.25">
      <c r="B114" s="162" t="s">
        <v>116</v>
      </c>
      <c r="C114" s="163">
        <v>12205</v>
      </c>
      <c r="D114" s="163">
        <v>10973</v>
      </c>
      <c r="E114" s="163">
        <v>2351</v>
      </c>
      <c r="F114" s="163">
        <v>8892</v>
      </c>
      <c r="G114" s="163">
        <v>12550</v>
      </c>
      <c r="H114" s="163">
        <v>13220</v>
      </c>
      <c r="I114" s="165">
        <f t="shared" si="52"/>
        <v>5.3386454183266929E-2</v>
      </c>
      <c r="J114" s="164">
        <f t="shared" si="49"/>
        <v>0.20477535769616328</v>
      </c>
      <c r="K114" s="163">
        <f t="shared" si="50"/>
        <v>670</v>
      </c>
      <c r="L114" s="163">
        <f t="shared" si="51"/>
        <v>2247</v>
      </c>
      <c r="M114" s="164">
        <f t="shared" si="48"/>
        <v>2.625297902800033E-3</v>
      </c>
    </row>
    <row r="115" spans="2:13" x14ac:dyDescent="0.25">
      <c r="B115" s="162" t="s">
        <v>123</v>
      </c>
      <c r="C115" s="163">
        <v>2262</v>
      </c>
      <c r="D115" s="163">
        <v>2310</v>
      </c>
      <c r="E115" s="163">
        <v>1221</v>
      </c>
      <c r="F115" s="163">
        <v>5743</v>
      </c>
      <c r="G115" s="163">
        <v>5845</v>
      </c>
      <c r="H115" s="163">
        <v>5941</v>
      </c>
      <c r="I115" s="165">
        <f t="shared" si="52"/>
        <v>1.6424294268605699E-2</v>
      </c>
      <c r="J115" s="164">
        <f t="shared" si="49"/>
        <v>1.5718614718614718</v>
      </c>
      <c r="K115" s="163">
        <f t="shared" si="50"/>
        <v>96</v>
      </c>
      <c r="L115" s="163">
        <f t="shared" si="51"/>
        <v>3631</v>
      </c>
      <c r="M115" s="164">
        <f t="shared" si="48"/>
        <v>1.1797953737167168E-3</v>
      </c>
    </row>
    <row r="116" spans="2:13" x14ac:dyDescent="0.25">
      <c r="B116" s="162" t="s">
        <v>119</v>
      </c>
      <c r="C116" s="163">
        <v>3455</v>
      </c>
      <c r="D116" s="163">
        <v>3455</v>
      </c>
      <c r="E116" s="163">
        <v>2742</v>
      </c>
      <c r="F116" s="163">
        <v>4395</v>
      </c>
      <c r="G116" s="163">
        <v>4881</v>
      </c>
      <c r="H116" s="163">
        <v>4765</v>
      </c>
      <c r="I116" s="165">
        <f t="shared" si="52"/>
        <v>-2.3765621798811698E-2</v>
      </c>
      <c r="J116" s="164">
        <f t="shared" si="49"/>
        <v>0.37916063675832135</v>
      </c>
      <c r="K116" s="163">
        <f t="shared" si="50"/>
        <v>-116</v>
      </c>
      <c r="L116" s="163">
        <f t="shared" si="51"/>
        <v>1310</v>
      </c>
      <c r="M116" s="164">
        <f t="shared" si="48"/>
        <v>9.4625903985190299E-4</v>
      </c>
    </row>
    <row r="117" spans="2:13" x14ac:dyDescent="0.25">
      <c r="B117" s="162" t="s">
        <v>128</v>
      </c>
      <c r="C117" s="163">
        <v>656</v>
      </c>
      <c r="D117" s="163">
        <v>720</v>
      </c>
      <c r="E117" s="163">
        <v>403</v>
      </c>
      <c r="F117" s="163">
        <v>1143</v>
      </c>
      <c r="G117" s="163">
        <v>1281</v>
      </c>
      <c r="H117" s="163">
        <v>1025</v>
      </c>
      <c r="I117" s="165">
        <f t="shared" si="52"/>
        <v>-0.19984387197501952</v>
      </c>
      <c r="J117" s="164">
        <f t="shared" si="49"/>
        <v>0.42361111111111116</v>
      </c>
      <c r="K117" s="163">
        <f t="shared" si="50"/>
        <v>-256</v>
      </c>
      <c r="L117" s="163">
        <f t="shared" si="51"/>
        <v>305</v>
      </c>
      <c r="M117" s="164">
        <f t="shared" si="48"/>
        <v>2.0354995086006308E-4</v>
      </c>
    </row>
    <row r="118" spans="2:13" x14ac:dyDescent="0.25">
      <c r="B118" s="162" t="s">
        <v>131</v>
      </c>
      <c r="C118" s="163">
        <v>1559</v>
      </c>
      <c r="D118" s="163">
        <v>1378</v>
      </c>
      <c r="E118" s="163">
        <v>925</v>
      </c>
      <c r="F118" s="163">
        <v>861</v>
      </c>
      <c r="G118" s="163">
        <v>725</v>
      </c>
      <c r="H118" s="163">
        <v>1290</v>
      </c>
      <c r="I118" s="165">
        <f t="shared" si="52"/>
        <v>0.77931034482758621</v>
      </c>
      <c r="J118" s="164">
        <f t="shared" si="49"/>
        <v>-6.3860667634252577E-2</v>
      </c>
      <c r="K118" s="163">
        <f t="shared" si="50"/>
        <v>565</v>
      </c>
      <c r="L118" s="163">
        <f t="shared" si="51"/>
        <v>-88</v>
      </c>
      <c r="M118" s="164">
        <f t="shared" si="48"/>
        <v>2.5617506010681111E-4</v>
      </c>
    </row>
    <row r="119" spans="2:13" x14ac:dyDescent="0.25">
      <c r="B119" s="168" t="s">
        <v>145</v>
      </c>
      <c r="C119" s="169">
        <f t="shared" ref="C119:H119" si="53">C111-SUM(C112:C118)</f>
        <v>15946</v>
      </c>
      <c r="D119" s="169">
        <f t="shared" si="53"/>
        <v>18140</v>
      </c>
      <c r="E119" s="169">
        <f t="shared" si="53"/>
        <v>8819</v>
      </c>
      <c r="F119" s="169">
        <f t="shared" si="53"/>
        <v>26494</v>
      </c>
      <c r="G119" s="169">
        <f t="shared" si="53"/>
        <v>29022</v>
      </c>
      <c r="H119" s="169">
        <f t="shared" si="53"/>
        <v>32420</v>
      </c>
      <c r="I119" s="171">
        <f t="shared" si="52"/>
        <v>0.11708359175797667</v>
      </c>
      <c r="J119" s="170">
        <f t="shared" si="49"/>
        <v>0.78721058434399116</v>
      </c>
      <c r="K119" s="169">
        <f>H119-G119</f>
        <v>3398</v>
      </c>
      <c r="L119" s="169">
        <f t="shared" si="51"/>
        <v>14280</v>
      </c>
      <c r="M119" s="170">
        <f t="shared" si="48"/>
        <v>6.4381360067153615E-3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211902</v>
      </c>
      <c r="D121" s="176">
        <v>199492</v>
      </c>
      <c r="E121" s="176">
        <v>84454</v>
      </c>
      <c r="F121" s="176">
        <v>205166</v>
      </c>
      <c r="G121" s="176">
        <v>218532</v>
      </c>
      <c r="H121" s="176"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54">H121/H$9</f>
        <v>4.4928339495104774E-2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55">IFERROR(H122/D122-1,"-")</f>
        <v>0.30549564552676833</v>
      </c>
      <c r="K122" s="158">
        <f t="shared" ref="K122:K132" si="56">H122-G122</f>
        <v>7476</v>
      </c>
      <c r="L122" s="158">
        <f t="shared" ref="L122:L133" si="57">H122-D122</f>
        <v>33570</v>
      </c>
      <c r="M122" s="159">
        <f t="shared" si="54"/>
        <v>2.8488453951738605E-2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55"/>
        <v>0.24448596096640784</v>
      </c>
      <c r="K123" s="163">
        <f t="shared" si="56"/>
        <v>7707</v>
      </c>
      <c r="L123" s="163">
        <f t="shared" si="57"/>
        <v>13479</v>
      </c>
      <c r="M123" s="164">
        <f t="shared" si="54"/>
        <v>1.3625137247277841E-2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55"/>
        <v>0.36692539494110132</v>
      </c>
      <c r="K124" s="163">
        <f t="shared" si="56"/>
        <v>-231</v>
      </c>
      <c r="L124" s="163">
        <f t="shared" si="57"/>
        <v>20091</v>
      </c>
      <c r="M124" s="164">
        <f t="shared" si="54"/>
        <v>1.4863316704460762E-2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55"/>
        <v>-7.6111824116957716E-2</v>
      </c>
      <c r="K125" s="158">
        <f t="shared" si="56"/>
        <v>234</v>
      </c>
      <c r="L125" s="158">
        <f t="shared" si="57"/>
        <v>-6820</v>
      </c>
      <c r="M125" s="159">
        <f t="shared" si="54"/>
        <v>1.6439885543366169E-2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58">IFERROR(H126/G126-1,"-")</f>
        <v>-9.7964618603766374E-2</v>
      </c>
      <c r="J126" s="164">
        <f t="shared" si="55"/>
        <v>1.6179149255330483E-2</v>
      </c>
      <c r="K126" s="163">
        <f t="shared" si="56"/>
        <v>-1030</v>
      </c>
      <c r="L126" s="163">
        <f t="shared" si="57"/>
        <v>151</v>
      </c>
      <c r="M126" s="164">
        <f t="shared" si="54"/>
        <v>1.8833831550798422E-3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58"/>
        <v>-1.9731098306268513E-2</v>
      </c>
      <c r="J127" s="164">
        <f t="shared" si="55"/>
        <v>0.34773736646260955</v>
      </c>
      <c r="K127" s="163">
        <f t="shared" si="56"/>
        <v>-226</v>
      </c>
      <c r="L127" s="163">
        <f t="shared" si="57"/>
        <v>2897</v>
      </c>
      <c r="M127" s="164">
        <f t="shared" si="54"/>
        <v>2.2297159495188179E-3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58"/>
        <v>-3.8724940854189982E-2</v>
      </c>
      <c r="J128" s="164">
        <f t="shared" si="55"/>
        <v>0.26723571897570575</v>
      </c>
      <c r="K128" s="163">
        <f t="shared" si="56"/>
        <v>-311</v>
      </c>
      <c r="L128" s="163">
        <f t="shared" si="57"/>
        <v>1628</v>
      </c>
      <c r="M128" s="164">
        <f t="shared" si="54"/>
        <v>1.5330786542826214E-3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58"/>
        <v>-0.10102301790281332</v>
      </c>
      <c r="J129" s="164">
        <f t="shared" si="55"/>
        <v>0.42692828146143436</v>
      </c>
      <c r="K129" s="163">
        <f t="shared" si="56"/>
        <v>-237</v>
      </c>
      <c r="L129" s="163">
        <f t="shared" si="57"/>
        <v>631</v>
      </c>
      <c r="M129" s="164">
        <f t="shared" si="54"/>
        <v>4.1881643547694928E-4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58"/>
        <v>4.3962485345838243E-2</v>
      </c>
      <c r="J130" s="164">
        <f t="shared" si="55"/>
        <v>0.35026535253980295</v>
      </c>
      <c r="K130" s="163">
        <f t="shared" si="56"/>
        <v>75</v>
      </c>
      <c r="L130" s="163">
        <f t="shared" si="57"/>
        <v>462</v>
      </c>
      <c r="M130" s="164">
        <f t="shared" si="54"/>
        <v>3.5368045120172913E-4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58"/>
        <v>1.9947961838681749E-2</v>
      </c>
      <c r="J131" s="164">
        <f t="shared" si="55"/>
        <v>-0.17007762879322508</v>
      </c>
      <c r="K131" s="163">
        <f t="shared" si="56"/>
        <v>23</v>
      </c>
      <c r="L131" s="163">
        <f t="shared" si="57"/>
        <v>-241</v>
      </c>
      <c r="M131" s="164">
        <f t="shared" si="54"/>
        <v>2.3353633386481384E-4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58"/>
        <v>-3.4318398474737832E-2</v>
      </c>
      <c r="J132" s="164">
        <f t="shared" si="55"/>
        <v>-0.11721132897603481</v>
      </c>
      <c r="K132" s="163">
        <f t="shared" si="56"/>
        <v>-72</v>
      </c>
      <c r="L132" s="163">
        <f t="shared" si="57"/>
        <v>-269</v>
      </c>
      <c r="M132" s="164">
        <f t="shared" si="54"/>
        <v>4.0233385409023202E-4</v>
      </c>
    </row>
    <row r="133" spans="2:13" x14ac:dyDescent="0.25">
      <c r="B133" s="168" t="s">
        <v>145</v>
      </c>
      <c r="C133" s="169">
        <f t="shared" ref="C133:H133" si="59">C125-SUM(C126:C132)</f>
        <v>52992</v>
      </c>
      <c r="D133" s="169">
        <f t="shared" si="59"/>
        <v>59340</v>
      </c>
      <c r="E133" s="169">
        <f t="shared" si="59"/>
        <v>23251</v>
      </c>
      <c r="F133" s="169">
        <f t="shared" si="59"/>
        <v>49389</v>
      </c>
      <c r="G133" s="169">
        <f t="shared" si="59"/>
        <v>45249</v>
      </c>
      <c r="H133" s="169">
        <f t="shared" si="59"/>
        <v>47261</v>
      </c>
      <c r="I133" s="171">
        <f t="shared" si="58"/>
        <v>4.4465071051293936E-2</v>
      </c>
      <c r="J133" s="170">
        <f t="shared" si="55"/>
        <v>-0.20355578024941012</v>
      </c>
      <c r="K133" s="169">
        <f>H133-G133</f>
        <v>2012</v>
      </c>
      <c r="L133" s="169">
        <f t="shared" si="57"/>
        <v>-12079</v>
      </c>
      <c r="M133" s="170">
        <f t="shared" si="54"/>
        <v>9.3853407098511629E-3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250949</v>
      </c>
      <c r="D135" s="176">
        <v>229250</v>
      </c>
      <c r="E135" s="176">
        <v>82912</v>
      </c>
      <c r="F135" s="176">
        <v>233832</v>
      </c>
      <c r="G135" s="176">
        <v>254452</v>
      </c>
      <c r="H135" s="176">
        <v>264520</v>
      </c>
      <c r="I135" s="177">
        <f>IFERROR(H135/G135-1,"-")</f>
        <v>3.956738402527793E-2</v>
      </c>
      <c r="J135" s="177">
        <f>IFERROR(H135/D135-1,"-")</f>
        <v>0.15384950926935659</v>
      </c>
      <c r="K135" s="176">
        <f>H135-G135</f>
        <v>10068</v>
      </c>
      <c r="L135" s="176">
        <f>H135-D135</f>
        <v>35270</v>
      </c>
      <c r="M135" s="177">
        <f t="shared" ref="M135:M147" si="60">H135/H$9</f>
        <v>5.2529788294150136E-2</v>
      </c>
    </row>
    <row r="136" spans="2:13" x14ac:dyDescent="0.25">
      <c r="B136" s="157" t="s">
        <v>97</v>
      </c>
      <c r="C136" s="158">
        <v>49243</v>
      </c>
      <c r="D136" s="158">
        <v>43361</v>
      </c>
      <c r="E136" s="158">
        <v>19970</v>
      </c>
      <c r="F136" s="158">
        <v>27239</v>
      </c>
      <c r="G136" s="158">
        <v>30135</v>
      </c>
      <c r="H136" s="158">
        <v>27789</v>
      </c>
      <c r="I136" s="160">
        <f>IFERROR(H136/G136-1,"-")</f>
        <v>-7.7849676455948202E-2</v>
      </c>
      <c r="J136" s="159">
        <f t="shared" ref="J136:J147" si="61">IFERROR(H136/D136-1,"-")</f>
        <v>-0.35912455893544892</v>
      </c>
      <c r="K136" s="158">
        <f t="shared" ref="K136:K146" si="62">H136-G136</f>
        <v>-2346</v>
      </c>
      <c r="L136" s="158">
        <f t="shared" ref="L136:L147" si="63">H136-D136</f>
        <v>-15572</v>
      </c>
      <c r="M136" s="159">
        <f t="shared" si="60"/>
        <v>5.5184873994637007E-3</v>
      </c>
    </row>
    <row r="137" spans="2:13" x14ac:dyDescent="0.25">
      <c r="B137" s="162" t="s">
        <v>103</v>
      </c>
      <c r="C137" s="163">
        <v>35147</v>
      </c>
      <c r="D137" s="163">
        <v>23950</v>
      </c>
      <c r="E137" s="163">
        <v>14642</v>
      </c>
      <c r="F137" s="163">
        <v>18942</v>
      </c>
      <c r="G137" s="163">
        <v>19832</v>
      </c>
      <c r="H137" s="163">
        <v>17929</v>
      </c>
      <c r="I137" s="165">
        <f>IFERROR(H137/G137-1,"-")</f>
        <v>-9.5956030657523228E-2</v>
      </c>
      <c r="J137" s="164">
        <f t="shared" si="61"/>
        <v>-0.25139874739039669</v>
      </c>
      <c r="K137" s="163">
        <f t="shared" si="62"/>
        <v>-1903</v>
      </c>
      <c r="L137" s="163">
        <f t="shared" si="63"/>
        <v>-6021</v>
      </c>
      <c r="M137" s="164">
        <f t="shared" si="60"/>
        <v>3.5604361648488496E-3</v>
      </c>
    </row>
    <row r="138" spans="2:13" x14ac:dyDescent="0.25">
      <c r="B138" s="162" t="s">
        <v>100</v>
      </c>
      <c r="C138" s="163">
        <v>14096</v>
      </c>
      <c r="D138" s="163">
        <v>19411</v>
      </c>
      <c r="E138" s="163">
        <v>5328</v>
      </c>
      <c r="F138" s="163">
        <v>8297</v>
      </c>
      <c r="G138" s="163">
        <v>10303</v>
      </c>
      <c r="H138" s="163">
        <v>9860</v>
      </c>
      <c r="I138" s="165">
        <f>IFERROR(H138/G138-1,"-")</f>
        <v>-4.2997185285839068E-2</v>
      </c>
      <c r="J138" s="164">
        <f t="shared" si="61"/>
        <v>-0.49204059553861212</v>
      </c>
      <c r="K138" s="163">
        <f t="shared" si="62"/>
        <v>-443</v>
      </c>
      <c r="L138" s="163">
        <f t="shared" si="63"/>
        <v>-9551</v>
      </c>
      <c r="M138" s="164">
        <f t="shared" si="60"/>
        <v>1.9580512346148507E-3</v>
      </c>
    </row>
    <row r="139" spans="2:13" x14ac:dyDescent="0.25">
      <c r="B139" s="157" t="s">
        <v>107</v>
      </c>
      <c r="C139" s="158">
        <v>201706</v>
      </c>
      <c r="D139" s="158">
        <v>185889</v>
      </c>
      <c r="E139" s="158">
        <v>62942</v>
      </c>
      <c r="F139" s="158">
        <v>206593</v>
      </c>
      <c r="G139" s="158">
        <v>224317</v>
      </c>
      <c r="H139" s="158">
        <v>236731</v>
      </c>
      <c r="I139" s="160">
        <f>IFERROR(H139/G139-1,"-")</f>
        <v>5.5341324999888641E-2</v>
      </c>
      <c r="J139" s="159">
        <f t="shared" si="61"/>
        <v>0.273507308124741</v>
      </c>
      <c r="K139" s="158">
        <f t="shared" si="62"/>
        <v>12414</v>
      </c>
      <c r="L139" s="158">
        <f t="shared" si="63"/>
        <v>50842</v>
      </c>
      <c r="M139" s="159">
        <f t="shared" si="60"/>
        <v>4.7011300894686435E-2</v>
      </c>
    </row>
    <row r="140" spans="2:13" x14ac:dyDescent="0.25">
      <c r="B140" s="162" t="s">
        <v>110</v>
      </c>
      <c r="C140" s="163">
        <v>102811</v>
      </c>
      <c r="D140" s="163">
        <v>91483</v>
      </c>
      <c r="E140" s="163">
        <v>24325</v>
      </c>
      <c r="F140" s="163">
        <v>88343</v>
      </c>
      <c r="G140" s="163">
        <v>97149</v>
      </c>
      <c r="H140" s="163">
        <v>106930</v>
      </c>
      <c r="I140" s="165">
        <f t="shared" ref="I140:I147" si="64">IFERROR(H140/G140-1,"-")</f>
        <v>0.10068039815129337</v>
      </c>
      <c r="J140" s="164">
        <f t="shared" si="61"/>
        <v>0.16885104336324774</v>
      </c>
      <c r="K140" s="163">
        <f t="shared" si="62"/>
        <v>9781</v>
      </c>
      <c r="L140" s="163">
        <f t="shared" si="63"/>
        <v>15447</v>
      </c>
      <c r="M140" s="164">
        <f t="shared" si="60"/>
        <v>2.1234728044357606E-2</v>
      </c>
    </row>
    <row r="141" spans="2:13" x14ac:dyDescent="0.25">
      <c r="B141" s="162" t="s">
        <v>113</v>
      </c>
      <c r="C141" s="163">
        <v>14191</v>
      </c>
      <c r="D141" s="163">
        <v>13717</v>
      </c>
      <c r="E141" s="163">
        <v>5117</v>
      </c>
      <c r="F141" s="163">
        <v>14902</v>
      </c>
      <c r="G141" s="163">
        <v>18935</v>
      </c>
      <c r="H141" s="163">
        <v>19675</v>
      </c>
      <c r="I141" s="165">
        <f t="shared" si="64"/>
        <v>3.9081066807499232E-2</v>
      </c>
      <c r="J141" s="164">
        <f t="shared" si="61"/>
        <v>0.43435153459211207</v>
      </c>
      <c r="K141" s="163">
        <f t="shared" si="62"/>
        <v>740</v>
      </c>
      <c r="L141" s="163">
        <f t="shared" si="63"/>
        <v>5958</v>
      </c>
      <c r="M141" s="164">
        <f t="shared" si="60"/>
        <v>3.9071661299236501E-3</v>
      </c>
    </row>
    <row r="142" spans="2:13" x14ac:dyDescent="0.25">
      <c r="B142" s="162" t="s">
        <v>116</v>
      </c>
      <c r="C142" s="163">
        <v>23092</v>
      </c>
      <c r="D142" s="163">
        <v>18298</v>
      </c>
      <c r="E142" s="163">
        <v>5597</v>
      </c>
      <c r="F142" s="163">
        <v>24998</v>
      </c>
      <c r="G142" s="163">
        <v>23264</v>
      </c>
      <c r="H142" s="163">
        <v>23191</v>
      </c>
      <c r="I142" s="165">
        <f t="shared" si="64"/>
        <v>-3.1378954607977905E-3</v>
      </c>
      <c r="J142" s="164">
        <f t="shared" si="61"/>
        <v>0.26740627390971694</v>
      </c>
      <c r="K142" s="163">
        <f t="shared" si="62"/>
        <v>-73</v>
      </c>
      <c r="L142" s="163">
        <f t="shared" si="63"/>
        <v>4893</v>
      </c>
      <c r="M142" s="164">
        <f t="shared" si="60"/>
        <v>4.605392107703144E-3</v>
      </c>
    </row>
    <row r="143" spans="2:13" x14ac:dyDescent="0.25">
      <c r="B143" s="162" t="s">
        <v>123</v>
      </c>
      <c r="C143" s="163">
        <v>4121</v>
      </c>
      <c r="D143" s="163">
        <v>3627</v>
      </c>
      <c r="E143" s="163">
        <v>1069</v>
      </c>
      <c r="F143" s="163">
        <v>9341</v>
      </c>
      <c r="G143" s="163">
        <v>8258</v>
      </c>
      <c r="H143" s="163">
        <v>6045</v>
      </c>
      <c r="I143" s="165">
        <f t="shared" si="64"/>
        <v>-0.2679825623637685</v>
      </c>
      <c r="J143" s="164">
        <f t="shared" si="61"/>
        <v>0.66666666666666674</v>
      </c>
      <c r="K143" s="163">
        <f t="shared" si="62"/>
        <v>-2213</v>
      </c>
      <c r="L143" s="163">
        <f t="shared" si="63"/>
        <v>2418</v>
      </c>
      <c r="M143" s="164">
        <f t="shared" si="60"/>
        <v>1.2004482467795916E-3</v>
      </c>
    </row>
    <row r="144" spans="2:13" x14ac:dyDescent="0.25">
      <c r="B144" s="162" t="s">
        <v>119</v>
      </c>
      <c r="C144" s="163">
        <v>3913</v>
      </c>
      <c r="D144" s="163">
        <v>3793</v>
      </c>
      <c r="E144" s="163">
        <v>1723</v>
      </c>
      <c r="F144" s="163">
        <v>4091</v>
      </c>
      <c r="G144" s="163">
        <v>4968</v>
      </c>
      <c r="H144" s="163">
        <v>5066</v>
      </c>
      <c r="I144" s="165">
        <f t="shared" si="64"/>
        <v>1.972624798711764E-2</v>
      </c>
      <c r="J144" s="164">
        <f t="shared" si="61"/>
        <v>0.33561824413393082</v>
      </c>
      <c r="K144" s="163">
        <f t="shared" si="62"/>
        <v>98</v>
      </c>
      <c r="L144" s="163">
        <f t="shared" si="63"/>
        <v>1273</v>
      </c>
      <c r="M144" s="164">
        <f t="shared" si="60"/>
        <v>1.0060332205434923E-3</v>
      </c>
    </row>
    <row r="145" spans="2:13" x14ac:dyDescent="0.25">
      <c r="B145" s="162" t="s">
        <v>128</v>
      </c>
      <c r="C145" s="163">
        <v>1838</v>
      </c>
      <c r="D145" s="163">
        <v>2109</v>
      </c>
      <c r="E145" s="163">
        <v>1968</v>
      </c>
      <c r="F145" s="163">
        <v>2768</v>
      </c>
      <c r="G145" s="163">
        <v>3131</v>
      </c>
      <c r="H145" s="163">
        <v>2726</v>
      </c>
      <c r="I145" s="165">
        <f t="shared" si="64"/>
        <v>-0.12935164484190353</v>
      </c>
      <c r="J145" s="164">
        <f t="shared" si="61"/>
        <v>0.2925557136083452</v>
      </c>
      <c r="K145" s="163">
        <f t="shared" si="62"/>
        <v>-405</v>
      </c>
      <c r="L145" s="163">
        <f t="shared" si="63"/>
        <v>617</v>
      </c>
      <c r="M145" s="164">
        <f t="shared" si="60"/>
        <v>5.4134357662881166E-4</v>
      </c>
    </row>
    <row r="146" spans="2:13" x14ac:dyDescent="0.25">
      <c r="B146" s="162" t="s">
        <v>131</v>
      </c>
      <c r="C146" s="163">
        <v>8657</v>
      </c>
      <c r="D146" s="163">
        <v>5319</v>
      </c>
      <c r="E146" s="163">
        <v>4028</v>
      </c>
      <c r="F146" s="163">
        <v>1494</v>
      </c>
      <c r="G146" s="163">
        <v>2316</v>
      </c>
      <c r="H146" s="163">
        <v>2247</v>
      </c>
      <c r="I146" s="165">
        <f t="shared" si="64"/>
        <v>-2.9792746113989632E-2</v>
      </c>
      <c r="J146" s="164">
        <f t="shared" si="61"/>
        <v>-0.57755217146080096</v>
      </c>
      <c r="K146" s="163">
        <f t="shared" si="62"/>
        <v>-69</v>
      </c>
      <c r="L146" s="163">
        <f t="shared" si="63"/>
        <v>-3072</v>
      </c>
      <c r="M146" s="164">
        <f t="shared" si="60"/>
        <v>4.4622120934884074E-4</v>
      </c>
    </row>
    <row r="147" spans="2:13" x14ac:dyDescent="0.25">
      <c r="B147" s="168" t="s">
        <v>145</v>
      </c>
      <c r="C147" s="169">
        <f t="shared" ref="C147:H147" si="65">C139-SUM(C140:C146)</f>
        <v>43083</v>
      </c>
      <c r="D147" s="169">
        <f t="shared" si="65"/>
        <v>47543</v>
      </c>
      <c r="E147" s="169">
        <f t="shared" si="65"/>
        <v>19115</v>
      </c>
      <c r="F147" s="169">
        <f t="shared" si="65"/>
        <v>60656</v>
      </c>
      <c r="G147" s="169">
        <f t="shared" si="65"/>
        <v>66296</v>
      </c>
      <c r="H147" s="169">
        <f t="shared" si="65"/>
        <v>70851</v>
      </c>
      <c r="I147" s="171">
        <f t="shared" si="64"/>
        <v>6.8707010981054584E-2</v>
      </c>
      <c r="J147" s="170">
        <f t="shared" si="61"/>
        <v>0.49025093073638604</v>
      </c>
      <c r="K147" s="169">
        <f>H147-G147</f>
        <v>4555</v>
      </c>
      <c r="L147" s="169">
        <f t="shared" si="63"/>
        <v>23308</v>
      </c>
      <c r="M147" s="170">
        <f t="shared" si="60"/>
        <v>1.4069968359401297E-2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117871</v>
      </c>
      <c r="D149" s="176">
        <v>115143</v>
      </c>
      <c r="E149" s="176">
        <v>36862</v>
      </c>
      <c r="F149" s="176">
        <v>101088</v>
      </c>
      <c r="G149" s="176">
        <v>112348</v>
      </c>
      <c r="H149" s="176">
        <v>118076</v>
      </c>
      <c r="I149" s="177">
        <f>IFERROR(H149/G149-1,"-")</f>
        <v>5.0984441200555342E-2</v>
      </c>
      <c r="J149" s="177">
        <f>IFERROR(H149/D149-1,"-")</f>
        <v>2.547267311082746E-2</v>
      </c>
      <c r="K149" s="176">
        <f>H149-G149</f>
        <v>5728</v>
      </c>
      <c r="L149" s="176">
        <f>H149-D149</f>
        <v>2933</v>
      </c>
      <c r="M149" s="177">
        <f t="shared" ref="M149:M161" si="66">H149/H$9</f>
        <v>2.3448159997807617E-2</v>
      </c>
    </row>
    <row r="150" spans="2:13" x14ac:dyDescent="0.25">
      <c r="B150" s="157" t="s">
        <v>97</v>
      </c>
      <c r="C150" s="158">
        <v>48085</v>
      </c>
      <c r="D150" s="158">
        <v>49471</v>
      </c>
      <c r="E150" s="158">
        <v>17884</v>
      </c>
      <c r="F150" s="158">
        <v>53451</v>
      </c>
      <c r="G150" s="158">
        <v>55830</v>
      </c>
      <c r="H150" s="158">
        <v>52545</v>
      </c>
      <c r="I150" s="160">
        <f>IFERROR(H150/G150-1,"-")</f>
        <v>-5.8839333691563689E-2</v>
      </c>
      <c r="J150" s="159">
        <f t="shared" ref="J150:J161" si="67">IFERROR(H150/D150-1,"-")</f>
        <v>6.2137413838410316E-2</v>
      </c>
      <c r="K150" s="158">
        <f t="shared" ref="K150:K160" si="68">H150-G150</f>
        <v>-3285</v>
      </c>
      <c r="L150" s="158">
        <f t="shared" ref="L150:L161" si="69">H150-D150</f>
        <v>3074</v>
      </c>
      <c r="M150" s="159">
        <f t="shared" si="66"/>
        <v>1.0434665529699527E-2</v>
      </c>
    </row>
    <row r="151" spans="2:13" x14ac:dyDescent="0.25">
      <c r="B151" s="162" t="s">
        <v>103</v>
      </c>
      <c r="C151" s="163">
        <v>29475</v>
      </c>
      <c r="D151" s="163">
        <v>29924</v>
      </c>
      <c r="E151" s="163">
        <v>10863</v>
      </c>
      <c r="F151" s="163">
        <v>38538</v>
      </c>
      <c r="G151" s="163">
        <v>41274</v>
      </c>
      <c r="H151" s="163">
        <v>35422</v>
      </c>
      <c r="I151" s="165">
        <f>IFERROR(H151/G151-1,"-")</f>
        <v>-0.14178417405630661</v>
      </c>
      <c r="J151" s="164">
        <f t="shared" si="67"/>
        <v>0.18373212137414785</v>
      </c>
      <c r="K151" s="163">
        <f t="shared" si="68"/>
        <v>-5852</v>
      </c>
      <c r="L151" s="163">
        <f t="shared" si="69"/>
        <v>5498</v>
      </c>
      <c r="M151" s="164">
        <f t="shared" si="66"/>
        <v>7.0342891310879556E-3</v>
      </c>
    </row>
    <row r="152" spans="2:13" x14ac:dyDescent="0.25">
      <c r="B152" s="162" t="s">
        <v>100</v>
      </c>
      <c r="C152" s="163">
        <v>18610</v>
      </c>
      <c r="D152" s="163">
        <v>19547</v>
      </c>
      <c r="E152" s="163">
        <v>7021</v>
      </c>
      <c r="F152" s="163">
        <v>14913</v>
      </c>
      <c r="G152" s="163">
        <v>14556</v>
      </c>
      <c r="H152" s="163">
        <v>17123</v>
      </c>
      <c r="I152" s="165">
        <f>IFERROR(H152/G152-1,"-")</f>
        <v>0.17635339378950254</v>
      </c>
      <c r="J152" s="164">
        <f t="shared" si="67"/>
        <v>-0.12400879930424102</v>
      </c>
      <c r="K152" s="163">
        <f t="shared" si="68"/>
        <v>2567</v>
      </c>
      <c r="L152" s="163">
        <f t="shared" si="69"/>
        <v>-2424</v>
      </c>
      <c r="M152" s="164">
        <f t="shared" si="66"/>
        <v>3.4003763986115709E-3</v>
      </c>
    </row>
    <row r="153" spans="2:13" x14ac:dyDescent="0.25">
      <c r="B153" s="157" t="s">
        <v>107</v>
      </c>
      <c r="C153" s="158">
        <v>69786</v>
      </c>
      <c r="D153" s="158">
        <v>65672</v>
      </c>
      <c r="E153" s="158">
        <v>18978</v>
      </c>
      <c r="F153" s="158">
        <v>47637</v>
      </c>
      <c r="G153" s="158">
        <v>56518</v>
      </c>
      <c r="H153" s="158">
        <v>65531</v>
      </c>
      <c r="I153" s="160">
        <f>IFERROR(H153/G153-1,"-")</f>
        <v>0.15947131887186372</v>
      </c>
      <c r="J153" s="159">
        <f t="shared" si="67"/>
        <v>-2.1470337434522646E-3</v>
      </c>
      <c r="K153" s="158">
        <f t="shared" si="68"/>
        <v>9013</v>
      </c>
      <c r="L153" s="158">
        <f t="shared" si="69"/>
        <v>-141</v>
      </c>
      <c r="M153" s="159">
        <f t="shared" si="66"/>
        <v>1.3013494468108091E-2</v>
      </c>
    </row>
    <row r="154" spans="2:13" x14ac:dyDescent="0.25">
      <c r="B154" s="162" t="s">
        <v>110</v>
      </c>
      <c r="C154" s="163">
        <v>20716</v>
      </c>
      <c r="D154" s="163">
        <v>19731</v>
      </c>
      <c r="E154" s="163">
        <v>5360</v>
      </c>
      <c r="F154" s="163">
        <v>17048</v>
      </c>
      <c r="G154" s="163">
        <v>17052</v>
      </c>
      <c r="H154" s="163">
        <v>18377</v>
      </c>
      <c r="I154" s="165">
        <f t="shared" ref="I154:I161" si="70">IFERROR(H154/G154-1,"-")</f>
        <v>7.7703495191179917E-2</v>
      </c>
      <c r="J154" s="164">
        <f t="shared" si="67"/>
        <v>-6.8622979068470924E-2</v>
      </c>
      <c r="K154" s="163">
        <f t="shared" si="68"/>
        <v>1325</v>
      </c>
      <c r="L154" s="163">
        <f t="shared" si="69"/>
        <v>-1354</v>
      </c>
      <c r="M154" s="164">
        <f t="shared" si="66"/>
        <v>3.6494023872735409E-3</v>
      </c>
    </row>
    <row r="155" spans="2:13" x14ac:dyDescent="0.25">
      <c r="B155" s="162" t="s">
        <v>113</v>
      </c>
      <c r="C155" s="163">
        <v>21087</v>
      </c>
      <c r="D155" s="163">
        <v>17054</v>
      </c>
      <c r="E155" s="163">
        <v>4720</v>
      </c>
      <c r="F155" s="163">
        <v>10136</v>
      </c>
      <c r="G155" s="163">
        <v>11204</v>
      </c>
      <c r="H155" s="163">
        <v>11652</v>
      </c>
      <c r="I155" s="165">
        <f t="shared" si="70"/>
        <v>3.9985719385933649E-2</v>
      </c>
      <c r="J155" s="164">
        <f t="shared" si="67"/>
        <v>-0.31675853172276303</v>
      </c>
      <c r="K155" s="163">
        <f t="shared" si="68"/>
        <v>448</v>
      </c>
      <c r="L155" s="163">
        <f t="shared" si="69"/>
        <v>-5402</v>
      </c>
      <c r="M155" s="164">
        <f t="shared" si="66"/>
        <v>2.3139161243136146E-3</v>
      </c>
    </row>
    <row r="156" spans="2:13" x14ac:dyDescent="0.25">
      <c r="B156" s="162" t="s">
        <v>116</v>
      </c>
      <c r="C156" s="163">
        <v>10256</v>
      </c>
      <c r="D156" s="163">
        <v>9328</v>
      </c>
      <c r="E156" s="163">
        <v>2081</v>
      </c>
      <c r="F156" s="163">
        <v>5751</v>
      </c>
      <c r="G156" s="163">
        <v>9128</v>
      </c>
      <c r="H156" s="163">
        <v>11611</v>
      </c>
      <c r="I156" s="165">
        <f t="shared" si="70"/>
        <v>0.27202015775635413</v>
      </c>
      <c r="J156" s="164">
        <f t="shared" si="67"/>
        <v>0.24474699828473412</v>
      </c>
      <c r="K156" s="163">
        <f t="shared" si="68"/>
        <v>2483</v>
      </c>
      <c r="L156" s="163">
        <f t="shared" si="69"/>
        <v>2283</v>
      </c>
      <c r="M156" s="164">
        <f t="shared" si="66"/>
        <v>2.3057741262792119E-3</v>
      </c>
    </row>
    <row r="157" spans="2:13" x14ac:dyDescent="0.25">
      <c r="B157" s="162" t="s">
        <v>123</v>
      </c>
      <c r="C157" s="163">
        <v>1302</v>
      </c>
      <c r="D157" s="163">
        <v>1497</v>
      </c>
      <c r="E157" s="163">
        <v>578</v>
      </c>
      <c r="F157" s="163">
        <v>1487</v>
      </c>
      <c r="G157" s="163">
        <v>1775</v>
      </c>
      <c r="H157" s="163">
        <v>2585</v>
      </c>
      <c r="I157" s="165">
        <f t="shared" si="70"/>
        <v>0.45633802816901414</v>
      </c>
      <c r="J157" s="164">
        <f t="shared" si="67"/>
        <v>0.7267869071476285</v>
      </c>
      <c r="K157" s="163">
        <f t="shared" si="68"/>
        <v>810</v>
      </c>
      <c r="L157" s="163">
        <f t="shared" si="69"/>
        <v>1088</v>
      </c>
      <c r="M157" s="164">
        <f t="shared" si="66"/>
        <v>5.1334304680318349E-4</v>
      </c>
    </row>
    <row r="158" spans="2:13" x14ac:dyDescent="0.25">
      <c r="B158" s="162" t="s">
        <v>119</v>
      </c>
      <c r="C158" s="163">
        <v>2193</v>
      </c>
      <c r="D158" s="163">
        <v>2756</v>
      </c>
      <c r="E158" s="163">
        <v>1157</v>
      </c>
      <c r="F158" s="163">
        <v>2791</v>
      </c>
      <c r="G158" s="163">
        <v>2818</v>
      </c>
      <c r="H158" s="163">
        <v>3240</v>
      </c>
      <c r="I158" s="165">
        <f t="shared" si="70"/>
        <v>0.14975159687721784</v>
      </c>
      <c r="J158" s="164">
        <f t="shared" si="67"/>
        <v>0.17561683599419453</v>
      </c>
      <c r="K158" s="163">
        <f t="shared" si="68"/>
        <v>422</v>
      </c>
      <c r="L158" s="163">
        <f t="shared" si="69"/>
        <v>484</v>
      </c>
      <c r="M158" s="164">
        <f t="shared" si="66"/>
        <v>6.4341643003571164E-4</v>
      </c>
    </row>
    <row r="159" spans="2:13" x14ac:dyDescent="0.25">
      <c r="B159" s="162" t="s">
        <v>128</v>
      </c>
      <c r="C159" s="163">
        <v>370</v>
      </c>
      <c r="D159" s="163">
        <v>415</v>
      </c>
      <c r="E159" s="163">
        <v>346</v>
      </c>
      <c r="F159" s="163">
        <v>428</v>
      </c>
      <c r="G159" s="163">
        <v>540</v>
      </c>
      <c r="H159" s="163">
        <v>384</v>
      </c>
      <c r="I159" s="165">
        <f t="shared" si="70"/>
        <v>-0.28888888888888886</v>
      </c>
      <c r="J159" s="164">
        <f t="shared" si="67"/>
        <v>-7.4698795180722866E-2</v>
      </c>
      <c r="K159" s="163">
        <f t="shared" si="68"/>
        <v>-156</v>
      </c>
      <c r="L159" s="163">
        <f t="shared" si="69"/>
        <v>-31</v>
      </c>
      <c r="M159" s="164">
        <f t="shared" si="66"/>
        <v>7.6256762078306557E-5</v>
      </c>
    </row>
    <row r="160" spans="2:13" x14ac:dyDescent="0.25">
      <c r="B160" s="162" t="s">
        <v>131</v>
      </c>
      <c r="C160" s="163">
        <v>993</v>
      </c>
      <c r="D160" s="163">
        <v>878</v>
      </c>
      <c r="E160" s="163">
        <v>437</v>
      </c>
      <c r="F160" s="163">
        <v>565</v>
      </c>
      <c r="G160" s="163">
        <v>750</v>
      </c>
      <c r="H160" s="163">
        <v>643</v>
      </c>
      <c r="I160" s="165">
        <f t="shared" si="70"/>
        <v>-0.14266666666666672</v>
      </c>
      <c r="J160" s="164">
        <f t="shared" si="67"/>
        <v>-0.26765375854214124</v>
      </c>
      <c r="K160" s="163">
        <f t="shared" si="68"/>
        <v>-107</v>
      </c>
      <c r="L160" s="163">
        <f t="shared" si="69"/>
        <v>-235</v>
      </c>
      <c r="M160" s="164">
        <f t="shared" si="66"/>
        <v>1.2769035941758103E-4</v>
      </c>
    </row>
    <row r="161" spans="2:13" x14ac:dyDescent="0.25">
      <c r="B161" s="168" t="s">
        <v>145</v>
      </c>
      <c r="C161" s="169">
        <f t="shared" ref="C161:H161" si="71">C153-SUM(C154:C160)</f>
        <v>12869</v>
      </c>
      <c r="D161" s="169">
        <f t="shared" si="71"/>
        <v>14013</v>
      </c>
      <c r="E161" s="169">
        <f t="shared" si="71"/>
        <v>4299</v>
      </c>
      <c r="F161" s="169">
        <f t="shared" si="71"/>
        <v>9431</v>
      </c>
      <c r="G161" s="169">
        <f t="shared" si="71"/>
        <v>13251</v>
      </c>
      <c r="H161" s="169">
        <f t="shared" si="71"/>
        <v>17039</v>
      </c>
      <c r="I161" s="171">
        <f t="shared" si="70"/>
        <v>0.28586521771941742</v>
      </c>
      <c r="J161" s="170">
        <f t="shared" si="67"/>
        <v>0.21594233925640482</v>
      </c>
      <c r="K161" s="169">
        <f>H161-G161</f>
        <v>3788</v>
      </c>
      <c r="L161" s="169">
        <f t="shared" si="69"/>
        <v>3026</v>
      </c>
      <c r="M161" s="170">
        <f t="shared" si="66"/>
        <v>3.3836952319069415E-3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875B0-873A-4FE7-8DB7-C8683956FCE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264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3243351</v>
      </c>
      <c r="D9" s="176">
        <f t="shared" ref="D9:H9" si="0">D10+D13</f>
        <v>3270138</v>
      </c>
      <c r="E9" s="176">
        <f t="shared" si="0"/>
        <v>1128405</v>
      </c>
      <c r="F9" s="176">
        <f t="shared" si="0"/>
        <v>3440613</v>
      </c>
      <c r="G9" s="176">
        <f t="shared" si="0"/>
        <v>3750974</v>
      </c>
      <c r="H9" s="176">
        <f t="shared" si="0"/>
        <v>3933779</v>
      </c>
      <c r="I9" s="177">
        <f>IFERROR(H9/G9-1,"-")</f>
        <v>4.8735341807221166E-2</v>
      </c>
      <c r="J9" s="177">
        <f>IFERROR(H9/D9-1,"-")</f>
        <v>0.20293975361284455</v>
      </c>
      <c r="K9" s="176">
        <f>H9-G9</f>
        <v>182805</v>
      </c>
      <c r="L9" s="176">
        <f>H9-D9</f>
        <v>663641</v>
      </c>
      <c r="M9" s="177">
        <f t="shared" ref="M9:M21" si="1">H9/H$9</f>
        <v>1</v>
      </c>
      <c r="P9" s="154" t="s">
        <v>68</v>
      </c>
      <c r="Q9" s="176">
        <f>Q10+Q13</f>
        <v>211902</v>
      </c>
      <c r="R9" s="176">
        <f t="shared" ref="R9:V9" si="2">R10+R13</f>
        <v>199492</v>
      </c>
      <c r="S9" s="176">
        <f t="shared" si="2"/>
        <v>84454</v>
      </c>
      <c r="T9" s="176">
        <f t="shared" si="2"/>
        <v>205166</v>
      </c>
      <c r="U9" s="176">
        <f t="shared" si="2"/>
        <v>218532</v>
      </c>
      <c r="V9" s="176">
        <f t="shared" si="2"/>
        <v>226242</v>
      </c>
      <c r="W9" s="177">
        <f>IFERROR(V9/U9-1,"-")</f>
        <v>3.5280874196913947E-2</v>
      </c>
      <c r="X9" s="177">
        <f>IFERROR(V9/R9-1,"-")</f>
        <v>0.13409059009885116</v>
      </c>
      <c r="Y9" s="176">
        <f>V9-U9</f>
        <v>7710</v>
      </c>
      <c r="Z9" s="176">
        <f>V9-R9</f>
        <v>26750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777135</v>
      </c>
      <c r="D10" s="158">
        <v>801065</v>
      </c>
      <c r="E10" s="158">
        <v>353175</v>
      </c>
      <c r="F10" s="158">
        <v>801327</v>
      </c>
      <c r="G10" s="158">
        <v>823129</v>
      </c>
      <c r="H10" s="158">
        <v>828870</v>
      </c>
      <c r="I10" s="160">
        <f>IFERROR(H10/G10-1,"-")</f>
        <v>6.9746054385158018E-3</v>
      </c>
      <c r="J10" s="159">
        <f t="shared" ref="J10:J21" si="4">IFERROR(H10/D10-1,"-")</f>
        <v>3.4710042256246298E-2</v>
      </c>
      <c r="K10" s="157">
        <f t="shared" ref="K10:K20" si="5">H10-G10</f>
        <v>5741</v>
      </c>
      <c r="L10" s="158">
        <f t="shared" ref="L10:L21" si="6">H10-D10</f>
        <v>27805</v>
      </c>
      <c r="M10" s="159">
        <f t="shared" si="1"/>
        <v>0.21070578697989897</v>
      </c>
      <c r="P10" s="157" t="s">
        <v>97</v>
      </c>
      <c r="Q10" s="158">
        <v>125463</v>
      </c>
      <c r="R10" s="158">
        <v>109887</v>
      </c>
      <c r="S10" s="158">
        <v>48506</v>
      </c>
      <c r="T10" s="158">
        <v>124192</v>
      </c>
      <c r="U10" s="158">
        <v>135981</v>
      </c>
      <c r="V10" s="158">
        <v>143457</v>
      </c>
      <c r="W10" s="160">
        <f>IFERROR(V10/U10-1,"-")</f>
        <v>5.4978269022878168E-2</v>
      </c>
      <c r="X10" s="159">
        <f t="shared" ref="X10:X21" si="7">IFERROR(V10/R10-1,"-")</f>
        <v>0.30549564552676833</v>
      </c>
      <c r="Y10" s="157">
        <f t="shared" ref="Y10:Y20" si="8">V10-U10</f>
        <v>7476</v>
      </c>
      <c r="Z10" s="158">
        <f t="shared" ref="Z10:Z21" si="9">V10-R10</f>
        <v>33570</v>
      </c>
      <c r="AA10" s="159">
        <f t="shared" si="3"/>
        <v>0.63408650913623466</v>
      </c>
    </row>
    <row r="11" spans="1:27" x14ac:dyDescent="0.25">
      <c r="A11" s="161" t="s">
        <v>100</v>
      </c>
      <c r="B11" s="162" t="s">
        <v>103</v>
      </c>
      <c r="C11" s="163">
        <v>298610</v>
      </c>
      <c r="D11" s="163">
        <v>289590</v>
      </c>
      <c r="E11" s="163">
        <v>137722</v>
      </c>
      <c r="F11" s="163">
        <v>311312</v>
      </c>
      <c r="G11" s="163">
        <v>318499</v>
      </c>
      <c r="H11" s="163">
        <v>317541</v>
      </c>
      <c r="I11" s="165">
        <f>IFERROR(H11/G11-1,"-")</f>
        <v>-3.0078587373900678E-3</v>
      </c>
      <c r="J11" s="164">
        <f t="shared" si="4"/>
        <v>9.6519216823785392E-2</v>
      </c>
      <c r="K11" s="162">
        <f t="shared" si="5"/>
        <v>-958</v>
      </c>
      <c r="L11" s="163">
        <f t="shared" si="6"/>
        <v>27951</v>
      </c>
      <c r="M11" s="164">
        <f t="shared" si="1"/>
        <v>8.0721616542261274E-2</v>
      </c>
      <c r="P11" s="162" t="s">
        <v>103</v>
      </c>
      <c r="Q11" s="163">
        <v>69903</v>
      </c>
      <c r="R11" s="163">
        <v>55132</v>
      </c>
      <c r="S11" s="163">
        <v>21854</v>
      </c>
      <c r="T11" s="163">
        <v>64127</v>
      </c>
      <c r="U11" s="163">
        <v>60904</v>
      </c>
      <c r="V11" s="163">
        <v>68611</v>
      </c>
      <c r="W11" s="165">
        <f>IFERROR(V11/U11-1,"-")</f>
        <v>0.12654341258373836</v>
      </c>
      <c r="X11" s="164">
        <f t="shared" si="7"/>
        <v>0.24448596096640784</v>
      </c>
      <c r="Y11" s="162">
        <f t="shared" si="8"/>
        <v>7707</v>
      </c>
      <c r="Z11" s="163">
        <f t="shared" si="9"/>
        <v>13479</v>
      </c>
      <c r="AA11" s="164">
        <f>V11/V$9</f>
        <v>0.30326376181257236</v>
      </c>
    </row>
    <row r="12" spans="1:27" x14ac:dyDescent="0.25">
      <c r="A12" s="1"/>
      <c r="B12" s="162" t="s">
        <v>100</v>
      </c>
      <c r="C12" s="163">
        <v>478525</v>
      </c>
      <c r="D12" s="163">
        <v>511475</v>
      </c>
      <c r="E12" s="163">
        <v>215453</v>
      </c>
      <c r="F12" s="163">
        <v>490015</v>
      </c>
      <c r="G12" s="163">
        <v>504630</v>
      </c>
      <c r="H12" s="163">
        <v>511329</v>
      </c>
      <c r="I12" s="165">
        <f>IFERROR(H12/G12-1,"-")</f>
        <v>1.327507282563456E-2</v>
      </c>
      <c r="J12" s="164">
        <f t="shared" si="4"/>
        <v>-2.8544894667381637E-4</v>
      </c>
      <c r="K12" s="162">
        <f t="shared" si="5"/>
        <v>6699</v>
      </c>
      <c r="L12" s="163">
        <f t="shared" si="6"/>
        <v>-146</v>
      </c>
      <c r="M12" s="164">
        <f t="shared" si="1"/>
        <v>0.12998417043763771</v>
      </c>
      <c r="P12" s="162" t="s">
        <v>100</v>
      </c>
      <c r="Q12" s="163">
        <v>55560</v>
      </c>
      <c r="R12" s="163">
        <v>54755</v>
      </c>
      <c r="S12" s="163">
        <v>26652</v>
      </c>
      <c r="T12" s="163">
        <v>60065</v>
      </c>
      <c r="U12" s="163">
        <v>75077</v>
      </c>
      <c r="V12" s="163">
        <v>74846</v>
      </c>
      <c r="W12" s="165">
        <f>IFERROR(V12/U12-1,"-")</f>
        <v>-3.076841109793893E-3</v>
      </c>
      <c r="X12" s="164">
        <f t="shared" si="7"/>
        <v>0.36692539494110132</v>
      </c>
      <c r="Y12" s="162">
        <f t="shared" si="8"/>
        <v>-231</v>
      </c>
      <c r="Z12" s="163">
        <f t="shared" si="9"/>
        <v>20091</v>
      </c>
      <c r="AA12" s="164">
        <f t="shared" si="3"/>
        <v>0.33082274732366229</v>
      </c>
    </row>
    <row r="13" spans="1:27" s="56" customFormat="1" x14ac:dyDescent="0.25">
      <c r="B13" s="157" t="s">
        <v>107</v>
      </c>
      <c r="C13" s="158">
        <v>2466216</v>
      </c>
      <c r="D13" s="158">
        <v>2469073</v>
      </c>
      <c r="E13" s="158">
        <v>775230</v>
      </c>
      <c r="F13" s="158">
        <v>2639286</v>
      </c>
      <c r="G13" s="158">
        <v>2927845</v>
      </c>
      <c r="H13" s="158">
        <v>3104909</v>
      </c>
      <c r="I13" s="160">
        <f>IFERROR(H13/G13-1,"-")</f>
        <v>6.0475879016819611E-2</v>
      </c>
      <c r="J13" s="159">
        <f t="shared" si="4"/>
        <v>0.25752013002450713</v>
      </c>
      <c r="K13" s="157">
        <f t="shared" si="5"/>
        <v>177064</v>
      </c>
      <c r="L13" s="158">
        <f t="shared" si="6"/>
        <v>635836</v>
      </c>
      <c r="M13" s="159">
        <f t="shared" si="1"/>
        <v>0.78929421302010105</v>
      </c>
      <c r="P13" s="157" t="s">
        <v>107</v>
      </c>
      <c r="Q13" s="158">
        <v>86439</v>
      </c>
      <c r="R13" s="158">
        <v>89605</v>
      </c>
      <c r="S13" s="158">
        <v>35948</v>
      </c>
      <c r="T13" s="158">
        <v>80974</v>
      </c>
      <c r="U13" s="158">
        <v>82551</v>
      </c>
      <c r="V13" s="158">
        <v>82785</v>
      </c>
      <c r="W13" s="160">
        <f>IFERROR(V13/U13-1,"-")</f>
        <v>2.8346113311770171E-3</v>
      </c>
      <c r="X13" s="159">
        <f t="shared" si="7"/>
        <v>-7.6111824116957716E-2</v>
      </c>
      <c r="Y13" s="157">
        <f t="shared" si="8"/>
        <v>234</v>
      </c>
      <c r="Z13" s="158">
        <f t="shared" si="9"/>
        <v>-6820</v>
      </c>
      <c r="AA13" s="159">
        <f t="shared" si="3"/>
        <v>0.36591349086376534</v>
      </c>
    </row>
    <row r="14" spans="1:27" s="56" customFormat="1" x14ac:dyDescent="0.25">
      <c r="B14" s="162" t="s">
        <v>110</v>
      </c>
      <c r="C14" s="163">
        <v>1005229</v>
      </c>
      <c r="D14" s="163">
        <v>1057854</v>
      </c>
      <c r="E14" s="163">
        <v>293577</v>
      </c>
      <c r="F14" s="163">
        <v>1203568</v>
      </c>
      <c r="G14" s="163">
        <v>1342145</v>
      </c>
      <c r="H14" s="163">
        <v>1411877</v>
      </c>
      <c r="I14" s="165">
        <f t="shared" ref="I14:I21" si="10">IFERROR(H14/G14-1,"-")</f>
        <v>5.1955638176202967E-2</v>
      </c>
      <c r="J14" s="164">
        <f t="shared" si="4"/>
        <v>0.3346614939301642</v>
      </c>
      <c r="K14" s="162">
        <f t="shared" si="5"/>
        <v>69732</v>
      </c>
      <c r="L14" s="163">
        <f t="shared" si="6"/>
        <v>354023</v>
      </c>
      <c r="M14" s="164">
        <f t="shared" si="1"/>
        <v>0.35891111320691882</v>
      </c>
      <c r="P14" s="162" t="s">
        <v>110</v>
      </c>
      <c r="Q14" s="163">
        <v>10691</v>
      </c>
      <c r="R14" s="163">
        <v>9333</v>
      </c>
      <c r="S14" s="163">
        <v>3461</v>
      </c>
      <c r="T14" s="163">
        <v>8604</v>
      </c>
      <c r="U14" s="163">
        <v>10514</v>
      </c>
      <c r="V14" s="163">
        <v>9484</v>
      </c>
      <c r="W14" s="165">
        <f t="shared" ref="W14:W21" si="11">IFERROR(V14/U14-1,"-")</f>
        <v>-9.7964618603766374E-2</v>
      </c>
      <c r="X14" s="164">
        <f t="shared" si="7"/>
        <v>1.6179149255330483E-2</v>
      </c>
      <c r="Y14" s="162">
        <f t="shared" si="8"/>
        <v>-1030</v>
      </c>
      <c r="Z14" s="163">
        <f t="shared" si="9"/>
        <v>151</v>
      </c>
      <c r="AA14" s="164">
        <f t="shared" si="3"/>
        <v>4.1919714288240026E-2</v>
      </c>
    </row>
    <row r="15" spans="1:27" x14ac:dyDescent="0.25">
      <c r="A15" s="1"/>
      <c r="B15" s="162" t="s">
        <v>113</v>
      </c>
      <c r="C15" s="163">
        <v>446526</v>
      </c>
      <c r="D15" s="163">
        <v>383081</v>
      </c>
      <c r="E15" s="163">
        <v>111228</v>
      </c>
      <c r="F15" s="163">
        <v>304828</v>
      </c>
      <c r="G15" s="163">
        <v>345037</v>
      </c>
      <c r="H15" s="163">
        <v>354712</v>
      </c>
      <c r="I15" s="165">
        <f t="shared" si="10"/>
        <v>2.8040471021948399E-2</v>
      </c>
      <c r="J15" s="164">
        <f t="shared" si="4"/>
        <v>-7.4054834356180543E-2</v>
      </c>
      <c r="K15" s="162">
        <f t="shared" si="5"/>
        <v>9675</v>
      </c>
      <c r="L15" s="163">
        <f t="shared" si="6"/>
        <v>-28369</v>
      </c>
      <c r="M15" s="164">
        <f t="shared" si="1"/>
        <v>9.0170800139001195E-2</v>
      </c>
      <c r="P15" s="162" t="s">
        <v>113</v>
      </c>
      <c r="Q15" s="163">
        <v>9551</v>
      </c>
      <c r="R15" s="163">
        <v>8331</v>
      </c>
      <c r="S15" s="163">
        <v>3632</v>
      </c>
      <c r="T15" s="163">
        <v>9211</v>
      </c>
      <c r="U15" s="163">
        <v>11454</v>
      </c>
      <c r="V15" s="163">
        <v>11228</v>
      </c>
      <c r="W15" s="165">
        <f t="shared" si="11"/>
        <v>-1.9731098306268513E-2</v>
      </c>
      <c r="X15" s="164">
        <f t="shared" si="7"/>
        <v>0.34773736646260955</v>
      </c>
      <c r="Y15" s="162">
        <f t="shared" si="8"/>
        <v>-226</v>
      </c>
      <c r="Z15" s="163">
        <f t="shared" si="9"/>
        <v>2897</v>
      </c>
      <c r="AA15" s="164">
        <f t="shared" si="3"/>
        <v>4.9628274148920182E-2</v>
      </c>
    </row>
    <row r="16" spans="1:27" x14ac:dyDescent="0.25">
      <c r="A16" s="1"/>
      <c r="B16" s="162" t="s">
        <v>116</v>
      </c>
      <c r="C16" s="163">
        <v>123054</v>
      </c>
      <c r="D16" s="163">
        <v>129430</v>
      </c>
      <c r="E16" s="163">
        <v>44912</v>
      </c>
      <c r="F16" s="163">
        <v>151055</v>
      </c>
      <c r="G16" s="163">
        <v>164095</v>
      </c>
      <c r="H16" s="163">
        <v>179238</v>
      </c>
      <c r="I16" s="165">
        <f t="shared" si="10"/>
        <v>9.2281909869283085E-2</v>
      </c>
      <c r="J16" s="164">
        <f t="shared" si="4"/>
        <v>0.38482577454994971</v>
      </c>
      <c r="K16" s="162">
        <f t="shared" si="5"/>
        <v>15143</v>
      </c>
      <c r="L16" s="163">
        <f t="shared" si="6"/>
        <v>49808</v>
      </c>
      <c r="M16" s="164">
        <f t="shared" si="1"/>
        <v>4.5563820438311357E-2</v>
      </c>
      <c r="P16" s="162" t="s">
        <v>116</v>
      </c>
      <c r="Q16" s="163">
        <v>5965</v>
      </c>
      <c r="R16" s="163">
        <v>6092</v>
      </c>
      <c r="S16" s="163">
        <v>2530</v>
      </c>
      <c r="T16" s="163">
        <v>7497</v>
      </c>
      <c r="U16" s="163">
        <v>8031</v>
      </c>
      <c r="V16" s="163">
        <v>7720</v>
      </c>
      <c r="W16" s="165">
        <f t="shared" si="11"/>
        <v>-3.8724940854189982E-2</v>
      </c>
      <c r="X16" s="164">
        <f t="shared" si="7"/>
        <v>0.26723571897570575</v>
      </c>
      <c r="Y16" s="162">
        <f t="shared" si="8"/>
        <v>-311</v>
      </c>
      <c r="Z16" s="163">
        <f t="shared" si="9"/>
        <v>1628</v>
      </c>
      <c r="AA16" s="164">
        <f t="shared" si="3"/>
        <v>3.4122753511726382E-2</v>
      </c>
    </row>
    <row r="17" spans="1:27" x14ac:dyDescent="0.25">
      <c r="A17" s="1"/>
      <c r="B17" s="162" t="s">
        <v>123</v>
      </c>
      <c r="C17" s="163">
        <v>93146</v>
      </c>
      <c r="D17" s="163">
        <v>84403</v>
      </c>
      <c r="E17" s="163">
        <v>26447</v>
      </c>
      <c r="F17" s="163">
        <v>114780</v>
      </c>
      <c r="G17" s="163">
        <v>108016</v>
      </c>
      <c r="H17" s="163">
        <v>117706</v>
      </c>
      <c r="I17" s="165">
        <f t="shared" si="10"/>
        <v>8.9708932010072573E-2</v>
      </c>
      <c r="J17" s="164">
        <f t="shared" si="4"/>
        <v>0.39457128301126732</v>
      </c>
      <c r="K17" s="162">
        <f t="shared" si="5"/>
        <v>9690</v>
      </c>
      <c r="L17" s="163">
        <f t="shared" si="6"/>
        <v>33303</v>
      </c>
      <c r="M17" s="164">
        <f t="shared" si="1"/>
        <v>2.9921863937958895E-2</v>
      </c>
      <c r="P17" s="162" t="s">
        <v>123</v>
      </c>
      <c r="Q17" s="163">
        <v>1459</v>
      </c>
      <c r="R17" s="163">
        <v>1478</v>
      </c>
      <c r="S17" s="163">
        <v>672</v>
      </c>
      <c r="T17" s="163">
        <v>2279</v>
      </c>
      <c r="U17" s="163">
        <v>2346</v>
      </c>
      <c r="V17" s="163">
        <v>2109</v>
      </c>
      <c r="W17" s="165">
        <f t="shared" si="11"/>
        <v>-0.10102301790281332</v>
      </c>
      <c r="X17" s="164">
        <f t="shared" si="7"/>
        <v>0.42692828146143436</v>
      </c>
      <c r="Y17" s="162">
        <f t="shared" si="8"/>
        <v>-237</v>
      </c>
      <c r="Z17" s="163">
        <f t="shared" si="9"/>
        <v>631</v>
      </c>
      <c r="AA17" s="164">
        <f t="shared" si="3"/>
        <v>9.3218765746413135E-3</v>
      </c>
    </row>
    <row r="18" spans="1:27" x14ac:dyDescent="0.25">
      <c r="A18" s="1"/>
      <c r="B18" s="162" t="s">
        <v>119</v>
      </c>
      <c r="C18" s="163">
        <v>109116</v>
      </c>
      <c r="D18" s="163">
        <v>107793</v>
      </c>
      <c r="E18" s="163">
        <v>46521</v>
      </c>
      <c r="F18" s="163">
        <v>118522</v>
      </c>
      <c r="G18" s="163">
        <v>122001</v>
      </c>
      <c r="H18" s="163">
        <v>127583</v>
      </c>
      <c r="I18" s="165">
        <f t="shared" si="10"/>
        <v>4.5753723330136609E-2</v>
      </c>
      <c r="J18" s="164">
        <f t="shared" si="4"/>
        <v>0.18359262660840692</v>
      </c>
      <c r="K18" s="162">
        <f t="shared" si="5"/>
        <v>5582</v>
      </c>
      <c r="L18" s="163">
        <f t="shared" si="6"/>
        <v>19790</v>
      </c>
      <c r="M18" s="164">
        <f t="shared" si="1"/>
        <v>3.2432681144517778E-2</v>
      </c>
      <c r="P18" s="162" t="s">
        <v>119</v>
      </c>
      <c r="Q18" s="163">
        <v>1612</v>
      </c>
      <c r="R18" s="163">
        <v>1319</v>
      </c>
      <c r="S18" s="163">
        <v>682</v>
      </c>
      <c r="T18" s="163">
        <v>1555</v>
      </c>
      <c r="U18" s="163">
        <v>1706</v>
      </c>
      <c r="V18" s="163">
        <v>1781</v>
      </c>
      <c r="W18" s="165">
        <f t="shared" si="11"/>
        <v>4.3962485345838243E-2</v>
      </c>
      <c r="X18" s="164">
        <f t="shared" si="7"/>
        <v>0.35026535253980295</v>
      </c>
      <c r="Y18" s="162">
        <f t="shared" si="8"/>
        <v>75</v>
      </c>
      <c r="Z18" s="163">
        <f t="shared" si="9"/>
        <v>462</v>
      </c>
      <c r="AA18" s="164">
        <f t="shared" si="3"/>
        <v>7.8721015549721093E-3</v>
      </c>
    </row>
    <row r="19" spans="1:27" x14ac:dyDescent="0.25">
      <c r="A19" s="161" t="s">
        <v>144</v>
      </c>
      <c r="B19" s="162" t="s">
        <v>128</v>
      </c>
      <c r="C19" s="163">
        <v>35388</v>
      </c>
      <c r="D19" s="163">
        <v>39365</v>
      </c>
      <c r="E19" s="163">
        <v>18196</v>
      </c>
      <c r="F19" s="163">
        <v>35711</v>
      </c>
      <c r="G19" s="163">
        <v>39814</v>
      </c>
      <c r="H19" s="163">
        <v>36578</v>
      </c>
      <c r="I19" s="165">
        <f t="shared" si="10"/>
        <v>-8.1277942432310235E-2</v>
      </c>
      <c r="J19" s="164">
        <f t="shared" si="4"/>
        <v>-7.0798933062365066E-2</v>
      </c>
      <c r="K19" s="162">
        <f t="shared" si="5"/>
        <v>-3236</v>
      </c>
      <c r="L19" s="163">
        <f t="shared" si="6"/>
        <v>-2787</v>
      </c>
      <c r="M19" s="164">
        <f t="shared" si="1"/>
        <v>9.2984379651220878E-3</v>
      </c>
      <c r="P19" s="162" t="s">
        <v>128</v>
      </c>
      <c r="Q19" s="163">
        <v>1519</v>
      </c>
      <c r="R19" s="163">
        <v>1417</v>
      </c>
      <c r="S19" s="163">
        <v>663</v>
      </c>
      <c r="T19" s="163">
        <v>911</v>
      </c>
      <c r="U19" s="163">
        <v>1153</v>
      </c>
      <c r="V19" s="163">
        <v>1176</v>
      </c>
      <c r="W19" s="165">
        <f t="shared" si="11"/>
        <v>1.9947961838681749E-2</v>
      </c>
      <c r="X19" s="164">
        <f t="shared" si="7"/>
        <v>-0.17007762879322508</v>
      </c>
      <c r="Y19" s="162">
        <f t="shared" si="8"/>
        <v>23</v>
      </c>
      <c r="Z19" s="163">
        <f t="shared" si="9"/>
        <v>-241</v>
      </c>
      <c r="AA19" s="164">
        <f t="shared" si="3"/>
        <v>5.1979738510090964E-3</v>
      </c>
    </row>
    <row r="20" spans="1:27" x14ac:dyDescent="0.25">
      <c r="A20" s="167" t="s">
        <v>145</v>
      </c>
      <c r="B20" s="162" t="s">
        <v>131</v>
      </c>
      <c r="C20" s="163">
        <v>56936</v>
      </c>
      <c r="D20" s="163">
        <v>49945</v>
      </c>
      <c r="E20" s="163">
        <v>25256</v>
      </c>
      <c r="F20" s="163">
        <v>28361</v>
      </c>
      <c r="G20" s="163">
        <v>37470</v>
      </c>
      <c r="H20" s="163">
        <v>33955</v>
      </c>
      <c r="I20" s="165">
        <f t="shared" si="10"/>
        <v>-9.3808380037363248E-2</v>
      </c>
      <c r="J20" s="164">
        <f t="shared" si="4"/>
        <v>-0.32015216738412255</v>
      </c>
      <c r="K20" s="162">
        <f t="shared" si="5"/>
        <v>-3515</v>
      </c>
      <c r="L20" s="163">
        <f t="shared" si="6"/>
        <v>-15990</v>
      </c>
      <c r="M20" s="164">
        <f t="shared" si="1"/>
        <v>8.631649108910287E-3</v>
      </c>
      <c r="P20" s="162" t="s">
        <v>131</v>
      </c>
      <c r="Q20" s="163">
        <v>2650</v>
      </c>
      <c r="R20" s="163">
        <v>2295</v>
      </c>
      <c r="S20" s="163">
        <v>1057</v>
      </c>
      <c r="T20" s="163">
        <v>1528</v>
      </c>
      <c r="U20" s="163">
        <v>2098</v>
      </c>
      <c r="V20" s="163">
        <v>2026</v>
      </c>
      <c r="W20" s="165">
        <f t="shared" si="11"/>
        <v>-3.4318398474737832E-2</v>
      </c>
      <c r="X20" s="164">
        <f t="shared" si="7"/>
        <v>-0.11721132897603481</v>
      </c>
      <c r="Y20" s="162">
        <f t="shared" si="8"/>
        <v>-72</v>
      </c>
      <c r="Z20" s="163">
        <f t="shared" si="9"/>
        <v>-269</v>
      </c>
      <c r="AA20" s="164">
        <f t="shared" si="3"/>
        <v>8.9550127739323384E-3</v>
      </c>
    </row>
    <row r="21" spans="1:27" x14ac:dyDescent="0.25">
      <c r="B21" s="168" t="s">
        <v>145</v>
      </c>
      <c r="C21" s="169">
        <f t="shared" ref="C21:H21" si="12">C13-SUM(C14:C20)</f>
        <v>596821</v>
      </c>
      <c r="D21" s="169">
        <f t="shared" si="12"/>
        <v>617202</v>
      </c>
      <c r="E21" s="169">
        <f t="shared" si="12"/>
        <v>209093</v>
      </c>
      <c r="F21" s="169">
        <f t="shared" si="12"/>
        <v>682461</v>
      </c>
      <c r="G21" s="169">
        <f t="shared" si="12"/>
        <v>769267</v>
      </c>
      <c r="H21" s="169">
        <f t="shared" si="12"/>
        <v>843260</v>
      </c>
      <c r="I21" s="171">
        <f t="shared" si="10"/>
        <v>9.6186369621990897E-2</v>
      </c>
      <c r="J21" s="170">
        <f t="shared" si="4"/>
        <v>0.36626258502078746</v>
      </c>
      <c r="K21" s="168">
        <f>H21-G21</f>
        <v>73993</v>
      </c>
      <c r="L21" s="169">
        <f t="shared" si="6"/>
        <v>226058</v>
      </c>
      <c r="M21" s="170">
        <f t="shared" si="1"/>
        <v>0.2143638470793606</v>
      </c>
      <c r="P21" s="168" t="s">
        <v>145</v>
      </c>
      <c r="Q21" s="169">
        <f t="shared" ref="Q21:V21" si="13">Q13-SUM(Q14:Q20)</f>
        <v>52992</v>
      </c>
      <c r="R21" s="169">
        <f t="shared" si="13"/>
        <v>59340</v>
      </c>
      <c r="S21" s="169">
        <f t="shared" si="13"/>
        <v>23251</v>
      </c>
      <c r="T21" s="169">
        <f t="shared" si="13"/>
        <v>49389</v>
      </c>
      <c r="U21" s="169">
        <f t="shared" si="13"/>
        <v>45249</v>
      </c>
      <c r="V21" s="169">
        <f t="shared" si="13"/>
        <v>47261</v>
      </c>
      <c r="W21" s="171">
        <f t="shared" si="11"/>
        <v>4.4465071051293936E-2</v>
      </c>
      <c r="X21" s="170">
        <f t="shared" si="7"/>
        <v>-0.20355578024941012</v>
      </c>
      <c r="Y21" s="168">
        <f>V21-U21</f>
        <v>2012</v>
      </c>
      <c r="Z21" s="169">
        <f t="shared" si="9"/>
        <v>-12079</v>
      </c>
      <c r="AA21" s="170">
        <f t="shared" si="3"/>
        <v>0.20889578416032389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1224651</v>
      </c>
      <c r="D23" s="176">
        <f t="shared" ref="D23:H23" si="14">D24+D27</f>
        <v>1258597</v>
      </c>
      <c r="E23" s="176">
        <f t="shared" si="14"/>
        <v>392108</v>
      </c>
      <c r="F23" s="176">
        <f t="shared" si="14"/>
        <v>1364048</v>
      </c>
      <c r="G23" s="176">
        <f t="shared" si="14"/>
        <v>1413267</v>
      </c>
      <c r="H23" s="176">
        <f t="shared" si="14"/>
        <v>1446098</v>
      </c>
      <c r="I23" s="177">
        <f>IFERROR(H23/G23-1,"-")</f>
        <v>2.3230571434838643E-2</v>
      </c>
      <c r="J23" s="177">
        <f>IFERROR(H23/D23-1,"-")</f>
        <v>0.14897620127808975</v>
      </c>
      <c r="K23" s="176">
        <f>H23-G23</f>
        <v>32831</v>
      </c>
      <c r="L23" s="176">
        <f>H23-D23</f>
        <v>187501</v>
      </c>
      <c r="M23" s="177">
        <f t="shared" ref="M23:M35" si="15">H23/H$9</f>
        <v>0.36761038177284489</v>
      </c>
    </row>
    <row r="24" spans="1:27" x14ac:dyDescent="0.25">
      <c r="B24" s="157" t="s">
        <v>97</v>
      </c>
      <c r="C24" s="158">
        <v>150340</v>
      </c>
      <c r="D24" s="158">
        <v>171909</v>
      </c>
      <c r="E24" s="158">
        <v>76995</v>
      </c>
      <c r="F24" s="158">
        <v>163020</v>
      </c>
      <c r="G24" s="158">
        <v>133462</v>
      </c>
      <c r="H24" s="158">
        <v>119181</v>
      </c>
      <c r="I24" s="160">
        <f>IFERROR(H24/G24-1,"-")</f>
        <v>-0.10700424090752425</v>
      </c>
      <c r="J24" s="159">
        <f t="shared" ref="J24:J35" si="16">IFERROR(H24/D24-1,"-")</f>
        <v>-0.30672041603406452</v>
      </c>
      <c r="K24" s="157">
        <f t="shared" ref="K24:K34" si="17">H24-G24</f>
        <v>-14281</v>
      </c>
      <c r="L24" s="158">
        <f t="shared" ref="L24:L35" si="18">H24-D24</f>
        <v>-52728</v>
      </c>
      <c r="M24" s="159">
        <f t="shared" si="15"/>
        <v>3.0296821453365836E-2</v>
      </c>
    </row>
    <row r="25" spans="1:27" x14ac:dyDescent="0.25">
      <c r="B25" s="162" t="s">
        <v>103</v>
      </c>
      <c r="C25" s="163">
        <v>66627</v>
      </c>
      <c r="D25" s="163">
        <v>79432</v>
      </c>
      <c r="E25" s="163">
        <v>39125</v>
      </c>
      <c r="F25" s="163">
        <v>64949</v>
      </c>
      <c r="G25" s="163">
        <v>52235</v>
      </c>
      <c r="H25" s="163">
        <v>41359</v>
      </c>
      <c r="I25" s="165">
        <f>IFERROR(H25/G25-1,"-")</f>
        <v>-0.20821288408155447</v>
      </c>
      <c r="J25" s="164">
        <f t="shared" si="16"/>
        <v>-0.4793156410514654</v>
      </c>
      <c r="K25" s="162">
        <f t="shared" si="17"/>
        <v>-10876</v>
      </c>
      <c r="L25" s="163">
        <f t="shared" si="18"/>
        <v>-38073</v>
      </c>
      <c r="M25" s="164">
        <f t="shared" si="15"/>
        <v>1.0513808732010618E-2</v>
      </c>
    </row>
    <row r="26" spans="1:27" x14ac:dyDescent="0.25">
      <c r="B26" s="162" t="s">
        <v>100</v>
      </c>
      <c r="C26" s="163">
        <v>83713</v>
      </c>
      <c r="D26" s="163">
        <v>92477</v>
      </c>
      <c r="E26" s="163">
        <v>37870</v>
      </c>
      <c r="F26" s="163">
        <v>98071</v>
      </c>
      <c r="G26" s="163">
        <v>81227</v>
      </c>
      <c r="H26" s="163">
        <v>77822</v>
      </c>
      <c r="I26" s="165">
        <f>IFERROR(H26/G26-1,"-")</f>
        <v>-4.1919558767404941E-2</v>
      </c>
      <c r="J26" s="164">
        <f t="shared" si="16"/>
        <v>-0.15847183624036243</v>
      </c>
      <c r="K26" s="162">
        <f t="shared" si="17"/>
        <v>-3405</v>
      </c>
      <c r="L26" s="163">
        <f t="shared" si="18"/>
        <v>-14655</v>
      </c>
      <c r="M26" s="164">
        <f t="shared" si="15"/>
        <v>1.9783012721355214E-2</v>
      </c>
    </row>
    <row r="27" spans="1:27" x14ac:dyDescent="0.25">
      <c r="B27" s="157" t="s">
        <v>107</v>
      </c>
      <c r="C27" s="158">
        <v>1074311</v>
      </c>
      <c r="D27" s="158">
        <v>1086688</v>
      </c>
      <c r="E27" s="158">
        <v>315113</v>
      </c>
      <c r="F27" s="158">
        <v>1201028</v>
      </c>
      <c r="G27" s="158">
        <v>1279805</v>
      </c>
      <c r="H27" s="158">
        <v>1326917</v>
      </c>
      <c r="I27" s="160">
        <f>IFERROR(H27/G27-1,"-")</f>
        <v>3.681185805650089E-2</v>
      </c>
      <c r="J27" s="159">
        <f t="shared" si="16"/>
        <v>0.22106529196972824</v>
      </c>
      <c r="K27" s="157">
        <f t="shared" si="17"/>
        <v>47112</v>
      </c>
      <c r="L27" s="158">
        <f t="shared" si="18"/>
        <v>240229</v>
      </c>
      <c r="M27" s="159">
        <f t="shared" si="15"/>
        <v>0.33731356031947907</v>
      </c>
    </row>
    <row r="28" spans="1:27" x14ac:dyDescent="0.25">
      <c r="B28" s="162" t="s">
        <v>110</v>
      </c>
      <c r="C28" s="163">
        <v>483518</v>
      </c>
      <c r="D28" s="163">
        <v>505626</v>
      </c>
      <c r="E28" s="163">
        <v>130049</v>
      </c>
      <c r="F28" s="163">
        <v>602030</v>
      </c>
      <c r="G28" s="163">
        <v>652978</v>
      </c>
      <c r="H28" s="163">
        <v>675806</v>
      </c>
      <c r="I28" s="165">
        <f t="shared" ref="I28:I35" si="19">IFERROR(H28/G28-1,"-")</f>
        <v>3.4959830193360242E-2</v>
      </c>
      <c r="J28" s="164">
        <f t="shared" si="16"/>
        <v>0.33657288193249557</v>
      </c>
      <c r="K28" s="162">
        <f t="shared" si="17"/>
        <v>22828</v>
      </c>
      <c r="L28" s="163">
        <f t="shared" si="18"/>
        <v>170180</v>
      </c>
      <c r="M28" s="164">
        <f t="shared" si="15"/>
        <v>0.1717956194285444</v>
      </c>
    </row>
    <row r="29" spans="1:27" x14ac:dyDescent="0.25">
      <c r="B29" s="162" t="s">
        <v>113</v>
      </c>
      <c r="C29" s="163">
        <v>174491</v>
      </c>
      <c r="D29" s="163">
        <v>159698</v>
      </c>
      <c r="E29" s="163">
        <v>42812</v>
      </c>
      <c r="F29" s="163">
        <v>142589</v>
      </c>
      <c r="G29" s="163">
        <v>152894</v>
      </c>
      <c r="H29" s="163">
        <v>153251</v>
      </c>
      <c r="I29" s="165">
        <f t="shared" si="19"/>
        <v>2.3349510118120254E-3</v>
      </c>
      <c r="J29" s="164">
        <f t="shared" si="16"/>
        <v>-4.0369948277373502E-2</v>
      </c>
      <c r="K29" s="162">
        <f t="shared" si="17"/>
        <v>357</v>
      </c>
      <c r="L29" s="163">
        <f t="shared" si="18"/>
        <v>-6447</v>
      </c>
      <c r="M29" s="164">
        <f t="shared" si="15"/>
        <v>3.8957704538053611E-2</v>
      </c>
    </row>
    <row r="30" spans="1:27" x14ac:dyDescent="0.25">
      <c r="B30" s="162" t="s">
        <v>116</v>
      </c>
      <c r="C30" s="163">
        <v>38618</v>
      </c>
      <c r="D30" s="163">
        <v>40106</v>
      </c>
      <c r="E30" s="163">
        <v>15351</v>
      </c>
      <c r="F30" s="163">
        <v>48064</v>
      </c>
      <c r="G30" s="163">
        <v>43085</v>
      </c>
      <c r="H30" s="163">
        <v>39130</v>
      </c>
      <c r="I30" s="165">
        <f t="shared" si="19"/>
        <v>-9.1795288383428097E-2</v>
      </c>
      <c r="J30" s="164">
        <f t="shared" si="16"/>
        <v>-2.433551089612529E-2</v>
      </c>
      <c r="K30" s="162">
        <f t="shared" si="17"/>
        <v>-3955</v>
      </c>
      <c r="L30" s="163">
        <f t="shared" si="18"/>
        <v>-976</v>
      </c>
      <c r="M30" s="164">
        <f t="shared" si="15"/>
        <v>9.9471780188973499E-3</v>
      </c>
    </row>
    <row r="31" spans="1:27" x14ac:dyDescent="0.25">
      <c r="B31" s="162" t="s">
        <v>123</v>
      </c>
      <c r="C31" s="163">
        <v>50009</v>
      </c>
      <c r="D31" s="163">
        <v>44376</v>
      </c>
      <c r="E31" s="163">
        <v>13069</v>
      </c>
      <c r="F31" s="163">
        <v>60557</v>
      </c>
      <c r="G31" s="163">
        <v>53525</v>
      </c>
      <c r="H31" s="163">
        <v>56756</v>
      </c>
      <c r="I31" s="165">
        <f t="shared" si="19"/>
        <v>6.0364315740308205E-2</v>
      </c>
      <c r="J31" s="164">
        <f t="shared" si="16"/>
        <v>0.27897962862808723</v>
      </c>
      <c r="K31" s="162">
        <f t="shared" si="17"/>
        <v>3231</v>
      </c>
      <c r="L31" s="163">
        <f t="shared" si="18"/>
        <v>12380</v>
      </c>
      <c r="M31" s="164">
        <f t="shared" si="15"/>
        <v>1.4427856775889036E-2</v>
      </c>
    </row>
    <row r="32" spans="1:27" x14ac:dyDescent="0.25">
      <c r="B32" s="162" t="s">
        <v>119</v>
      </c>
      <c r="C32" s="163">
        <v>60501</v>
      </c>
      <c r="D32" s="163">
        <v>59217</v>
      </c>
      <c r="E32" s="163">
        <v>23184</v>
      </c>
      <c r="F32" s="163">
        <v>70989</v>
      </c>
      <c r="G32" s="163">
        <v>67565</v>
      </c>
      <c r="H32" s="163">
        <v>69438</v>
      </c>
      <c r="I32" s="165">
        <f t="shared" si="19"/>
        <v>2.7721453415229691E-2</v>
      </c>
      <c r="J32" s="164">
        <f t="shared" si="16"/>
        <v>0.1726024621308071</v>
      </c>
      <c r="K32" s="162">
        <f t="shared" si="17"/>
        <v>1873</v>
      </c>
      <c r="L32" s="163">
        <f t="shared" si="18"/>
        <v>10221</v>
      </c>
      <c r="M32" s="164">
        <f t="shared" si="15"/>
        <v>1.7651728782933661E-2</v>
      </c>
    </row>
    <row r="33" spans="2:13" x14ac:dyDescent="0.25">
      <c r="B33" s="162" t="s">
        <v>128</v>
      </c>
      <c r="C33" s="163">
        <v>19962</v>
      </c>
      <c r="D33" s="163">
        <v>23361</v>
      </c>
      <c r="E33" s="163">
        <v>9553</v>
      </c>
      <c r="F33" s="163">
        <v>18086</v>
      </c>
      <c r="G33" s="163">
        <v>18929</v>
      </c>
      <c r="H33" s="163">
        <v>18717</v>
      </c>
      <c r="I33" s="165">
        <f t="shared" si="19"/>
        <v>-1.1199746420835766E-2</v>
      </c>
      <c r="J33" s="164">
        <f t="shared" si="16"/>
        <v>-0.19879285989469631</v>
      </c>
      <c r="K33" s="162">
        <f t="shared" si="17"/>
        <v>-212</v>
      </c>
      <c r="L33" s="163">
        <f t="shared" si="18"/>
        <v>-4644</v>
      </c>
      <c r="M33" s="164">
        <f t="shared" si="15"/>
        <v>4.758020214150312E-3</v>
      </c>
    </row>
    <row r="34" spans="2:13" x14ac:dyDescent="0.25">
      <c r="B34" s="162" t="s">
        <v>131</v>
      </c>
      <c r="C34" s="163">
        <v>25799</v>
      </c>
      <c r="D34" s="163">
        <v>24098</v>
      </c>
      <c r="E34" s="163">
        <v>11512</v>
      </c>
      <c r="F34" s="163">
        <v>14067</v>
      </c>
      <c r="G34" s="163">
        <v>18350</v>
      </c>
      <c r="H34" s="163">
        <v>16780</v>
      </c>
      <c r="I34" s="165">
        <f t="shared" si="19"/>
        <v>-8.5558583106267072E-2</v>
      </c>
      <c r="J34" s="164">
        <f t="shared" si="16"/>
        <v>-0.30367665366420449</v>
      </c>
      <c r="K34" s="162">
        <f t="shared" si="17"/>
        <v>-1570</v>
      </c>
      <c r="L34" s="163">
        <f t="shared" si="18"/>
        <v>-7318</v>
      </c>
      <c r="M34" s="164">
        <f t="shared" si="15"/>
        <v>4.2656183786633668E-3</v>
      </c>
    </row>
    <row r="35" spans="2:13" x14ac:dyDescent="0.25">
      <c r="B35" s="168" t="s">
        <v>145</v>
      </c>
      <c r="C35" s="169">
        <f t="shared" ref="C35:H35" si="20">C27-SUM(C28:C34)</f>
        <v>221413</v>
      </c>
      <c r="D35" s="169">
        <f t="shared" si="20"/>
        <v>230206</v>
      </c>
      <c r="E35" s="169">
        <f t="shared" si="20"/>
        <v>69583</v>
      </c>
      <c r="F35" s="169">
        <f t="shared" si="20"/>
        <v>244646</v>
      </c>
      <c r="G35" s="169">
        <f t="shared" si="20"/>
        <v>272479</v>
      </c>
      <c r="H35" s="169">
        <f t="shared" si="20"/>
        <v>297039</v>
      </c>
      <c r="I35" s="171">
        <f t="shared" si="19"/>
        <v>9.0135386580250332E-2</v>
      </c>
      <c r="J35" s="170">
        <f t="shared" si="16"/>
        <v>0.29031823670972945</v>
      </c>
      <c r="K35" s="168">
        <f>H35-G35</f>
        <v>24560</v>
      </c>
      <c r="L35" s="169">
        <f t="shared" si="18"/>
        <v>66833</v>
      </c>
      <c r="M35" s="170">
        <f t="shared" si="15"/>
        <v>7.5509834182347302E-2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649772</v>
      </c>
      <c r="D37" s="176">
        <f t="shared" ref="D37:H37" si="21">D38+D41</f>
        <v>666321</v>
      </c>
      <c r="E37" s="176">
        <f t="shared" si="21"/>
        <v>187280</v>
      </c>
      <c r="F37" s="176">
        <f t="shared" si="21"/>
        <v>684003</v>
      </c>
      <c r="G37" s="176">
        <f t="shared" si="21"/>
        <v>742839</v>
      </c>
      <c r="H37" s="176">
        <f t="shared" si="21"/>
        <v>789580</v>
      </c>
      <c r="I37" s="177">
        <f>IFERROR(H37/G37-1,"-")</f>
        <v>6.2922113674699354E-2</v>
      </c>
      <c r="J37" s="177">
        <f>IFERROR(H37/D37-1,"-")</f>
        <v>0.18498441441887614</v>
      </c>
      <c r="K37" s="176">
        <f>H37-G37</f>
        <v>46741</v>
      </c>
      <c r="L37" s="176">
        <f>H37-D37</f>
        <v>123259</v>
      </c>
      <c r="M37" s="177">
        <f t="shared" ref="M37:M49" si="22">H37/H$9</f>
        <v>0.20071793560339815</v>
      </c>
    </row>
    <row r="38" spans="2:13" x14ac:dyDescent="0.25">
      <c r="B38" s="157" t="s">
        <v>97</v>
      </c>
      <c r="C38" s="158">
        <v>72450</v>
      </c>
      <c r="D38" s="158">
        <v>74708</v>
      </c>
      <c r="E38" s="158">
        <v>21241</v>
      </c>
      <c r="F38" s="158">
        <v>77119</v>
      </c>
      <c r="G38" s="158">
        <v>75690</v>
      </c>
      <c r="H38" s="158">
        <v>75512</v>
      </c>
      <c r="I38" s="160">
        <f>IFERROR(H38/G38-1,"-")</f>
        <v>-2.3516977143611673E-3</v>
      </c>
      <c r="J38" s="159">
        <f t="shared" ref="J38:J49" si="23">IFERROR(H38/D38-1,"-")</f>
        <v>1.0761899662686814E-2</v>
      </c>
      <c r="K38" s="157">
        <f t="shared" ref="K38:K48" si="24">H38-G38</f>
        <v>-178</v>
      </c>
      <c r="L38" s="158">
        <f t="shared" ref="L38:L49" si="25">H38-D38</f>
        <v>804</v>
      </c>
      <c r="M38" s="159">
        <f t="shared" si="22"/>
        <v>1.9195791120955194E-2</v>
      </c>
    </row>
    <row r="39" spans="2:13" x14ac:dyDescent="0.25">
      <c r="B39" s="162" t="s">
        <v>103</v>
      </c>
      <c r="C39" s="163">
        <v>10903</v>
      </c>
      <c r="D39" s="163">
        <v>16799</v>
      </c>
      <c r="E39" s="163">
        <v>3549</v>
      </c>
      <c r="F39" s="163">
        <v>17667</v>
      </c>
      <c r="G39" s="163">
        <v>27269</v>
      </c>
      <c r="H39" s="163">
        <v>29741</v>
      </c>
      <c r="I39" s="165">
        <f>IFERROR(H39/G39-1,"-")</f>
        <v>9.0652389159851854E-2</v>
      </c>
      <c r="J39" s="164">
        <f t="shared" si="23"/>
        <v>0.77040300017858199</v>
      </c>
      <c r="K39" s="162">
        <f t="shared" si="24"/>
        <v>2472</v>
      </c>
      <c r="L39" s="163">
        <f t="shared" si="25"/>
        <v>12942</v>
      </c>
      <c r="M39" s="164">
        <f t="shared" si="22"/>
        <v>7.5604145530290337E-3</v>
      </c>
    </row>
    <row r="40" spans="2:13" x14ac:dyDescent="0.25">
      <c r="B40" s="162" t="s">
        <v>100</v>
      </c>
      <c r="C40" s="163">
        <v>61547</v>
      </c>
      <c r="D40" s="163">
        <v>57909</v>
      </c>
      <c r="E40" s="163">
        <v>17692</v>
      </c>
      <c r="F40" s="163">
        <v>59452</v>
      </c>
      <c r="G40" s="163">
        <v>48421</v>
      </c>
      <c r="H40" s="163">
        <v>45771</v>
      </c>
      <c r="I40" s="165">
        <f>IFERROR(H40/G40-1,"-")</f>
        <v>-5.4728320356869919E-2</v>
      </c>
      <c r="J40" s="164">
        <f t="shared" si="23"/>
        <v>-0.20960472465419888</v>
      </c>
      <c r="K40" s="162">
        <f t="shared" si="24"/>
        <v>-2650</v>
      </c>
      <c r="L40" s="163">
        <f t="shared" si="25"/>
        <v>-12138</v>
      </c>
      <c r="M40" s="164">
        <f t="shared" si="22"/>
        <v>1.163537656792616E-2</v>
      </c>
    </row>
    <row r="41" spans="2:13" x14ac:dyDescent="0.25">
      <c r="B41" s="157" t="s">
        <v>107</v>
      </c>
      <c r="C41" s="158">
        <v>577322</v>
      </c>
      <c r="D41" s="158">
        <v>591613</v>
      </c>
      <c r="E41" s="158">
        <v>166039</v>
      </c>
      <c r="F41" s="158">
        <v>606884</v>
      </c>
      <c r="G41" s="158">
        <v>667149</v>
      </c>
      <c r="H41" s="158">
        <v>714068</v>
      </c>
      <c r="I41" s="160">
        <f>IFERROR(H41/G41-1,"-")</f>
        <v>7.0327617968399814E-2</v>
      </c>
      <c r="J41" s="159">
        <f t="shared" si="23"/>
        <v>0.2069849715946066</v>
      </c>
      <c r="K41" s="157">
        <f t="shared" si="24"/>
        <v>46919</v>
      </c>
      <c r="L41" s="158">
        <f t="shared" si="25"/>
        <v>122455</v>
      </c>
      <c r="M41" s="159">
        <f t="shared" si="22"/>
        <v>0.18152214448244297</v>
      </c>
    </row>
    <row r="42" spans="2:13" x14ac:dyDescent="0.25">
      <c r="B42" s="162" t="s">
        <v>110</v>
      </c>
      <c r="C42" s="163">
        <v>292164</v>
      </c>
      <c r="D42" s="163">
        <v>321112</v>
      </c>
      <c r="E42" s="163">
        <v>79752</v>
      </c>
      <c r="F42" s="163">
        <v>314435</v>
      </c>
      <c r="G42" s="163">
        <v>345074</v>
      </c>
      <c r="H42" s="163">
        <v>381348</v>
      </c>
      <c r="I42" s="165">
        <f t="shared" ref="I42:I49" si="26">IFERROR(H42/G42-1,"-")</f>
        <v>0.10511948161843554</v>
      </c>
      <c r="J42" s="164">
        <f t="shared" si="23"/>
        <v>0.18758563990134292</v>
      </c>
      <c r="K42" s="162">
        <f t="shared" si="24"/>
        <v>36274</v>
      </c>
      <c r="L42" s="163">
        <f t="shared" si="25"/>
        <v>60236</v>
      </c>
      <c r="M42" s="164">
        <f t="shared" si="22"/>
        <v>9.6941897346037989E-2</v>
      </c>
    </row>
    <row r="43" spans="2:13" x14ac:dyDescent="0.25">
      <c r="B43" s="162" t="s">
        <v>113</v>
      </c>
      <c r="C43" s="163">
        <v>48003</v>
      </c>
      <c r="D43" s="163">
        <v>35271</v>
      </c>
      <c r="E43" s="163">
        <v>9908</v>
      </c>
      <c r="F43" s="163">
        <v>24279</v>
      </c>
      <c r="G43" s="163">
        <v>29939</v>
      </c>
      <c r="H43" s="163">
        <v>27920</v>
      </c>
      <c r="I43" s="165">
        <f t="shared" si="26"/>
        <v>-6.7437122148368389E-2</v>
      </c>
      <c r="J43" s="164">
        <f t="shared" si="23"/>
        <v>-0.2084148450568456</v>
      </c>
      <c r="K43" s="162">
        <f t="shared" si="24"/>
        <v>-2019</v>
      </c>
      <c r="L43" s="163">
        <f t="shared" si="25"/>
        <v>-7351</v>
      </c>
      <c r="M43" s="164">
        <f t="shared" si="22"/>
        <v>7.0975009018046003E-3</v>
      </c>
    </row>
    <row r="44" spans="2:13" x14ac:dyDescent="0.25">
      <c r="B44" s="162" t="s">
        <v>116</v>
      </c>
      <c r="C44" s="163">
        <v>13816</v>
      </c>
      <c r="D44" s="163">
        <v>15360</v>
      </c>
      <c r="E44" s="163">
        <v>5520</v>
      </c>
      <c r="F44" s="163">
        <v>16018</v>
      </c>
      <c r="G44" s="163">
        <v>18368</v>
      </c>
      <c r="H44" s="163">
        <v>18090</v>
      </c>
      <c r="I44" s="165">
        <f t="shared" si="26"/>
        <v>-1.5135017421602837E-2</v>
      </c>
      <c r="J44" s="164">
        <f t="shared" si="23"/>
        <v>0.177734375</v>
      </c>
      <c r="K44" s="162">
        <f t="shared" si="24"/>
        <v>-278</v>
      </c>
      <c r="L44" s="163">
        <f t="shared" si="25"/>
        <v>2730</v>
      </c>
      <c r="M44" s="164">
        <f t="shared" si="22"/>
        <v>4.5986314940417343E-3</v>
      </c>
    </row>
    <row r="45" spans="2:13" x14ac:dyDescent="0.25">
      <c r="B45" s="162" t="s">
        <v>123</v>
      </c>
      <c r="C45" s="163">
        <v>26311</v>
      </c>
      <c r="D45" s="163">
        <v>25353</v>
      </c>
      <c r="E45" s="163">
        <v>6351</v>
      </c>
      <c r="F45" s="163">
        <v>28378</v>
      </c>
      <c r="G45" s="163">
        <v>27080</v>
      </c>
      <c r="H45" s="163">
        <v>29492</v>
      </c>
      <c r="I45" s="165">
        <f t="shared" si="26"/>
        <v>8.9069423929099001E-2</v>
      </c>
      <c r="J45" s="164">
        <f t="shared" si="23"/>
        <v>0.16325484163609838</v>
      </c>
      <c r="K45" s="162">
        <f t="shared" si="24"/>
        <v>2412</v>
      </c>
      <c r="L45" s="163">
        <f t="shared" si="25"/>
        <v>4139</v>
      </c>
      <c r="M45" s="164">
        <f t="shared" si="22"/>
        <v>7.497116640258642E-3</v>
      </c>
    </row>
    <row r="46" spans="2:13" x14ac:dyDescent="0.25">
      <c r="B46" s="162" t="s">
        <v>119</v>
      </c>
      <c r="C46" s="163">
        <v>29692</v>
      </c>
      <c r="D46" s="163">
        <v>30255</v>
      </c>
      <c r="E46" s="163">
        <v>11187</v>
      </c>
      <c r="F46" s="163">
        <v>27514</v>
      </c>
      <c r="G46" s="163">
        <v>32188</v>
      </c>
      <c r="H46" s="163">
        <v>32297</v>
      </c>
      <c r="I46" s="165">
        <f t="shared" si="26"/>
        <v>3.3863551634150113E-3</v>
      </c>
      <c r="J46" s="164">
        <f t="shared" si="23"/>
        <v>6.7492976367542479E-2</v>
      </c>
      <c r="K46" s="162">
        <f t="shared" si="24"/>
        <v>109</v>
      </c>
      <c r="L46" s="163">
        <f t="shared" si="25"/>
        <v>2042</v>
      </c>
      <c r="M46" s="164">
        <f t="shared" si="22"/>
        <v>8.2101714407443842E-3</v>
      </c>
    </row>
    <row r="47" spans="2:13" x14ac:dyDescent="0.25">
      <c r="B47" s="162" t="s">
        <v>128</v>
      </c>
      <c r="C47" s="163">
        <v>7646</v>
      </c>
      <c r="D47" s="163">
        <v>7058</v>
      </c>
      <c r="E47" s="163">
        <v>3359</v>
      </c>
      <c r="F47" s="163">
        <v>7672</v>
      </c>
      <c r="G47" s="163">
        <v>8104</v>
      </c>
      <c r="H47" s="163">
        <v>7384</v>
      </c>
      <c r="I47" s="165">
        <f t="shared" si="26"/>
        <v>-8.8845014807502509E-2</v>
      </c>
      <c r="J47" s="164">
        <f t="shared" si="23"/>
        <v>4.618872201756874E-2</v>
      </c>
      <c r="K47" s="162">
        <f t="shared" si="24"/>
        <v>-720</v>
      </c>
      <c r="L47" s="163">
        <f t="shared" si="25"/>
        <v>326</v>
      </c>
      <c r="M47" s="164">
        <f t="shared" si="22"/>
        <v>1.8770754533998988E-3</v>
      </c>
    </row>
    <row r="48" spans="2:13" x14ac:dyDescent="0.25">
      <c r="B48" s="162" t="s">
        <v>131</v>
      </c>
      <c r="C48" s="163">
        <v>11514</v>
      </c>
      <c r="D48" s="163">
        <v>9739</v>
      </c>
      <c r="E48" s="163">
        <v>5044</v>
      </c>
      <c r="F48" s="163">
        <v>6580</v>
      </c>
      <c r="G48" s="163">
        <v>8717</v>
      </c>
      <c r="H48" s="163">
        <v>7001</v>
      </c>
      <c r="I48" s="165">
        <f t="shared" si="26"/>
        <v>-0.19685671676035332</v>
      </c>
      <c r="J48" s="164">
        <f t="shared" si="23"/>
        <v>-0.28113769380839926</v>
      </c>
      <c r="K48" s="162">
        <f t="shared" si="24"/>
        <v>-1716</v>
      </c>
      <c r="L48" s="163">
        <f t="shared" si="25"/>
        <v>-2738</v>
      </c>
      <c r="M48" s="164">
        <f t="shared" si="22"/>
        <v>1.7797136036366049E-3</v>
      </c>
    </row>
    <row r="49" spans="2:13" x14ac:dyDescent="0.25">
      <c r="B49" s="168" t="s">
        <v>145</v>
      </c>
      <c r="C49" s="169">
        <f t="shared" ref="C49:H49" si="27">C41-SUM(C42:C48)</f>
        <v>148176</v>
      </c>
      <c r="D49" s="169">
        <f t="shared" si="27"/>
        <v>147465</v>
      </c>
      <c r="E49" s="169">
        <f t="shared" si="27"/>
        <v>44918</v>
      </c>
      <c r="F49" s="169">
        <f t="shared" si="27"/>
        <v>182008</v>
      </c>
      <c r="G49" s="169">
        <f t="shared" si="27"/>
        <v>197679</v>
      </c>
      <c r="H49" s="169">
        <f t="shared" si="27"/>
        <v>210536</v>
      </c>
      <c r="I49" s="171">
        <f t="shared" si="26"/>
        <v>6.5039786724943038E-2</v>
      </c>
      <c r="J49" s="170">
        <f t="shared" si="23"/>
        <v>0.42770148848879397</v>
      </c>
      <c r="K49" s="168">
        <f>H49-G49</f>
        <v>12857</v>
      </c>
      <c r="L49" s="169">
        <f t="shared" si="25"/>
        <v>63071</v>
      </c>
      <c r="M49" s="170">
        <f t="shared" si="22"/>
        <v>5.3520037602519104E-2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37087</v>
      </c>
      <c r="D51" s="176">
        <f t="shared" ref="D51:H51" si="28">D52+D55</f>
        <v>35706</v>
      </c>
      <c r="E51" s="176">
        <f t="shared" si="28"/>
        <v>10202</v>
      </c>
      <c r="F51" s="176">
        <f t="shared" si="28"/>
        <v>33031</v>
      </c>
      <c r="G51" s="176">
        <f t="shared" si="28"/>
        <v>45093</v>
      </c>
      <c r="H51" s="176">
        <f t="shared" si="28"/>
        <v>38656</v>
      </c>
      <c r="I51" s="177">
        <f>IFERROR(H51/G51-1,"-")</f>
        <v>-0.14274942895793141</v>
      </c>
      <c r="J51" s="177">
        <f>IFERROR(H51/D51-1,"-")</f>
        <v>8.2619167646894143E-2</v>
      </c>
      <c r="K51" s="176">
        <f>H51-G51</f>
        <v>-6437</v>
      </c>
      <c r="L51" s="176">
        <f>H51-D51</f>
        <v>2950</v>
      </c>
      <c r="M51" s="177">
        <f t="shared" ref="M51:M63" si="29">H51/H$9</f>
        <v>9.8266831969970863E-3</v>
      </c>
    </row>
    <row r="52" spans="2:13" x14ac:dyDescent="0.25">
      <c r="B52" s="157" t="s">
        <v>97</v>
      </c>
      <c r="C52" s="158">
        <v>9432</v>
      </c>
      <c r="D52" s="158">
        <v>8208</v>
      </c>
      <c r="E52" s="158">
        <v>1982</v>
      </c>
      <c r="F52" s="158">
        <v>5534</v>
      </c>
      <c r="G52" s="158">
        <v>18094</v>
      </c>
      <c r="H52" s="158">
        <v>9908</v>
      </c>
      <c r="I52" s="160">
        <f>IFERROR(H52/G52-1,"-")</f>
        <v>-0.45241516524814851</v>
      </c>
      <c r="J52" s="159">
        <f t="shared" ref="J52:J63" si="30">IFERROR(H52/D52-1,"-")</f>
        <v>0.20711500974658859</v>
      </c>
      <c r="K52" s="157">
        <f t="shared" ref="K52:K62" si="31">H52-G52</f>
        <v>-8186</v>
      </c>
      <c r="L52" s="158">
        <f t="shared" ref="L52:L63" si="32">H52-D52</f>
        <v>1700</v>
      </c>
      <c r="M52" s="159">
        <f t="shared" si="29"/>
        <v>2.5186976695945554E-3</v>
      </c>
    </row>
    <row r="53" spans="2:13" x14ac:dyDescent="0.25">
      <c r="B53" s="162" t="s">
        <v>103</v>
      </c>
      <c r="C53" s="163">
        <v>5709</v>
      </c>
      <c r="D53" s="163">
        <v>4545</v>
      </c>
      <c r="E53" s="163">
        <v>1483</v>
      </c>
      <c r="F53" s="163">
        <v>2742</v>
      </c>
      <c r="G53" s="163">
        <v>13197</v>
      </c>
      <c r="H53" s="163">
        <v>6601</v>
      </c>
      <c r="I53" s="165">
        <f>IFERROR(H53/G53-1,"-")</f>
        <v>-0.49981056300674398</v>
      </c>
      <c r="J53" s="164">
        <f t="shared" si="30"/>
        <v>0.45236523652365235</v>
      </c>
      <c r="K53" s="162">
        <f t="shared" si="31"/>
        <v>-6596</v>
      </c>
      <c r="L53" s="163">
        <f t="shared" si="32"/>
        <v>2056</v>
      </c>
      <c r="M53" s="164">
        <f t="shared" si="29"/>
        <v>1.6780302096279431E-3</v>
      </c>
    </row>
    <row r="54" spans="2:13" x14ac:dyDescent="0.25">
      <c r="B54" s="162" t="s">
        <v>100</v>
      </c>
      <c r="C54" s="163">
        <v>3723</v>
      </c>
      <c r="D54" s="163">
        <v>3663</v>
      </c>
      <c r="E54" s="163">
        <v>499</v>
      </c>
      <c r="F54" s="163">
        <v>2792</v>
      </c>
      <c r="G54" s="163">
        <v>4897</v>
      </c>
      <c r="H54" s="163">
        <v>3307</v>
      </c>
      <c r="I54" s="165">
        <f>IFERROR(H54/G54-1,"-")</f>
        <v>-0.324688584847866</v>
      </c>
      <c r="J54" s="164">
        <f t="shared" si="30"/>
        <v>-9.7188097188097178E-2</v>
      </c>
      <c r="K54" s="162">
        <f t="shared" si="31"/>
        <v>-1590</v>
      </c>
      <c r="L54" s="163">
        <f t="shared" si="32"/>
        <v>-356</v>
      </c>
      <c r="M54" s="164">
        <f t="shared" si="29"/>
        <v>8.4066745996661224E-4</v>
      </c>
    </row>
    <row r="55" spans="2:13" x14ac:dyDescent="0.25">
      <c r="B55" s="157" t="s">
        <v>107</v>
      </c>
      <c r="C55" s="158">
        <v>27655</v>
      </c>
      <c r="D55" s="158">
        <v>27498</v>
      </c>
      <c r="E55" s="158">
        <v>8220</v>
      </c>
      <c r="F55" s="158">
        <v>27497</v>
      </c>
      <c r="G55" s="158">
        <v>26999</v>
      </c>
      <c r="H55" s="158">
        <v>28748</v>
      </c>
      <c r="I55" s="160">
        <f>IFERROR(H55/G55-1,"-")</f>
        <v>6.4780177043594289E-2</v>
      </c>
      <c r="J55" s="159">
        <f t="shared" si="30"/>
        <v>4.5457851480107614E-2</v>
      </c>
      <c r="K55" s="157">
        <f t="shared" si="31"/>
        <v>1749</v>
      </c>
      <c r="L55" s="158">
        <f t="shared" si="32"/>
        <v>1250</v>
      </c>
      <c r="M55" s="159">
        <f t="shared" si="29"/>
        <v>7.3079855274025309E-3</v>
      </c>
    </row>
    <row r="56" spans="2:13" x14ac:dyDescent="0.25">
      <c r="B56" s="162" t="s">
        <v>110</v>
      </c>
      <c r="C56" s="163">
        <v>7740</v>
      </c>
      <c r="D56" s="163">
        <v>7935</v>
      </c>
      <c r="E56" s="163">
        <v>2392</v>
      </c>
      <c r="F56" s="163">
        <v>9425</v>
      </c>
      <c r="G56" s="163">
        <v>8384</v>
      </c>
      <c r="H56" s="163">
        <v>10019</v>
      </c>
      <c r="I56" s="165">
        <f t="shared" ref="I56:I63" si="33">IFERROR(H56/G56-1,"-")</f>
        <v>0.19501431297709915</v>
      </c>
      <c r="J56" s="164">
        <f t="shared" si="30"/>
        <v>0.26263390044108381</v>
      </c>
      <c r="K56" s="162">
        <f t="shared" si="31"/>
        <v>1635</v>
      </c>
      <c r="L56" s="163">
        <f t="shared" si="32"/>
        <v>2084</v>
      </c>
      <c r="M56" s="164">
        <f t="shared" si="29"/>
        <v>2.5469148114319589E-3</v>
      </c>
    </row>
    <row r="57" spans="2:13" x14ac:dyDescent="0.25">
      <c r="B57" s="162" t="s">
        <v>113</v>
      </c>
      <c r="C57" s="163">
        <v>9026</v>
      </c>
      <c r="D57" s="163">
        <v>8150</v>
      </c>
      <c r="E57" s="163">
        <v>2507</v>
      </c>
      <c r="F57" s="163">
        <v>6022</v>
      </c>
      <c r="G57" s="163">
        <v>5228</v>
      </c>
      <c r="H57" s="163">
        <v>5680</v>
      </c>
      <c r="I57" s="165">
        <f t="shared" si="33"/>
        <v>8.6457536342769759E-2</v>
      </c>
      <c r="J57" s="164">
        <f t="shared" si="30"/>
        <v>-0.30306748466257671</v>
      </c>
      <c r="K57" s="162">
        <f t="shared" si="31"/>
        <v>452</v>
      </c>
      <c r="L57" s="163">
        <f t="shared" si="32"/>
        <v>-2470</v>
      </c>
      <c r="M57" s="164">
        <f t="shared" si="29"/>
        <v>1.4439041949229989E-3</v>
      </c>
    </row>
    <row r="58" spans="2:13" x14ac:dyDescent="0.25">
      <c r="B58" s="162" t="s">
        <v>116</v>
      </c>
      <c r="C58" s="163">
        <v>1826</v>
      </c>
      <c r="D58" s="163">
        <v>1834</v>
      </c>
      <c r="E58" s="163">
        <v>460</v>
      </c>
      <c r="F58" s="163">
        <v>2376</v>
      </c>
      <c r="G58" s="163">
        <v>2600</v>
      </c>
      <c r="H58" s="163">
        <v>2129</v>
      </c>
      <c r="I58" s="165">
        <f t="shared" si="33"/>
        <v>-0.18115384615384611</v>
      </c>
      <c r="J58" s="164">
        <f t="shared" si="30"/>
        <v>0.16085059978189742</v>
      </c>
      <c r="K58" s="162">
        <f t="shared" si="31"/>
        <v>-471</v>
      </c>
      <c r="L58" s="163">
        <f t="shared" si="32"/>
        <v>295</v>
      </c>
      <c r="M58" s="164">
        <f t="shared" si="29"/>
        <v>5.4120986461110294E-4</v>
      </c>
    </row>
    <row r="59" spans="2:13" x14ac:dyDescent="0.25">
      <c r="B59" s="162" t="s">
        <v>123</v>
      </c>
      <c r="C59" s="163">
        <v>477</v>
      </c>
      <c r="D59" s="163">
        <v>500</v>
      </c>
      <c r="E59" s="163">
        <v>236</v>
      </c>
      <c r="F59" s="163">
        <v>804</v>
      </c>
      <c r="G59" s="163">
        <v>715</v>
      </c>
      <c r="H59" s="163">
        <v>965</v>
      </c>
      <c r="I59" s="165">
        <f t="shared" si="33"/>
        <v>0.34965034965034958</v>
      </c>
      <c r="J59" s="164">
        <f t="shared" si="30"/>
        <v>0.92999999999999994</v>
      </c>
      <c r="K59" s="162">
        <f t="shared" si="31"/>
        <v>250</v>
      </c>
      <c r="L59" s="163">
        <f t="shared" si="32"/>
        <v>465</v>
      </c>
      <c r="M59" s="164">
        <f t="shared" si="29"/>
        <v>2.4531118804589684E-4</v>
      </c>
    </row>
    <row r="60" spans="2:13" x14ac:dyDescent="0.25">
      <c r="B60" s="162" t="s">
        <v>119</v>
      </c>
      <c r="C60" s="163">
        <v>534</v>
      </c>
      <c r="D60" s="163">
        <v>611</v>
      </c>
      <c r="E60" s="163">
        <v>169</v>
      </c>
      <c r="F60" s="163">
        <v>589</v>
      </c>
      <c r="G60" s="163">
        <v>591</v>
      </c>
      <c r="H60" s="163">
        <v>687</v>
      </c>
      <c r="I60" s="165">
        <f t="shared" si="33"/>
        <v>0.1624365482233503</v>
      </c>
      <c r="J60" s="164">
        <f t="shared" si="30"/>
        <v>0.12438625204582654</v>
      </c>
      <c r="K60" s="162">
        <f t="shared" si="31"/>
        <v>96</v>
      </c>
      <c r="L60" s="163">
        <f t="shared" si="32"/>
        <v>76</v>
      </c>
      <c r="M60" s="164">
        <f t="shared" si="29"/>
        <v>1.7464122920987681E-4</v>
      </c>
    </row>
    <row r="61" spans="2:13" x14ac:dyDescent="0.25">
      <c r="B61" s="162" t="s">
        <v>128</v>
      </c>
      <c r="C61" s="163">
        <v>270</v>
      </c>
      <c r="D61" s="163">
        <v>150</v>
      </c>
      <c r="E61" s="163">
        <v>76</v>
      </c>
      <c r="F61" s="163">
        <v>91</v>
      </c>
      <c r="G61" s="163">
        <v>197</v>
      </c>
      <c r="H61" s="163">
        <v>107</v>
      </c>
      <c r="I61" s="165">
        <f t="shared" si="33"/>
        <v>-0.45685279187817263</v>
      </c>
      <c r="J61" s="164">
        <f t="shared" si="30"/>
        <v>-0.28666666666666663</v>
      </c>
      <c r="K61" s="162">
        <f t="shared" si="31"/>
        <v>-90</v>
      </c>
      <c r="L61" s="163">
        <f t="shared" si="32"/>
        <v>-43</v>
      </c>
      <c r="M61" s="164">
        <f t="shared" si="29"/>
        <v>2.7200307897317058E-5</v>
      </c>
    </row>
    <row r="62" spans="2:13" x14ac:dyDescent="0.25">
      <c r="B62" s="162" t="s">
        <v>131</v>
      </c>
      <c r="C62" s="163">
        <v>305</v>
      </c>
      <c r="D62" s="163">
        <v>300</v>
      </c>
      <c r="E62" s="163">
        <v>113</v>
      </c>
      <c r="F62" s="163">
        <v>120</v>
      </c>
      <c r="G62" s="163">
        <v>168</v>
      </c>
      <c r="H62" s="163">
        <v>109</v>
      </c>
      <c r="I62" s="165">
        <f t="shared" si="33"/>
        <v>-0.35119047619047616</v>
      </c>
      <c r="J62" s="164">
        <f t="shared" si="30"/>
        <v>-0.63666666666666671</v>
      </c>
      <c r="K62" s="162">
        <f t="shared" si="31"/>
        <v>-59</v>
      </c>
      <c r="L62" s="163">
        <f t="shared" si="32"/>
        <v>-191</v>
      </c>
      <c r="M62" s="164">
        <f t="shared" si="29"/>
        <v>2.7708724867360369E-5</v>
      </c>
    </row>
    <row r="63" spans="2:13" x14ac:dyDescent="0.25">
      <c r="B63" s="168" t="s">
        <v>145</v>
      </c>
      <c r="C63" s="169">
        <f t="shared" ref="C63:H63" si="34">C55-SUM(C56:C62)</f>
        <v>7477</v>
      </c>
      <c r="D63" s="169">
        <f t="shared" si="34"/>
        <v>8018</v>
      </c>
      <c r="E63" s="169">
        <f t="shared" si="34"/>
        <v>2267</v>
      </c>
      <c r="F63" s="169">
        <f t="shared" si="34"/>
        <v>8070</v>
      </c>
      <c r="G63" s="169">
        <f t="shared" si="34"/>
        <v>9116</v>
      </c>
      <c r="H63" s="169">
        <f t="shared" si="34"/>
        <v>9052</v>
      </c>
      <c r="I63" s="171">
        <f t="shared" si="33"/>
        <v>-7.0206230802983827E-3</v>
      </c>
      <c r="J63" s="170">
        <f t="shared" si="30"/>
        <v>0.12895984035919184</v>
      </c>
      <c r="K63" s="168">
        <f>H63-G63</f>
        <v>-64</v>
      </c>
      <c r="L63" s="169">
        <f t="shared" si="32"/>
        <v>1034</v>
      </c>
      <c r="M63" s="170">
        <f t="shared" si="29"/>
        <v>2.3010952064160188E-3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124266</v>
      </c>
      <c r="D65" s="176">
        <f t="shared" ref="D65:H65" si="35">D66+D69</f>
        <v>124684</v>
      </c>
      <c r="E65" s="176">
        <f t="shared" si="35"/>
        <v>43560</v>
      </c>
      <c r="F65" s="176">
        <f t="shared" si="35"/>
        <v>138119</v>
      </c>
      <c r="G65" s="176">
        <f t="shared" si="35"/>
        <v>159302</v>
      </c>
      <c r="H65" s="176">
        <f t="shared" si="35"/>
        <v>179445</v>
      </c>
      <c r="I65" s="177">
        <f>IFERROR(H65/G65-1,"-")</f>
        <v>0.12644536791754035</v>
      </c>
      <c r="J65" s="177">
        <f>IFERROR(H65/D65-1,"-")</f>
        <v>0.43919829328542548</v>
      </c>
      <c r="K65" s="176">
        <f>H65-G65</f>
        <v>20143</v>
      </c>
      <c r="L65" s="176">
        <f>H65-D65</f>
        <v>54761</v>
      </c>
      <c r="M65" s="177">
        <f t="shared" ref="M65:M77" si="36">H65/H$9</f>
        <v>4.5616441594710837E-2</v>
      </c>
    </row>
    <row r="66" spans="2:13" x14ac:dyDescent="0.25">
      <c r="B66" s="157" t="s">
        <v>97</v>
      </c>
      <c r="C66" s="158">
        <v>32503</v>
      </c>
      <c r="D66" s="158">
        <v>39048</v>
      </c>
      <c r="E66" s="158">
        <v>21440</v>
      </c>
      <c r="F66" s="158">
        <v>30198</v>
      </c>
      <c r="G66" s="158">
        <v>41999</v>
      </c>
      <c r="H66" s="158">
        <v>54803</v>
      </c>
      <c r="I66" s="160">
        <f>IFERROR(H66/G66-1,"-")</f>
        <v>0.30486440153336991</v>
      </c>
      <c r="J66" s="159">
        <f t="shared" ref="J66:J77" si="37">IFERROR(H66/D66-1,"-")</f>
        <v>0.40347777094857618</v>
      </c>
      <c r="K66" s="157">
        <f t="shared" ref="K66:K76" si="38">H66-G66</f>
        <v>12804</v>
      </c>
      <c r="L66" s="158">
        <f t="shared" ref="L66:L77" si="39">H66-D66</f>
        <v>15755</v>
      </c>
      <c r="M66" s="159">
        <f t="shared" si="36"/>
        <v>1.3931387604641745E-2</v>
      </c>
    </row>
    <row r="67" spans="2:13" x14ac:dyDescent="0.25">
      <c r="B67" s="162" t="s">
        <v>103</v>
      </c>
      <c r="C67" s="163">
        <v>18471</v>
      </c>
      <c r="D67" s="163">
        <v>21371</v>
      </c>
      <c r="E67" s="163">
        <v>7580</v>
      </c>
      <c r="F67" s="163">
        <v>22806</v>
      </c>
      <c r="G67" s="163">
        <v>29747</v>
      </c>
      <c r="H67" s="163">
        <v>33601</v>
      </c>
      <c r="I67" s="165">
        <f>IFERROR(H67/G67-1,"-")</f>
        <v>0.12955928328907107</v>
      </c>
      <c r="J67" s="164">
        <f t="shared" si="37"/>
        <v>0.5722708343081746</v>
      </c>
      <c r="K67" s="162">
        <f t="shared" si="38"/>
        <v>3854</v>
      </c>
      <c r="L67" s="163">
        <f t="shared" si="39"/>
        <v>12230</v>
      </c>
      <c r="M67" s="164">
        <f t="shared" si="36"/>
        <v>8.5416593052126209E-3</v>
      </c>
    </row>
    <row r="68" spans="2:13" x14ac:dyDescent="0.25">
      <c r="B68" s="162" t="s">
        <v>100</v>
      </c>
      <c r="C68" s="163">
        <v>14032</v>
      </c>
      <c r="D68" s="163">
        <v>17677</v>
      </c>
      <c r="E68" s="163">
        <v>13860</v>
      </c>
      <c r="F68" s="163">
        <v>7392</v>
      </c>
      <c r="G68" s="163">
        <v>12252</v>
      </c>
      <c r="H68" s="163">
        <v>21202</v>
      </c>
      <c r="I68" s="165">
        <f>IFERROR(H68/G68-1,"-")</f>
        <v>0.73049298073783864</v>
      </c>
      <c r="J68" s="164">
        <f t="shared" si="37"/>
        <v>0.19941166487526174</v>
      </c>
      <c r="K68" s="162">
        <f t="shared" si="38"/>
        <v>8950</v>
      </c>
      <c r="L68" s="163">
        <f t="shared" si="39"/>
        <v>3525</v>
      </c>
      <c r="M68" s="164">
        <f t="shared" si="36"/>
        <v>5.3897282994291237E-3</v>
      </c>
    </row>
    <row r="69" spans="2:13" x14ac:dyDescent="0.25">
      <c r="B69" s="157" t="s">
        <v>107</v>
      </c>
      <c r="C69" s="158">
        <v>91763</v>
      </c>
      <c r="D69" s="158">
        <v>85636</v>
      </c>
      <c r="E69" s="158">
        <v>22120</v>
      </c>
      <c r="F69" s="158">
        <v>107921</v>
      </c>
      <c r="G69" s="158">
        <v>117303</v>
      </c>
      <c r="H69" s="158">
        <v>124642</v>
      </c>
      <c r="I69" s="160">
        <f>IFERROR(H69/G69-1,"-")</f>
        <v>6.256446979190633E-2</v>
      </c>
      <c r="J69" s="159">
        <f t="shared" si="37"/>
        <v>0.45548601055630811</v>
      </c>
      <c r="K69" s="157">
        <f t="shared" si="38"/>
        <v>7339</v>
      </c>
      <c r="L69" s="158">
        <f t="shared" si="39"/>
        <v>39006</v>
      </c>
      <c r="M69" s="159">
        <f t="shared" si="36"/>
        <v>3.1685053990069094E-2</v>
      </c>
    </row>
    <row r="70" spans="2:13" x14ac:dyDescent="0.25">
      <c r="B70" s="162" t="s">
        <v>110</v>
      </c>
      <c r="C70" s="163">
        <v>42145</v>
      </c>
      <c r="D70" s="163">
        <v>36926</v>
      </c>
      <c r="E70" s="163">
        <v>8461</v>
      </c>
      <c r="F70" s="163">
        <v>48443</v>
      </c>
      <c r="G70" s="163">
        <v>44229</v>
      </c>
      <c r="H70" s="163">
        <v>42331</v>
      </c>
      <c r="I70" s="165">
        <f t="shared" ref="I70:I77" si="40">IFERROR(H70/G70-1,"-")</f>
        <v>-4.2913020868660778E-2</v>
      </c>
      <c r="J70" s="164">
        <f t="shared" si="37"/>
        <v>0.14637382873855809</v>
      </c>
      <c r="K70" s="162">
        <f t="shared" si="38"/>
        <v>-1898</v>
      </c>
      <c r="L70" s="163">
        <f t="shared" si="39"/>
        <v>5405</v>
      </c>
      <c r="M70" s="164">
        <f t="shared" si="36"/>
        <v>1.0760899379451667E-2</v>
      </c>
    </row>
    <row r="71" spans="2:13" x14ac:dyDescent="0.25">
      <c r="B71" s="162" t="s">
        <v>113</v>
      </c>
      <c r="C71" s="163">
        <v>12467</v>
      </c>
      <c r="D71" s="163">
        <v>10475</v>
      </c>
      <c r="E71" s="163">
        <v>2825</v>
      </c>
      <c r="F71" s="163">
        <v>6597</v>
      </c>
      <c r="G71" s="163">
        <v>8921</v>
      </c>
      <c r="H71" s="163">
        <v>8974</v>
      </c>
      <c r="I71" s="165">
        <f t="shared" si="40"/>
        <v>5.9410380002242746E-3</v>
      </c>
      <c r="J71" s="164">
        <f t="shared" si="37"/>
        <v>-0.14329355608591887</v>
      </c>
      <c r="K71" s="162">
        <f t="shared" si="38"/>
        <v>53</v>
      </c>
      <c r="L71" s="163">
        <f t="shared" si="39"/>
        <v>-1501</v>
      </c>
      <c r="M71" s="164">
        <f t="shared" si="36"/>
        <v>2.2812669445843297E-3</v>
      </c>
    </row>
    <row r="72" spans="2:13" x14ac:dyDescent="0.25">
      <c r="B72" s="162" t="s">
        <v>116</v>
      </c>
      <c r="C72" s="163">
        <v>5885</v>
      </c>
      <c r="D72" s="163">
        <v>10038</v>
      </c>
      <c r="E72" s="163">
        <v>2855</v>
      </c>
      <c r="F72" s="163">
        <v>15657</v>
      </c>
      <c r="G72" s="163">
        <v>14855</v>
      </c>
      <c r="H72" s="163">
        <v>18378</v>
      </c>
      <c r="I72" s="165">
        <f t="shared" si="40"/>
        <v>0.23715920565466164</v>
      </c>
      <c r="J72" s="164">
        <f t="shared" si="37"/>
        <v>0.83084279736999411</v>
      </c>
      <c r="K72" s="162">
        <f t="shared" si="38"/>
        <v>3523</v>
      </c>
      <c r="L72" s="163">
        <f t="shared" si="39"/>
        <v>8340</v>
      </c>
      <c r="M72" s="164">
        <f t="shared" si="36"/>
        <v>4.6718435377279708E-3</v>
      </c>
    </row>
    <row r="73" spans="2:13" x14ac:dyDescent="0.25">
      <c r="B73" s="162" t="s">
        <v>123</v>
      </c>
      <c r="C73" s="163">
        <v>2081</v>
      </c>
      <c r="D73" s="163">
        <v>1546</v>
      </c>
      <c r="E73" s="163">
        <v>297</v>
      </c>
      <c r="F73" s="163">
        <v>2181</v>
      </c>
      <c r="G73" s="163">
        <v>3231</v>
      </c>
      <c r="H73" s="163">
        <v>4006</v>
      </c>
      <c r="I73" s="165">
        <f t="shared" si="40"/>
        <v>0.23986381925100586</v>
      </c>
      <c r="J73" s="164">
        <f t="shared" si="37"/>
        <v>1.5912031047865458</v>
      </c>
      <c r="K73" s="162">
        <f t="shared" si="38"/>
        <v>775</v>
      </c>
      <c r="L73" s="163">
        <f t="shared" si="39"/>
        <v>2460</v>
      </c>
      <c r="M73" s="164">
        <f t="shared" si="36"/>
        <v>1.0183591909967489E-3</v>
      </c>
    </row>
    <row r="74" spans="2:13" x14ac:dyDescent="0.25">
      <c r="B74" s="162" t="s">
        <v>119</v>
      </c>
      <c r="C74" s="163">
        <v>2640</v>
      </c>
      <c r="D74" s="163">
        <v>2070</v>
      </c>
      <c r="E74" s="163">
        <v>905</v>
      </c>
      <c r="F74" s="163">
        <v>2676</v>
      </c>
      <c r="G74" s="163">
        <v>2222</v>
      </c>
      <c r="H74" s="163">
        <v>3575</v>
      </c>
      <c r="I74" s="165">
        <f t="shared" si="40"/>
        <v>0.60891089108910901</v>
      </c>
      <c r="J74" s="164">
        <f t="shared" si="37"/>
        <v>0.72705314009661826</v>
      </c>
      <c r="K74" s="162">
        <f t="shared" si="38"/>
        <v>1353</v>
      </c>
      <c r="L74" s="163">
        <f t="shared" si="39"/>
        <v>1505</v>
      </c>
      <c r="M74" s="164">
        <f t="shared" si="36"/>
        <v>9.0879533395241574E-4</v>
      </c>
    </row>
    <row r="75" spans="2:13" x14ac:dyDescent="0.25">
      <c r="B75" s="162" t="s">
        <v>128</v>
      </c>
      <c r="C75" s="163">
        <v>1123</v>
      </c>
      <c r="D75" s="163">
        <v>1835</v>
      </c>
      <c r="E75" s="163">
        <v>639</v>
      </c>
      <c r="F75" s="163">
        <v>1940</v>
      </c>
      <c r="G75" s="163">
        <v>3621</v>
      </c>
      <c r="H75" s="163">
        <v>2076</v>
      </c>
      <c r="I75" s="165">
        <f t="shared" si="40"/>
        <v>-0.42667771333885662</v>
      </c>
      <c r="J75" s="164">
        <f t="shared" si="37"/>
        <v>0.13133514986376027</v>
      </c>
      <c r="K75" s="162">
        <f t="shared" si="38"/>
        <v>-1545</v>
      </c>
      <c r="L75" s="163">
        <f t="shared" si="39"/>
        <v>241</v>
      </c>
      <c r="M75" s="164">
        <f t="shared" si="36"/>
        <v>5.2773681490495526E-4</v>
      </c>
    </row>
    <row r="76" spans="2:13" x14ac:dyDescent="0.25">
      <c r="B76" s="162" t="s">
        <v>131</v>
      </c>
      <c r="C76" s="163">
        <v>2227</v>
      </c>
      <c r="D76" s="163">
        <v>1937</v>
      </c>
      <c r="E76" s="163">
        <v>879</v>
      </c>
      <c r="F76" s="163">
        <v>547</v>
      </c>
      <c r="G76" s="163">
        <v>1016</v>
      </c>
      <c r="H76" s="163">
        <v>449</v>
      </c>
      <c r="I76" s="165">
        <f t="shared" si="40"/>
        <v>-0.55807086614173229</v>
      </c>
      <c r="J76" s="164">
        <f t="shared" si="37"/>
        <v>-0.76819824470831177</v>
      </c>
      <c r="K76" s="162">
        <f t="shared" si="38"/>
        <v>-567</v>
      </c>
      <c r="L76" s="163">
        <f t="shared" si="39"/>
        <v>-1488</v>
      </c>
      <c r="M76" s="164">
        <f t="shared" si="36"/>
        <v>1.1413960977472298E-4</v>
      </c>
    </row>
    <row r="77" spans="2:13" x14ac:dyDescent="0.25">
      <c r="B77" s="168" t="s">
        <v>145</v>
      </c>
      <c r="C77" s="169">
        <f t="shared" ref="C77:H77" si="41">C69-SUM(C70:C76)</f>
        <v>23195</v>
      </c>
      <c r="D77" s="169">
        <f t="shared" si="41"/>
        <v>20809</v>
      </c>
      <c r="E77" s="169">
        <f t="shared" si="41"/>
        <v>5259</v>
      </c>
      <c r="F77" s="169">
        <f t="shared" si="41"/>
        <v>29880</v>
      </c>
      <c r="G77" s="169">
        <f t="shared" si="41"/>
        <v>39208</v>
      </c>
      <c r="H77" s="169">
        <f t="shared" si="41"/>
        <v>44853</v>
      </c>
      <c r="I77" s="171">
        <f t="shared" si="40"/>
        <v>0.14397571924097119</v>
      </c>
      <c r="J77" s="170">
        <f t="shared" si="37"/>
        <v>1.1554615791244172</v>
      </c>
      <c r="K77" s="168">
        <f>H77-G77</f>
        <v>5645</v>
      </c>
      <c r="L77" s="169">
        <f t="shared" si="39"/>
        <v>24044</v>
      </c>
      <c r="M77" s="170">
        <f t="shared" si="36"/>
        <v>1.1402013178676281E-2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595910</v>
      </c>
      <c r="D79" s="176">
        <f t="shared" ref="D79:H79" si="42">D80+D83</f>
        <v>582969</v>
      </c>
      <c r="E79" s="176">
        <f t="shared" si="42"/>
        <v>162484</v>
      </c>
      <c r="F79" s="176">
        <f t="shared" si="42"/>
        <v>524692</v>
      </c>
      <c r="G79" s="176">
        <f t="shared" si="42"/>
        <v>601650</v>
      </c>
      <c r="H79" s="176">
        <f t="shared" si="42"/>
        <v>684662</v>
      </c>
      <c r="I79" s="177">
        <f>IFERROR(H79/G79-1,"-")</f>
        <v>0.13797390509432383</v>
      </c>
      <c r="J79" s="177">
        <f>IFERROR(H79/D79-1,"-")</f>
        <v>0.17443980726247887</v>
      </c>
      <c r="K79" s="176">
        <f>H79-G79</f>
        <v>83012</v>
      </c>
      <c r="L79" s="176">
        <f>H79-D79</f>
        <v>101693</v>
      </c>
      <c r="M79" s="177">
        <f t="shared" ref="M79:M91" si="43">H79/H$9</f>
        <v>0.1740468897718962</v>
      </c>
    </row>
    <row r="80" spans="2:13" x14ac:dyDescent="0.25">
      <c r="B80" s="157" t="s">
        <v>97</v>
      </c>
      <c r="C80" s="158">
        <v>263300</v>
      </c>
      <c r="D80" s="158">
        <v>265728</v>
      </c>
      <c r="E80" s="158">
        <v>73709</v>
      </c>
      <c r="F80" s="158">
        <v>260041</v>
      </c>
      <c r="G80" s="158">
        <v>262850</v>
      </c>
      <c r="H80" s="158">
        <v>282460</v>
      </c>
      <c r="I80" s="160">
        <f>IFERROR(H80/G80-1,"-")</f>
        <v>7.4605288187179042E-2</v>
      </c>
      <c r="J80" s="159">
        <f t="shared" ref="J80:J91" si="44">IFERROR(H80/D80-1,"-")</f>
        <v>6.2966642581888221E-2</v>
      </c>
      <c r="K80" s="157">
        <f t="shared" ref="K80:K90" si="45">H80-G80</f>
        <v>19610</v>
      </c>
      <c r="L80" s="158">
        <f t="shared" ref="L80:L91" si="46">H80-D80</f>
        <v>16732</v>
      </c>
      <c r="M80" s="159">
        <f t="shared" si="43"/>
        <v>7.1803728679216597E-2</v>
      </c>
    </row>
    <row r="81" spans="2:13" x14ac:dyDescent="0.25">
      <c r="B81" s="162" t="s">
        <v>103</v>
      </c>
      <c r="C81" s="163">
        <v>60637</v>
      </c>
      <c r="D81" s="163">
        <v>46707</v>
      </c>
      <c r="E81" s="163">
        <v>16814</v>
      </c>
      <c r="F81" s="163">
        <v>62083</v>
      </c>
      <c r="G81" s="163">
        <v>56612</v>
      </c>
      <c r="H81" s="163">
        <v>68355</v>
      </c>
      <c r="I81" s="165">
        <f>IFERROR(H81/G81-1,"-")</f>
        <v>0.20742952024305805</v>
      </c>
      <c r="J81" s="164">
        <f t="shared" si="44"/>
        <v>0.46348513070845909</v>
      </c>
      <c r="K81" s="162">
        <f t="shared" si="45"/>
        <v>11743</v>
      </c>
      <c r="L81" s="163">
        <f t="shared" si="46"/>
        <v>21648</v>
      </c>
      <c r="M81" s="164">
        <f t="shared" si="43"/>
        <v>1.737642099365521E-2</v>
      </c>
    </row>
    <row r="82" spans="2:13" x14ac:dyDescent="0.25">
      <c r="B82" s="162" t="s">
        <v>100</v>
      </c>
      <c r="C82" s="163">
        <v>202663</v>
      </c>
      <c r="D82" s="163">
        <v>219021</v>
      </c>
      <c r="E82" s="163">
        <v>56895</v>
      </c>
      <c r="F82" s="163">
        <v>197958</v>
      </c>
      <c r="G82" s="163">
        <v>206238</v>
      </c>
      <c r="H82" s="163">
        <v>214105</v>
      </c>
      <c r="I82" s="165">
        <f>IFERROR(H82/G82-1,"-")</f>
        <v>3.8145249663010805E-2</v>
      </c>
      <c r="J82" s="164">
        <f t="shared" si="44"/>
        <v>-2.2445336291953777E-2</v>
      </c>
      <c r="K82" s="162">
        <f t="shared" si="45"/>
        <v>7867</v>
      </c>
      <c r="L82" s="163">
        <f t="shared" si="46"/>
        <v>-4916</v>
      </c>
      <c r="M82" s="164">
        <f t="shared" si="43"/>
        <v>5.4427307685561394E-2</v>
      </c>
    </row>
    <row r="83" spans="2:13" x14ac:dyDescent="0.25">
      <c r="B83" s="157" t="s">
        <v>107</v>
      </c>
      <c r="C83" s="158">
        <v>332610</v>
      </c>
      <c r="D83" s="158">
        <v>317241</v>
      </c>
      <c r="E83" s="158">
        <v>88775</v>
      </c>
      <c r="F83" s="158">
        <v>264651</v>
      </c>
      <c r="G83" s="158">
        <v>338800</v>
      </c>
      <c r="H83" s="158">
        <v>402202</v>
      </c>
      <c r="I83" s="160">
        <f>IFERROR(H83/G83-1,"-")</f>
        <v>0.18713695395513574</v>
      </c>
      <c r="J83" s="159">
        <f t="shared" si="44"/>
        <v>0.26781216803628793</v>
      </c>
      <c r="K83" s="157">
        <f t="shared" si="45"/>
        <v>63402</v>
      </c>
      <c r="L83" s="158">
        <f t="shared" si="46"/>
        <v>84961</v>
      </c>
      <c r="M83" s="159">
        <f t="shared" si="43"/>
        <v>0.10224316109267959</v>
      </c>
    </row>
    <row r="84" spans="2:13" x14ac:dyDescent="0.25">
      <c r="B84" s="162" t="s">
        <v>110</v>
      </c>
      <c r="C84" s="163">
        <v>51129</v>
      </c>
      <c r="D84" s="163">
        <v>57842</v>
      </c>
      <c r="E84" s="163">
        <v>16985</v>
      </c>
      <c r="F84" s="163">
        <v>56320</v>
      </c>
      <c r="G84" s="163">
        <v>74749</v>
      </c>
      <c r="H84" s="163">
        <v>88165</v>
      </c>
      <c r="I84" s="165">
        <f t="shared" ref="I84:I91" si="47">IFERROR(H84/G84-1,"-")</f>
        <v>0.17948066194865486</v>
      </c>
      <c r="J84" s="164">
        <f t="shared" si="44"/>
        <v>0.52423844265412667</v>
      </c>
      <c r="K84" s="162">
        <f t="shared" si="45"/>
        <v>13416</v>
      </c>
      <c r="L84" s="163">
        <f t="shared" si="46"/>
        <v>30323</v>
      </c>
      <c r="M84" s="164">
        <f t="shared" si="43"/>
        <v>2.2412291081934189E-2</v>
      </c>
    </row>
    <row r="85" spans="2:13" x14ac:dyDescent="0.25">
      <c r="B85" s="162" t="s">
        <v>113</v>
      </c>
      <c r="C85" s="163">
        <v>154313</v>
      </c>
      <c r="D85" s="163">
        <v>126963</v>
      </c>
      <c r="E85" s="163">
        <v>31169</v>
      </c>
      <c r="F85" s="163">
        <v>86706</v>
      </c>
      <c r="G85" s="163">
        <v>100759</v>
      </c>
      <c r="H85" s="163">
        <v>111113</v>
      </c>
      <c r="I85" s="165">
        <f t="shared" si="47"/>
        <v>0.10276005121130627</v>
      </c>
      <c r="J85" s="164">
        <f t="shared" si="44"/>
        <v>-0.12483952017516919</v>
      </c>
      <c r="K85" s="162">
        <f t="shared" si="45"/>
        <v>10354</v>
      </c>
      <c r="L85" s="163">
        <f t="shared" si="46"/>
        <v>-15850</v>
      </c>
      <c r="M85" s="164">
        <f t="shared" si="43"/>
        <v>2.8245867396211124E-2</v>
      </c>
    </row>
    <row r="86" spans="2:13" x14ac:dyDescent="0.25">
      <c r="B86" s="162" t="s">
        <v>116</v>
      </c>
      <c r="C86" s="163">
        <v>16300</v>
      </c>
      <c r="D86" s="163">
        <v>19562</v>
      </c>
      <c r="E86" s="163">
        <v>6432</v>
      </c>
      <c r="F86" s="163">
        <v>23544</v>
      </c>
      <c r="G86" s="163">
        <v>34546</v>
      </c>
      <c r="H86" s="163">
        <v>48623</v>
      </c>
      <c r="I86" s="165">
        <f t="shared" si="47"/>
        <v>0.40748567127887458</v>
      </c>
      <c r="J86" s="164">
        <f t="shared" si="44"/>
        <v>1.4855842960842449</v>
      </c>
      <c r="K86" s="162">
        <f t="shared" si="45"/>
        <v>14077</v>
      </c>
      <c r="L86" s="163">
        <f t="shared" si="46"/>
        <v>29061</v>
      </c>
      <c r="M86" s="164">
        <f t="shared" si="43"/>
        <v>1.2360379167207919E-2</v>
      </c>
    </row>
    <row r="87" spans="2:13" x14ac:dyDescent="0.25">
      <c r="B87" s="162" t="s">
        <v>123</v>
      </c>
      <c r="C87" s="163">
        <v>7078</v>
      </c>
      <c r="D87" s="163">
        <v>5782</v>
      </c>
      <c r="E87" s="163">
        <v>1404</v>
      </c>
      <c r="F87" s="163">
        <v>4983</v>
      </c>
      <c r="G87" s="163">
        <v>6738</v>
      </c>
      <c r="H87" s="163">
        <v>11581</v>
      </c>
      <c r="I87" s="165">
        <f t="shared" si="47"/>
        <v>0.71875927574948051</v>
      </c>
      <c r="J87" s="164">
        <f t="shared" si="44"/>
        <v>1.0029401591144933</v>
      </c>
      <c r="K87" s="162">
        <f t="shared" si="45"/>
        <v>4843</v>
      </c>
      <c r="L87" s="163">
        <f t="shared" si="46"/>
        <v>5799</v>
      </c>
      <c r="M87" s="164">
        <f t="shared" si="43"/>
        <v>2.9439884650357836E-3</v>
      </c>
    </row>
    <row r="88" spans="2:13" x14ac:dyDescent="0.25">
      <c r="B88" s="162" t="s">
        <v>119</v>
      </c>
      <c r="C88" s="163">
        <v>5498</v>
      </c>
      <c r="D88" s="163">
        <v>5190</v>
      </c>
      <c r="E88" s="163">
        <v>1732</v>
      </c>
      <c r="F88" s="163">
        <v>4476</v>
      </c>
      <c r="G88" s="163">
        <v>5740</v>
      </c>
      <c r="H88" s="163">
        <v>7244</v>
      </c>
      <c r="I88" s="165">
        <f t="shared" si="47"/>
        <v>0.26202090592334493</v>
      </c>
      <c r="J88" s="164">
        <f t="shared" si="44"/>
        <v>0.39576107899807322</v>
      </c>
      <c r="K88" s="162">
        <f t="shared" si="45"/>
        <v>1504</v>
      </c>
      <c r="L88" s="163">
        <f t="shared" si="46"/>
        <v>2054</v>
      </c>
      <c r="M88" s="164">
        <f t="shared" si="43"/>
        <v>1.8414862654968669E-3</v>
      </c>
    </row>
    <row r="89" spans="2:13" x14ac:dyDescent="0.25">
      <c r="B89" s="162" t="s">
        <v>128</v>
      </c>
      <c r="C89" s="163">
        <v>2894</v>
      </c>
      <c r="D89" s="163">
        <v>3352</v>
      </c>
      <c r="E89" s="163">
        <v>1702</v>
      </c>
      <c r="F89" s="163">
        <v>2889</v>
      </c>
      <c r="G89" s="163">
        <v>3412</v>
      </c>
      <c r="H89" s="163">
        <v>3182</v>
      </c>
      <c r="I89" s="165">
        <f t="shared" si="47"/>
        <v>-6.7409144196951987E-2</v>
      </c>
      <c r="J89" s="164">
        <f t="shared" si="44"/>
        <v>-5.0715990453460646E-2</v>
      </c>
      <c r="K89" s="162">
        <f t="shared" si="45"/>
        <v>-230</v>
      </c>
      <c r="L89" s="163">
        <f t="shared" si="46"/>
        <v>-170</v>
      </c>
      <c r="M89" s="164">
        <f t="shared" si="43"/>
        <v>8.0889139933890543E-4</v>
      </c>
    </row>
    <row r="90" spans="2:13" x14ac:dyDescent="0.25">
      <c r="B90" s="162" t="s">
        <v>131</v>
      </c>
      <c r="C90" s="163">
        <v>6439</v>
      </c>
      <c r="D90" s="163">
        <v>5784</v>
      </c>
      <c r="E90" s="163">
        <v>2314</v>
      </c>
      <c r="F90" s="163">
        <v>2862</v>
      </c>
      <c r="G90" s="163">
        <v>3657</v>
      </c>
      <c r="H90" s="163">
        <v>3862</v>
      </c>
      <c r="I90" s="165">
        <f t="shared" si="47"/>
        <v>5.6056877221766443E-2</v>
      </c>
      <c r="J90" s="164">
        <f t="shared" si="44"/>
        <v>-0.33229598893499313</v>
      </c>
      <c r="K90" s="162">
        <f t="shared" si="45"/>
        <v>205</v>
      </c>
      <c r="L90" s="163">
        <f t="shared" si="46"/>
        <v>-1922</v>
      </c>
      <c r="M90" s="164">
        <f t="shared" si="43"/>
        <v>9.817531691536307E-4</v>
      </c>
    </row>
    <row r="91" spans="2:13" x14ac:dyDescent="0.25">
      <c r="B91" s="168" t="s">
        <v>145</v>
      </c>
      <c r="C91" s="169">
        <f t="shared" ref="C91:H91" si="48">C83-SUM(C84:C90)</f>
        <v>88959</v>
      </c>
      <c r="D91" s="169">
        <f t="shared" si="48"/>
        <v>92766</v>
      </c>
      <c r="E91" s="169">
        <f t="shared" si="48"/>
        <v>27037</v>
      </c>
      <c r="F91" s="169">
        <f t="shared" si="48"/>
        <v>82871</v>
      </c>
      <c r="G91" s="169">
        <f t="shared" si="48"/>
        <v>109199</v>
      </c>
      <c r="H91" s="169">
        <f t="shared" si="48"/>
        <v>128432</v>
      </c>
      <c r="I91" s="171">
        <f t="shared" si="47"/>
        <v>0.17612798652002315</v>
      </c>
      <c r="J91" s="170">
        <f t="shared" si="44"/>
        <v>0.38447275941616543</v>
      </c>
      <c r="K91" s="168">
        <f>H91-G91</f>
        <v>19233</v>
      </c>
      <c r="L91" s="169">
        <f t="shared" si="46"/>
        <v>35666</v>
      </c>
      <c r="M91" s="170">
        <f t="shared" si="43"/>
        <v>3.2648504148301165E-2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48602</v>
      </c>
      <c r="D93" s="176">
        <f t="shared" ref="D93:H93" si="49">D94+D97</f>
        <v>50120</v>
      </c>
      <c r="E93" s="176">
        <f t="shared" si="49"/>
        <v>20822</v>
      </c>
      <c r="F93" s="176">
        <f t="shared" si="49"/>
        <v>46319</v>
      </c>
      <c r="G93" s="176">
        <f t="shared" si="49"/>
        <v>53572</v>
      </c>
      <c r="H93" s="176">
        <f t="shared" si="49"/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50">H93/H$9</f>
        <v>1.3259514578729512E-2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51">IFERROR(H94/D94-1,"-")</f>
        <v>-1.6354364684228018E-2</v>
      </c>
      <c r="K94" s="157">
        <f t="shared" ref="K94:K104" si="52">H94-G94</f>
        <v>-2541</v>
      </c>
      <c r="L94" s="158">
        <f t="shared" ref="L94:L105" si="53">H94-D94</f>
        <v>-542</v>
      </c>
      <c r="M94" s="159">
        <f t="shared" si="50"/>
        <v>8.2869424032209239E-3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51"/>
        <v>-0.37220244917656997</v>
      </c>
      <c r="K95" s="162">
        <f t="shared" si="52"/>
        <v>-460</v>
      </c>
      <c r="L95" s="163">
        <f t="shared" si="53"/>
        <v>-6170</v>
      </c>
      <c r="M95" s="164">
        <f t="shared" si="50"/>
        <v>2.645547703620361E-3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51"/>
        <v>0.33977300169041302</v>
      </c>
      <c r="K96" s="162">
        <f t="shared" si="52"/>
        <v>-2081</v>
      </c>
      <c r="L96" s="163">
        <f t="shared" si="53"/>
        <v>5628</v>
      </c>
      <c r="M96" s="164">
        <f t="shared" si="50"/>
        <v>5.6413946996005625E-3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51"/>
        <v>0.15207020437010432</v>
      </c>
      <c r="K97" s="157">
        <f t="shared" si="52"/>
        <v>1129</v>
      </c>
      <c r="L97" s="158">
        <f t="shared" si="53"/>
        <v>2582</v>
      </c>
      <c r="M97" s="159">
        <f t="shared" si="50"/>
        <v>4.9725721755085883E-3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54">IFERROR(H98/G98-1,"-")</f>
        <v>0.11873990306946691</v>
      </c>
      <c r="J98" s="164">
        <f t="shared" si="51"/>
        <v>0.26310989512083904</v>
      </c>
      <c r="K98" s="162">
        <f t="shared" si="52"/>
        <v>294</v>
      </c>
      <c r="L98" s="163">
        <f t="shared" si="53"/>
        <v>577</v>
      </c>
      <c r="M98" s="164">
        <f t="shared" si="50"/>
        <v>7.0415750350998367E-4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54"/>
        <v>0.11261792452830188</v>
      </c>
      <c r="J99" s="164">
        <f t="shared" si="51"/>
        <v>7.0334656834940334E-2</v>
      </c>
      <c r="K99" s="162">
        <f t="shared" si="52"/>
        <v>382</v>
      </c>
      <c r="L99" s="163">
        <f t="shared" si="53"/>
        <v>248</v>
      </c>
      <c r="M99" s="164">
        <f t="shared" si="50"/>
        <v>9.59382822471725E-4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54"/>
        <v>-4.9148282602624938E-2</v>
      </c>
      <c r="J100" s="164">
        <f t="shared" si="51"/>
        <v>-3.1569965870307137E-2</v>
      </c>
      <c r="K100" s="162">
        <f t="shared" si="52"/>
        <v>-176</v>
      </c>
      <c r="L100" s="163">
        <f t="shared" si="53"/>
        <v>-111</v>
      </c>
      <c r="M100" s="164">
        <f t="shared" si="50"/>
        <v>8.6557989149873443E-4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54"/>
        <v>4.0000000000000036E-2</v>
      </c>
      <c r="J101" s="164">
        <f t="shared" si="51"/>
        <v>0.38610662358642966</v>
      </c>
      <c r="K101" s="162">
        <f t="shared" si="52"/>
        <v>33</v>
      </c>
      <c r="L101" s="163">
        <f t="shared" si="53"/>
        <v>239</v>
      </c>
      <c r="M101" s="164">
        <f t="shared" si="50"/>
        <v>2.1811088014857979E-4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54"/>
        <v>0.33099824868651484</v>
      </c>
      <c r="J102" s="164">
        <f t="shared" si="51"/>
        <v>0.58663883089770352</v>
      </c>
      <c r="K102" s="162">
        <f t="shared" si="52"/>
        <v>189</v>
      </c>
      <c r="L102" s="163">
        <f t="shared" si="53"/>
        <v>281</v>
      </c>
      <c r="M102" s="164">
        <f t="shared" si="50"/>
        <v>1.931984486164576E-4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54"/>
        <v>0.66176470588235303</v>
      </c>
      <c r="J103" s="164">
        <f t="shared" si="51"/>
        <v>0.67407407407407405</v>
      </c>
      <c r="K103" s="162">
        <f t="shared" si="52"/>
        <v>90</v>
      </c>
      <c r="L103" s="163">
        <f t="shared" si="53"/>
        <v>91</v>
      </c>
      <c r="M103" s="164">
        <f t="shared" si="50"/>
        <v>5.7451117614893976E-5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54"/>
        <v>0.43697478991596639</v>
      </c>
      <c r="J104" s="164">
        <f t="shared" si="51"/>
        <v>0.48695652173913051</v>
      </c>
      <c r="K104" s="162">
        <f t="shared" si="52"/>
        <v>104</v>
      </c>
      <c r="L104" s="163">
        <f t="shared" si="53"/>
        <v>112</v>
      </c>
      <c r="M104" s="164">
        <f t="shared" si="50"/>
        <v>8.6939301877405928E-5</v>
      </c>
    </row>
    <row r="105" spans="2:13" x14ac:dyDescent="0.25">
      <c r="B105" s="168" t="s">
        <v>145</v>
      </c>
      <c r="C105" s="169">
        <f t="shared" ref="C105:H105" si="55">C97-SUM(C98:C104)</f>
        <v>6412</v>
      </c>
      <c r="D105" s="169">
        <f t="shared" si="55"/>
        <v>6281</v>
      </c>
      <c r="E105" s="169">
        <f t="shared" si="55"/>
        <v>2148</v>
      </c>
      <c r="F105" s="169">
        <f t="shared" si="55"/>
        <v>5531</v>
      </c>
      <c r="G105" s="169">
        <f t="shared" si="55"/>
        <v>7213</v>
      </c>
      <c r="H105" s="169">
        <f t="shared" si="55"/>
        <v>7426</v>
      </c>
      <c r="I105" s="171">
        <f t="shared" si="54"/>
        <v>2.953001525024268E-2</v>
      </c>
      <c r="J105" s="170">
        <f t="shared" si="51"/>
        <v>0.18229581276866735</v>
      </c>
      <c r="K105" s="168">
        <f>H105-G105</f>
        <v>213</v>
      </c>
      <c r="L105" s="169">
        <f t="shared" si="53"/>
        <v>1145</v>
      </c>
      <c r="M105" s="170">
        <f t="shared" si="50"/>
        <v>1.8877522097708081E-3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78752</v>
      </c>
      <c r="D107" s="176">
        <f t="shared" ref="D107:H107" si="56">D108+D111</f>
        <v>76524</v>
      </c>
      <c r="E107" s="176">
        <f t="shared" si="56"/>
        <v>56024</v>
      </c>
      <c r="F107" s="176">
        <f t="shared" si="56"/>
        <v>154656</v>
      </c>
      <c r="G107" s="176">
        <f t="shared" si="56"/>
        <v>203248</v>
      </c>
      <c r="H107" s="176">
        <f t="shared" si="56"/>
        <v>191718</v>
      </c>
      <c r="I107" s="177">
        <f>IFERROR(H107/G107-1,"-")</f>
        <v>-5.6728725497913857E-2</v>
      </c>
      <c r="J107" s="177">
        <f>IFERROR(H107/D107-1,"-")</f>
        <v>1.5053316606554805</v>
      </c>
      <c r="K107" s="176">
        <f>H107-G107</f>
        <v>-11530</v>
      </c>
      <c r="L107" s="176">
        <f>H107-D107</f>
        <v>115194</v>
      </c>
      <c r="M107" s="177">
        <f t="shared" ref="M107:M119" si="57">H107/H$9</f>
        <v>4.8736342331381605E-2</v>
      </c>
    </row>
    <row r="108" spans="2:13" x14ac:dyDescent="0.25">
      <c r="B108" s="157" t="s">
        <v>97</v>
      </c>
      <c r="C108" s="158">
        <v>14748</v>
      </c>
      <c r="D108" s="158">
        <v>16190</v>
      </c>
      <c r="E108" s="158">
        <v>26090</v>
      </c>
      <c r="F108" s="158">
        <v>38429</v>
      </c>
      <c r="G108" s="158">
        <v>45215</v>
      </c>
      <c r="H108" s="158">
        <v>40928</v>
      </c>
      <c r="I108" s="160">
        <f>IFERROR(H108/G108-1,"-")</f>
        <v>-9.4813668030520826E-2</v>
      </c>
      <c r="J108" s="159">
        <f t="shared" ref="J108:J119" si="58">IFERROR(H108/D108-1,"-")</f>
        <v>1.5279802347127855</v>
      </c>
      <c r="K108" s="157">
        <f t="shared" ref="K108:K118" si="59">H108-G108</f>
        <v>-4287</v>
      </c>
      <c r="L108" s="158">
        <f t="shared" ref="L108:L119" si="60">H108-D108</f>
        <v>24738</v>
      </c>
      <c r="M108" s="159">
        <f t="shared" si="57"/>
        <v>1.0404244874966285E-2</v>
      </c>
    </row>
    <row r="109" spans="2:13" x14ac:dyDescent="0.25">
      <c r="B109" s="162" t="s">
        <v>103</v>
      </c>
      <c r="C109" s="163">
        <v>2579</v>
      </c>
      <c r="D109" s="163">
        <v>2842</v>
      </c>
      <c r="E109" s="163">
        <v>2066</v>
      </c>
      <c r="F109" s="163">
        <v>10411</v>
      </c>
      <c r="G109" s="163">
        <v>14026</v>
      </c>
      <c r="H109" s="163">
        <v>11728</v>
      </c>
      <c r="I109" s="165">
        <f>IFERROR(H109/G109-1,"-")</f>
        <v>-0.16383858548410091</v>
      </c>
      <c r="J109" s="164">
        <f t="shared" si="58"/>
        <v>3.1266713581984522</v>
      </c>
      <c r="K109" s="162">
        <f t="shared" si="59"/>
        <v>-2298</v>
      </c>
      <c r="L109" s="163">
        <f t="shared" si="60"/>
        <v>8886</v>
      </c>
      <c r="M109" s="164">
        <f t="shared" si="57"/>
        <v>2.9813571123339668E-3</v>
      </c>
    </row>
    <row r="110" spans="2:13" x14ac:dyDescent="0.25">
      <c r="B110" s="162" t="s">
        <v>100</v>
      </c>
      <c r="C110" s="163">
        <v>12169</v>
      </c>
      <c r="D110" s="163">
        <v>13348</v>
      </c>
      <c r="E110" s="163">
        <v>24024</v>
      </c>
      <c r="F110" s="163">
        <v>28018</v>
      </c>
      <c r="G110" s="163">
        <v>31189</v>
      </c>
      <c r="H110" s="163">
        <v>29200</v>
      </c>
      <c r="I110" s="165">
        <f>IFERROR(H110/G110-1,"-")</f>
        <v>-6.3772483888550502E-2</v>
      </c>
      <c r="J110" s="164">
        <f t="shared" si="58"/>
        <v>1.1875936469883128</v>
      </c>
      <c r="K110" s="162">
        <f t="shared" si="59"/>
        <v>-1989</v>
      </c>
      <c r="L110" s="163">
        <f t="shared" si="60"/>
        <v>15852</v>
      </c>
      <c r="M110" s="164">
        <f t="shared" si="57"/>
        <v>7.4228877626323188E-3</v>
      </c>
    </row>
    <row r="111" spans="2:13" x14ac:dyDescent="0.25">
      <c r="B111" s="157" t="s">
        <v>107</v>
      </c>
      <c r="C111" s="158">
        <v>64004</v>
      </c>
      <c r="D111" s="158">
        <v>60334</v>
      </c>
      <c r="E111" s="158">
        <v>29934</v>
      </c>
      <c r="F111" s="158">
        <v>116227</v>
      </c>
      <c r="G111" s="158">
        <v>158033</v>
      </c>
      <c r="H111" s="158">
        <v>150790</v>
      </c>
      <c r="I111" s="160">
        <f>IFERROR(H111/G111-1,"-")</f>
        <v>-4.5832199603880186E-2</v>
      </c>
      <c r="J111" s="159">
        <f t="shared" si="58"/>
        <v>1.4992541518878246</v>
      </c>
      <c r="K111" s="157">
        <f t="shared" si="59"/>
        <v>-7243</v>
      </c>
      <c r="L111" s="158">
        <f t="shared" si="60"/>
        <v>90456</v>
      </c>
      <c r="M111" s="159">
        <f t="shared" si="57"/>
        <v>3.8332097456415318E-2</v>
      </c>
    </row>
    <row r="112" spans="2:13" x14ac:dyDescent="0.25">
      <c r="B112" s="162" t="s">
        <v>110</v>
      </c>
      <c r="C112" s="163">
        <v>33666</v>
      </c>
      <c r="D112" s="163">
        <v>33907</v>
      </c>
      <c r="E112" s="163">
        <v>16211</v>
      </c>
      <c r="F112" s="163">
        <v>69939</v>
      </c>
      <c r="G112" s="163">
        <v>104488</v>
      </c>
      <c r="H112" s="163">
        <v>94156</v>
      </c>
      <c r="I112" s="165">
        <f t="shared" ref="I112:I119" si="61">IFERROR(H112/G112-1,"-")</f>
        <v>-9.888216828726748E-2</v>
      </c>
      <c r="J112" s="164">
        <f t="shared" si="58"/>
        <v>1.7768897277848232</v>
      </c>
      <c r="K112" s="162">
        <f t="shared" si="59"/>
        <v>-10332</v>
      </c>
      <c r="L112" s="163">
        <f t="shared" si="60"/>
        <v>60249</v>
      </c>
      <c r="M112" s="164">
        <f t="shared" si="57"/>
        <v>2.3935254115698926E-2</v>
      </c>
    </row>
    <row r="113" spans="2:13" x14ac:dyDescent="0.25">
      <c r="B113" s="162" t="s">
        <v>113</v>
      </c>
      <c r="C113" s="163">
        <v>4933</v>
      </c>
      <c r="D113" s="163">
        <v>4111</v>
      </c>
      <c r="E113" s="163">
        <v>2391</v>
      </c>
      <c r="F113" s="163">
        <v>5298</v>
      </c>
      <c r="G113" s="163">
        <v>6683</v>
      </c>
      <c r="H113" s="163">
        <v>6617</v>
      </c>
      <c r="I113" s="165">
        <f t="shared" si="61"/>
        <v>-9.8758042795151768E-3</v>
      </c>
      <c r="J113" s="164">
        <f t="shared" si="58"/>
        <v>0.60958404281196787</v>
      </c>
      <c r="K113" s="162">
        <f t="shared" si="59"/>
        <v>-66</v>
      </c>
      <c r="L113" s="163">
        <f t="shared" si="60"/>
        <v>2506</v>
      </c>
      <c r="M113" s="164">
        <f t="shared" si="57"/>
        <v>1.6820975453882895E-3</v>
      </c>
    </row>
    <row r="114" spans="2:13" x14ac:dyDescent="0.25">
      <c r="B114" s="162" t="s">
        <v>116</v>
      </c>
      <c r="C114" s="163">
        <v>10925</v>
      </c>
      <c r="D114" s="163">
        <v>8661</v>
      </c>
      <c r="E114" s="163">
        <v>1728</v>
      </c>
      <c r="F114" s="163">
        <v>7819</v>
      </c>
      <c r="G114" s="163">
        <v>11295</v>
      </c>
      <c r="H114" s="163">
        <v>11852</v>
      </c>
      <c r="I114" s="165">
        <f t="shared" si="61"/>
        <v>4.9313855688357666E-2</v>
      </c>
      <c r="J114" s="164">
        <f t="shared" si="58"/>
        <v>0.36843320632721399</v>
      </c>
      <c r="K114" s="162">
        <f t="shared" si="59"/>
        <v>557</v>
      </c>
      <c r="L114" s="163">
        <f t="shared" si="60"/>
        <v>3191</v>
      </c>
      <c r="M114" s="164">
        <f t="shared" si="57"/>
        <v>3.0128789644766523E-3</v>
      </c>
    </row>
    <row r="115" spans="2:13" x14ac:dyDescent="0.25">
      <c r="B115" s="162" t="s">
        <v>123</v>
      </c>
      <c r="C115" s="163">
        <v>1438</v>
      </c>
      <c r="D115" s="163">
        <v>1026</v>
      </c>
      <c r="E115" s="163">
        <v>1054</v>
      </c>
      <c r="F115" s="163">
        <v>5391</v>
      </c>
      <c r="G115" s="163">
        <v>5420</v>
      </c>
      <c r="H115" s="163">
        <v>5449</v>
      </c>
      <c r="I115" s="165">
        <f t="shared" si="61"/>
        <v>5.3505535055351494E-3</v>
      </c>
      <c r="J115" s="164">
        <f t="shared" si="58"/>
        <v>4.3109161793372319</v>
      </c>
      <c r="K115" s="162">
        <f t="shared" si="59"/>
        <v>29</v>
      </c>
      <c r="L115" s="163">
        <f t="shared" si="60"/>
        <v>4423</v>
      </c>
      <c r="M115" s="164">
        <f t="shared" si="57"/>
        <v>1.3851820348829967E-3</v>
      </c>
    </row>
    <row r="116" spans="2:13" x14ac:dyDescent="0.25">
      <c r="B116" s="162" t="s">
        <v>119</v>
      </c>
      <c r="C116" s="163">
        <v>2782</v>
      </c>
      <c r="D116" s="163">
        <v>2736</v>
      </c>
      <c r="E116" s="163">
        <v>2480</v>
      </c>
      <c r="F116" s="163">
        <v>4029</v>
      </c>
      <c r="G116" s="163">
        <v>4502</v>
      </c>
      <c r="H116" s="163">
        <v>4368</v>
      </c>
      <c r="I116" s="165">
        <f t="shared" si="61"/>
        <v>-2.9764549089293602E-2</v>
      </c>
      <c r="J116" s="164">
        <f t="shared" si="58"/>
        <v>0.59649122807017552</v>
      </c>
      <c r="K116" s="162">
        <f t="shared" si="59"/>
        <v>-134</v>
      </c>
      <c r="L116" s="163">
        <f t="shared" si="60"/>
        <v>1632</v>
      </c>
      <c r="M116" s="164">
        <f t="shared" si="57"/>
        <v>1.1103826625745879E-3</v>
      </c>
    </row>
    <row r="117" spans="2:13" x14ac:dyDescent="0.25">
      <c r="B117" s="162" t="s">
        <v>128</v>
      </c>
      <c r="C117" s="163">
        <v>434</v>
      </c>
      <c r="D117" s="163">
        <v>389</v>
      </c>
      <c r="E117" s="163">
        <v>223</v>
      </c>
      <c r="F117" s="163">
        <v>1042</v>
      </c>
      <c r="G117" s="163">
        <v>1150</v>
      </c>
      <c r="H117" s="163">
        <v>927</v>
      </c>
      <c r="I117" s="165">
        <f t="shared" si="61"/>
        <v>-0.19391304347826088</v>
      </c>
      <c r="J117" s="164">
        <f t="shared" si="58"/>
        <v>1.3830334190231364</v>
      </c>
      <c r="K117" s="162">
        <f t="shared" si="59"/>
        <v>-223</v>
      </c>
      <c r="L117" s="163">
        <f t="shared" si="60"/>
        <v>538</v>
      </c>
      <c r="M117" s="164">
        <f t="shared" si="57"/>
        <v>2.3565126561507396E-4</v>
      </c>
    </row>
    <row r="118" spans="2:13" x14ac:dyDescent="0.25">
      <c r="B118" s="162" t="s">
        <v>131</v>
      </c>
      <c r="C118" s="163">
        <v>1199</v>
      </c>
      <c r="D118" s="163">
        <v>969</v>
      </c>
      <c r="E118" s="163">
        <v>542</v>
      </c>
      <c r="F118" s="163">
        <v>764</v>
      </c>
      <c r="G118" s="163">
        <v>618</v>
      </c>
      <c r="H118" s="163">
        <v>1180</v>
      </c>
      <c r="I118" s="165">
        <f t="shared" si="61"/>
        <v>0.90938511326860838</v>
      </c>
      <c r="J118" s="164">
        <f t="shared" si="58"/>
        <v>0.21775025799793601</v>
      </c>
      <c r="K118" s="162">
        <f t="shared" si="59"/>
        <v>562</v>
      </c>
      <c r="L118" s="163">
        <f t="shared" si="60"/>
        <v>211</v>
      </c>
      <c r="M118" s="164">
        <f t="shared" si="57"/>
        <v>2.9996601232555261E-4</v>
      </c>
    </row>
    <row r="119" spans="2:13" x14ac:dyDescent="0.25">
      <c r="B119" s="168" t="s">
        <v>145</v>
      </c>
      <c r="C119" s="169">
        <f t="shared" ref="C119:H119" si="62">C111-SUM(C112:C118)</f>
        <v>8627</v>
      </c>
      <c r="D119" s="169">
        <f t="shared" si="62"/>
        <v>8535</v>
      </c>
      <c r="E119" s="169">
        <f t="shared" si="62"/>
        <v>5305</v>
      </c>
      <c r="F119" s="169">
        <f t="shared" si="62"/>
        <v>21945</v>
      </c>
      <c r="G119" s="169">
        <f t="shared" si="62"/>
        <v>23877</v>
      </c>
      <c r="H119" s="169">
        <f t="shared" si="62"/>
        <v>26241</v>
      </c>
      <c r="I119" s="171">
        <f t="shared" si="61"/>
        <v>9.9007412991581889E-2</v>
      </c>
      <c r="J119" s="170">
        <f t="shared" si="58"/>
        <v>2.0745166959578207</v>
      </c>
      <c r="K119" s="168">
        <f>H119-G119</f>
        <v>2364</v>
      </c>
      <c r="L119" s="169">
        <f t="shared" si="60"/>
        <v>17706</v>
      </c>
      <c r="M119" s="170">
        <f t="shared" si="57"/>
        <v>6.6706848554532426E-3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211902</v>
      </c>
      <c r="D121" s="176">
        <f t="shared" ref="D121:H121" si="63">D122+D125</f>
        <v>199492</v>
      </c>
      <c r="E121" s="176">
        <f t="shared" si="63"/>
        <v>84454</v>
      </c>
      <c r="F121" s="176">
        <f t="shared" si="63"/>
        <v>205166</v>
      </c>
      <c r="G121" s="176">
        <f t="shared" si="63"/>
        <v>218532</v>
      </c>
      <c r="H121" s="176">
        <f t="shared" si="63"/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64">H121/H$9</f>
        <v>5.7512636068269216E-2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65">IFERROR(H122/D122-1,"-")</f>
        <v>0.30549564552676833</v>
      </c>
      <c r="K122" s="157">
        <f t="shared" ref="K122:K132" si="66">H122-G122</f>
        <v>7476</v>
      </c>
      <c r="L122" s="158">
        <f t="shared" ref="L122:L133" si="67">H122-D122</f>
        <v>33570</v>
      </c>
      <c r="M122" s="159">
        <f t="shared" si="64"/>
        <v>3.6467986635751529E-2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65"/>
        <v>0.24448596096640784</v>
      </c>
      <c r="K123" s="162">
        <f t="shared" si="66"/>
        <v>7707</v>
      </c>
      <c r="L123" s="163">
        <f t="shared" si="67"/>
        <v>13479</v>
      </c>
      <c r="M123" s="164">
        <f t="shared" si="64"/>
        <v>1.7441498365820755E-2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65"/>
        <v>0.36692539494110132</v>
      </c>
      <c r="K124" s="162">
        <f t="shared" si="66"/>
        <v>-231</v>
      </c>
      <c r="L124" s="163">
        <f t="shared" si="67"/>
        <v>20091</v>
      </c>
      <c r="M124" s="164">
        <f t="shared" si="64"/>
        <v>1.902648826993077E-2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65"/>
        <v>-7.6111824116957716E-2</v>
      </c>
      <c r="K125" s="157">
        <f t="shared" si="66"/>
        <v>234</v>
      </c>
      <c r="L125" s="158">
        <f t="shared" si="67"/>
        <v>-6820</v>
      </c>
      <c r="M125" s="159">
        <f t="shared" si="64"/>
        <v>2.1044649432517687E-2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68">IFERROR(H126/G126-1,"-")</f>
        <v>-9.7964618603766374E-2</v>
      </c>
      <c r="J126" s="164">
        <f t="shared" si="65"/>
        <v>1.6179149255330483E-2</v>
      </c>
      <c r="K126" s="162">
        <f t="shared" si="66"/>
        <v>-1030</v>
      </c>
      <c r="L126" s="163">
        <f t="shared" si="67"/>
        <v>151</v>
      </c>
      <c r="M126" s="164">
        <f t="shared" si="64"/>
        <v>2.4109132719453735E-3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68"/>
        <v>-1.9731098306268513E-2</v>
      </c>
      <c r="J127" s="164">
        <f t="shared" si="65"/>
        <v>0.34773736646260955</v>
      </c>
      <c r="K127" s="162">
        <f t="shared" si="66"/>
        <v>-226</v>
      </c>
      <c r="L127" s="163">
        <f t="shared" si="67"/>
        <v>2897</v>
      </c>
      <c r="M127" s="164">
        <f t="shared" si="64"/>
        <v>2.8542528698231396E-3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68"/>
        <v>-3.8724940854189982E-2</v>
      </c>
      <c r="J128" s="164">
        <f t="shared" si="65"/>
        <v>0.26723571897570575</v>
      </c>
      <c r="K128" s="162">
        <f t="shared" si="66"/>
        <v>-311</v>
      </c>
      <c r="L128" s="163">
        <f t="shared" si="67"/>
        <v>1628</v>
      </c>
      <c r="M128" s="164">
        <f t="shared" si="64"/>
        <v>1.9624895043671747E-3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68"/>
        <v>-0.10102301790281332</v>
      </c>
      <c r="J129" s="164">
        <f t="shared" si="65"/>
        <v>0.42692828146143436</v>
      </c>
      <c r="K129" s="162">
        <f t="shared" si="66"/>
        <v>-237</v>
      </c>
      <c r="L129" s="163">
        <f t="shared" si="67"/>
        <v>631</v>
      </c>
      <c r="M129" s="164">
        <f t="shared" si="64"/>
        <v>5.3612569491066984E-4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68"/>
        <v>4.3962485345838243E-2</v>
      </c>
      <c r="J130" s="164">
        <f t="shared" si="65"/>
        <v>0.35026535253980295</v>
      </c>
      <c r="K130" s="162">
        <f t="shared" si="66"/>
        <v>75</v>
      </c>
      <c r="L130" s="163">
        <f t="shared" si="67"/>
        <v>462</v>
      </c>
      <c r="M130" s="164">
        <f t="shared" si="64"/>
        <v>4.5274531182356713E-4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68"/>
        <v>1.9947961838681749E-2</v>
      </c>
      <c r="J131" s="164">
        <f t="shared" si="65"/>
        <v>-0.17007762879322508</v>
      </c>
      <c r="K131" s="162">
        <f t="shared" si="66"/>
        <v>23</v>
      </c>
      <c r="L131" s="163">
        <f t="shared" si="67"/>
        <v>-241</v>
      </c>
      <c r="M131" s="164">
        <f t="shared" si="64"/>
        <v>2.9894917838546597E-4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68"/>
        <v>-3.4318398474737832E-2</v>
      </c>
      <c r="J132" s="164">
        <f t="shared" si="65"/>
        <v>-0.11721132897603481</v>
      </c>
      <c r="K132" s="162">
        <f t="shared" si="66"/>
        <v>-72</v>
      </c>
      <c r="L132" s="163">
        <f t="shared" si="67"/>
        <v>-269</v>
      </c>
      <c r="M132" s="164">
        <f t="shared" si="64"/>
        <v>5.1502639065387256E-4</v>
      </c>
    </row>
    <row r="133" spans="2:13" x14ac:dyDescent="0.25">
      <c r="B133" s="168" t="s">
        <v>145</v>
      </c>
      <c r="C133" s="169">
        <f t="shared" ref="C133:H133" si="69">C125-SUM(C126:C132)</f>
        <v>52992</v>
      </c>
      <c r="D133" s="169">
        <f t="shared" si="69"/>
        <v>59340</v>
      </c>
      <c r="E133" s="169">
        <f t="shared" si="69"/>
        <v>23251</v>
      </c>
      <c r="F133" s="169">
        <f t="shared" si="69"/>
        <v>49389</v>
      </c>
      <c r="G133" s="169">
        <f t="shared" si="69"/>
        <v>45249</v>
      </c>
      <c r="H133" s="169">
        <f t="shared" si="69"/>
        <v>47261</v>
      </c>
      <c r="I133" s="171">
        <f t="shared" si="68"/>
        <v>4.4465071051293936E-2</v>
      </c>
      <c r="J133" s="170">
        <f t="shared" si="65"/>
        <v>-0.20355578024941012</v>
      </c>
      <c r="K133" s="168">
        <f>H133-G133</f>
        <v>2012</v>
      </c>
      <c r="L133" s="169">
        <f t="shared" si="67"/>
        <v>-12079</v>
      </c>
      <c r="M133" s="170">
        <f t="shared" si="64"/>
        <v>1.2014147210608426E-2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159383</v>
      </c>
      <c r="D135" s="176">
        <f t="shared" ref="D135:H135" si="70">D136+D139</f>
        <v>164697</v>
      </c>
      <c r="E135" s="176">
        <f t="shared" si="70"/>
        <v>65606</v>
      </c>
      <c r="F135" s="176">
        <f t="shared" si="70"/>
        <v>192551</v>
      </c>
      <c r="G135" s="176">
        <f t="shared" si="70"/>
        <v>209517</v>
      </c>
      <c r="H135" s="176">
        <f t="shared" si="70"/>
        <v>217447</v>
      </c>
      <c r="I135" s="177">
        <f>IFERROR(H135/G135-1,"-")</f>
        <v>3.784895736384164E-2</v>
      </c>
      <c r="J135" s="177">
        <f>IFERROR(H135/D135-1,"-")</f>
        <v>0.32028512966234968</v>
      </c>
      <c r="K135" s="176">
        <f>H135-G135</f>
        <v>7930</v>
      </c>
      <c r="L135" s="176">
        <f>H135-D135</f>
        <v>52750</v>
      </c>
      <c r="M135" s="177">
        <f t="shared" ref="M135:M147" si="71">H135/H$9</f>
        <v>5.5276872442503761E-2</v>
      </c>
    </row>
    <row r="136" spans="2:13" x14ac:dyDescent="0.25">
      <c r="B136" s="157" t="s">
        <v>97</v>
      </c>
      <c r="C136" s="158">
        <v>30812</v>
      </c>
      <c r="D136" s="158">
        <v>33518</v>
      </c>
      <c r="E136" s="158">
        <v>16609</v>
      </c>
      <c r="F136" s="158">
        <v>19939</v>
      </c>
      <c r="G136" s="158">
        <v>21664</v>
      </c>
      <c r="H136" s="158">
        <v>20384</v>
      </c>
      <c r="I136" s="160">
        <f>IFERROR(H136/G136-1,"-")</f>
        <v>-5.9084194977843452E-2</v>
      </c>
      <c r="J136" s="159">
        <f t="shared" ref="J136:J147" si="72">IFERROR(H136/D136-1,"-")</f>
        <v>-0.39184915567754641</v>
      </c>
      <c r="K136" s="157">
        <f t="shared" ref="K136:K146" si="73">H136-G136</f>
        <v>-1280</v>
      </c>
      <c r="L136" s="158">
        <f t="shared" ref="L136:L147" si="74">H136-D136</f>
        <v>-13134</v>
      </c>
      <c r="M136" s="159">
        <f t="shared" si="71"/>
        <v>5.1817857586814106E-3</v>
      </c>
    </row>
    <row r="137" spans="2:13" x14ac:dyDescent="0.25">
      <c r="B137" s="162" t="s">
        <v>103</v>
      </c>
      <c r="C137" s="163">
        <v>19840</v>
      </c>
      <c r="D137" s="163">
        <v>16612</v>
      </c>
      <c r="E137" s="163">
        <v>11860</v>
      </c>
      <c r="F137" s="163">
        <v>13852</v>
      </c>
      <c r="G137" s="163">
        <v>13925</v>
      </c>
      <c r="H137" s="163">
        <v>12735</v>
      </c>
      <c r="I137" s="165">
        <f>IFERROR(H137/G137-1,"-")</f>
        <v>-8.5457809694793552E-2</v>
      </c>
      <c r="J137" s="164">
        <f t="shared" si="72"/>
        <v>-0.23338550445461115</v>
      </c>
      <c r="K137" s="162">
        <f t="shared" si="73"/>
        <v>-1190</v>
      </c>
      <c r="L137" s="163">
        <f t="shared" si="74"/>
        <v>-3877</v>
      </c>
      <c r="M137" s="164">
        <f t="shared" si="71"/>
        <v>3.2373450567507733E-3</v>
      </c>
    </row>
    <row r="138" spans="2:13" x14ac:dyDescent="0.25">
      <c r="B138" s="162" t="s">
        <v>100</v>
      </c>
      <c r="C138" s="163">
        <v>10972</v>
      </c>
      <c r="D138" s="163">
        <v>16906</v>
      </c>
      <c r="E138" s="163">
        <v>4749</v>
      </c>
      <c r="F138" s="163">
        <v>6087</v>
      </c>
      <c r="G138" s="163">
        <v>7739</v>
      </c>
      <c r="H138" s="163">
        <v>7649</v>
      </c>
      <c r="I138" s="165">
        <f>IFERROR(H138/G138-1,"-")</f>
        <v>-1.1629409484429476E-2</v>
      </c>
      <c r="J138" s="164">
        <f t="shared" si="72"/>
        <v>-0.54755708032651129</v>
      </c>
      <c r="K138" s="162">
        <f t="shared" si="73"/>
        <v>-90</v>
      </c>
      <c r="L138" s="163">
        <f t="shared" si="74"/>
        <v>-9257</v>
      </c>
      <c r="M138" s="164">
        <f t="shared" si="71"/>
        <v>1.9444407019306373E-3</v>
      </c>
    </row>
    <row r="139" spans="2:13" x14ac:dyDescent="0.25">
      <c r="B139" s="157" t="s">
        <v>107</v>
      </c>
      <c r="C139" s="158">
        <v>128571</v>
      </c>
      <c r="D139" s="158">
        <v>131179</v>
      </c>
      <c r="E139" s="158">
        <v>48997</v>
      </c>
      <c r="F139" s="158">
        <v>172612</v>
      </c>
      <c r="G139" s="158">
        <v>187853</v>
      </c>
      <c r="H139" s="158">
        <v>197063</v>
      </c>
      <c r="I139" s="160">
        <f>IFERROR(H139/G139-1,"-")</f>
        <v>4.9027697188759323E-2</v>
      </c>
      <c r="J139" s="159">
        <f t="shared" si="72"/>
        <v>0.50224502397487392</v>
      </c>
      <c r="K139" s="157">
        <f t="shared" si="73"/>
        <v>9210</v>
      </c>
      <c r="L139" s="158">
        <f t="shared" si="74"/>
        <v>65884</v>
      </c>
      <c r="M139" s="159">
        <f t="shared" si="71"/>
        <v>5.009508668382235E-2</v>
      </c>
    </row>
    <row r="140" spans="2:13" x14ac:dyDescent="0.25">
      <c r="B140" s="162" t="s">
        <v>110</v>
      </c>
      <c r="C140" s="163">
        <v>61595</v>
      </c>
      <c r="D140" s="163">
        <v>63422</v>
      </c>
      <c r="E140" s="163">
        <v>17554</v>
      </c>
      <c r="F140" s="163">
        <v>75291</v>
      </c>
      <c r="G140" s="163">
        <v>82423</v>
      </c>
      <c r="H140" s="163">
        <v>89663</v>
      </c>
      <c r="I140" s="165">
        <f t="shared" ref="I140:I147" si="75">IFERROR(H140/G140-1,"-")</f>
        <v>8.7839559346299056E-2</v>
      </c>
      <c r="J140" s="164">
        <f t="shared" si="72"/>
        <v>0.41375232569140041</v>
      </c>
      <c r="K140" s="162">
        <f t="shared" si="73"/>
        <v>7240</v>
      </c>
      <c r="L140" s="163">
        <f t="shared" si="74"/>
        <v>26241</v>
      </c>
      <c r="M140" s="164">
        <f t="shared" si="71"/>
        <v>2.2793095392496628E-2</v>
      </c>
    </row>
    <row r="141" spans="2:13" x14ac:dyDescent="0.25">
      <c r="B141" s="162" t="s">
        <v>113</v>
      </c>
      <c r="C141" s="163">
        <v>11122</v>
      </c>
      <c r="D141" s="163">
        <v>11458</v>
      </c>
      <c r="E141" s="163">
        <v>4348</v>
      </c>
      <c r="F141" s="163">
        <v>12170</v>
      </c>
      <c r="G141" s="163">
        <v>16537</v>
      </c>
      <c r="H141" s="163">
        <v>17165</v>
      </c>
      <c r="I141" s="165">
        <f t="shared" si="75"/>
        <v>3.7975448993166738E-2</v>
      </c>
      <c r="J141" s="164">
        <f t="shared" si="72"/>
        <v>0.49807994414382972</v>
      </c>
      <c r="K141" s="162">
        <f t="shared" si="73"/>
        <v>628</v>
      </c>
      <c r="L141" s="163">
        <f t="shared" si="74"/>
        <v>5707</v>
      </c>
      <c r="M141" s="164">
        <f t="shared" si="71"/>
        <v>4.3634886453967035E-3</v>
      </c>
    </row>
    <row r="142" spans="2:13" x14ac:dyDescent="0.25">
      <c r="B142" s="162" t="s">
        <v>116</v>
      </c>
      <c r="C142" s="163">
        <v>15836</v>
      </c>
      <c r="D142" s="163">
        <v>15099</v>
      </c>
      <c r="E142" s="163">
        <v>4939</v>
      </c>
      <c r="F142" s="163">
        <v>21361</v>
      </c>
      <c r="G142" s="163">
        <v>19432</v>
      </c>
      <c r="H142" s="163">
        <v>19383</v>
      </c>
      <c r="I142" s="165">
        <f t="shared" si="75"/>
        <v>-2.5216138328529869E-3</v>
      </c>
      <c r="J142" s="164">
        <f t="shared" si="72"/>
        <v>0.2837273991655076</v>
      </c>
      <c r="K142" s="162">
        <f t="shared" si="73"/>
        <v>-49</v>
      </c>
      <c r="L142" s="163">
        <f t="shared" si="74"/>
        <v>4284</v>
      </c>
      <c r="M142" s="164">
        <f t="shared" si="71"/>
        <v>4.9273230651747336E-3</v>
      </c>
    </row>
    <row r="143" spans="2:13" x14ac:dyDescent="0.25">
      <c r="B143" s="162" t="s">
        <v>123</v>
      </c>
      <c r="C143" s="163">
        <v>2639</v>
      </c>
      <c r="D143" s="163">
        <v>2333</v>
      </c>
      <c r="E143" s="163">
        <v>649</v>
      </c>
      <c r="F143" s="163">
        <v>7729</v>
      </c>
      <c r="G143" s="163">
        <v>6843</v>
      </c>
      <c r="H143" s="163">
        <v>4784</v>
      </c>
      <c r="I143" s="165">
        <f t="shared" si="75"/>
        <v>-0.3008914218909835</v>
      </c>
      <c r="J143" s="164">
        <f t="shared" si="72"/>
        <v>1.0505786540934419</v>
      </c>
      <c r="K143" s="162">
        <f t="shared" si="73"/>
        <v>-2059</v>
      </c>
      <c r="L143" s="163">
        <f t="shared" si="74"/>
        <v>2451</v>
      </c>
      <c r="M143" s="164">
        <f t="shared" si="71"/>
        <v>1.2161333923435963E-3</v>
      </c>
    </row>
    <row r="144" spans="2:13" x14ac:dyDescent="0.25">
      <c r="B144" s="162" t="s">
        <v>119</v>
      </c>
      <c r="C144" s="163">
        <v>3247</v>
      </c>
      <c r="D144" s="163">
        <v>3178</v>
      </c>
      <c r="E144" s="163">
        <v>1498</v>
      </c>
      <c r="F144" s="163">
        <v>3284</v>
      </c>
      <c r="G144" s="163">
        <v>4271</v>
      </c>
      <c r="H144" s="163">
        <v>4378</v>
      </c>
      <c r="I144" s="165">
        <f t="shared" si="75"/>
        <v>2.5052680870990329E-2</v>
      </c>
      <c r="J144" s="164">
        <f t="shared" si="72"/>
        <v>0.37759597230962871</v>
      </c>
      <c r="K144" s="162">
        <f t="shared" si="73"/>
        <v>107</v>
      </c>
      <c r="L144" s="163">
        <f t="shared" si="74"/>
        <v>1200</v>
      </c>
      <c r="M144" s="164">
        <f t="shared" si="71"/>
        <v>1.1129247474248045E-3</v>
      </c>
    </row>
    <row r="145" spans="2:13" x14ac:dyDescent="0.25">
      <c r="B145" s="162" t="s">
        <v>128</v>
      </c>
      <c r="C145" s="163">
        <v>1061</v>
      </c>
      <c r="D145" s="163">
        <v>1302</v>
      </c>
      <c r="E145" s="163">
        <v>1586</v>
      </c>
      <c r="F145" s="163">
        <v>2427</v>
      </c>
      <c r="G145" s="163">
        <v>2749</v>
      </c>
      <c r="H145" s="163">
        <v>2455</v>
      </c>
      <c r="I145" s="165">
        <f t="shared" si="75"/>
        <v>-0.10694798108403059</v>
      </c>
      <c r="J145" s="164">
        <f t="shared" si="72"/>
        <v>0.8855606758832566</v>
      </c>
      <c r="K145" s="162">
        <f t="shared" si="73"/>
        <v>-294</v>
      </c>
      <c r="L145" s="163">
        <f t="shared" si="74"/>
        <v>1153</v>
      </c>
      <c r="M145" s="164">
        <f t="shared" si="71"/>
        <v>6.2408183072816244E-4</v>
      </c>
    </row>
    <row r="146" spans="2:13" x14ac:dyDescent="0.25">
      <c r="B146" s="162" t="s">
        <v>131</v>
      </c>
      <c r="C146" s="163">
        <v>5507</v>
      </c>
      <c r="D146" s="163">
        <v>3771</v>
      </c>
      <c r="E146" s="163">
        <v>3366</v>
      </c>
      <c r="F146" s="163">
        <v>1197</v>
      </c>
      <c r="G146" s="163">
        <v>1883</v>
      </c>
      <c r="H146" s="163">
        <v>1733</v>
      </c>
      <c r="I146" s="165">
        <f t="shared" si="75"/>
        <v>-7.966011683483798E-2</v>
      </c>
      <c r="J146" s="164">
        <f t="shared" si="72"/>
        <v>-0.54044020153805361</v>
      </c>
      <c r="K146" s="162">
        <f t="shared" si="73"/>
        <v>-150</v>
      </c>
      <c r="L146" s="163">
        <f t="shared" si="74"/>
        <v>-2038</v>
      </c>
      <c r="M146" s="164">
        <f t="shared" si="71"/>
        <v>4.405433045425277E-4</v>
      </c>
    </row>
    <row r="147" spans="2:13" x14ac:dyDescent="0.25">
      <c r="B147" s="168" t="s">
        <v>145</v>
      </c>
      <c r="C147" s="169">
        <f t="shared" ref="C147:H147" si="76">C139-SUM(C140:C146)</f>
        <v>27564</v>
      </c>
      <c r="D147" s="169">
        <f t="shared" si="76"/>
        <v>30616</v>
      </c>
      <c r="E147" s="169">
        <f t="shared" si="76"/>
        <v>15057</v>
      </c>
      <c r="F147" s="169">
        <f t="shared" si="76"/>
        <v>49153</v>
      </c>
      <c r="G147" s="169">
        <f t="shared" si="76"/>
        <v>53715</v>
      </c>
      <c r="H147" s="169">
        <f t="shared" si="76"/>
        <v>57502</v>
      </c>
      <c r="I147" s="171">
        <f t="shared" si="75"/>
        <v>7.0501722051568461E-2</v>
      </c>
      <c r="J147" s="170">
        <f t="shared" si="72"/>
        <v>0.87816827802456232</v>
      </c>
      <c r="K147" s="168">
        <f>H147-G147</f>
        <v>3787</v>
      </c>
      <c r="L147" s="169">
        <f t="shared" si="74"/>
        <v>26886</v>
      </c>
      <c r="M147" s="170">
        <f t="shared" si="71"/>
        <v>1.4617496305715192E-2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113026</v>
      </c>
      <c r="D149" s="176">
        <f t="shared" ref="D149:H149" si="77">D150+D153</f>
        <v>111028</v>
      </c>
      <c r="E149" s="176">
        <f t="shared" si="77"/>
        <v>35581</v>
      </c>
      <c r="F149" s="176">
        <f t="shared" si="77"/>
        <v>98028</v>
      </c>
      <c r="G149" s="176">
        <f t="shared" si="77"/>
        <v>103954</v>
      </c>
      <c r="H149" s="176">
        <f t="shared" si="77"/>
        <v>107771</v>
      </c>
      <c r="I149" s="177">
        <f>IFERROR(H149/G149-1,"-")</f>
        <v>3.6718163803220571E-2</v>
      </c>
      <c r="J149" s="177">
        <f>IFERROR(H149/D149-1,"-")</f>
        <v>-2.9334942537017739E-2</v>
      </c>
      <c r="K149" s="176">
        <f>H149-G149</f>
        <v>3817</v>
      </c>
      <c r="L149" s="176">
        <f>H149-D149</f>
        <v>-3257</v>
      </c>
      <c r="M149" s="177">
        <f t="shared" ref="M149:M161" si="78">H149/H$9</f>
        <v>2.7396302639268753E-2</v>
      </c>
    </row>
    <row r="150" spans="2:13" x14ac:dyDescent="0.25">
      <c r="B150" s="157" t="s">
        <v>97</v>
      </c>
      <c r="C150" s="158">
        <v>47109</v>
      </c>
      <c r="D150" s="158">
        <v>48728</v>
      </c>
      <c r="E150" s="158">
        <v>17580</v>
      </c>
      <c r="F150" s="158">
        <v>52405</v>
      </c>
      <c r="G150" s="158">
        <v>53034</v>
      </c>
      <c r="H150" s="158">
        <v>49638</v>
      </c>
      <c r="I150" s="160">
        <f>IFERROR(H150/G150-1,"-")</f>
        <v>-6.4034393030885872E-2</v>
      </c>
      <c r="J150" s="159">
        <f t="shared" ref="J150:J161" si="79">IFERROR(H150/D150-1,"-")</f>
        <v>1.8675094401576109E-2</v>
      </c>
      <c r="K150" s="157">
        <f t="shared" ref="K150:K160" si="80">H150-G150</f>
        <v>-3396</v>
      </c>
      <c r="L150" s="158">
        <f t="shared" ref="L150:L161" si="81">H150-D150</f>
        <v>910</v>
      </c>
      <c r="M150" s="159">
        <f t="shared" si="78"/>
        <v>1.2618400779504898E-2</v>
      </c>
    </row>
    <row r="151" spans="2:13" x14ac:dyDescent="0.25">
      <c r="B151" s="162" t="s">
        <v>103</v>
      </c>
      <c r="C151" s="163">
        <v>28907</v>
      </c>
      <c r="D151" s="163">
        <v>29573</v>
      </c>
      <c r="E151" s="163">
        <v>10656</v>
      </c>
      <c r="F151" s="163">
        <v>38200</v>
      </c>
      <c r="G151" s="163">
        <v>39717</v>
      </c>
      <c r="H151" s="163">
        <v>34403</v>
      </c>
      <c r="I151" s="165">
        <f>IFERROR(H151/G151-1,"-")</f>
        <v>-0.13379661102298768</v>
      </c>
      <c r="J151" s="164">
        <f t="shared" si="79"/>
        <v>0.16332465424542653</v>
      </c>
      <c r="K151" s="162">
        <f t="shared" si="80"/>
        <v>-5314</v>
      </c>
      <c r="L151" s="163">
        <f t="shared" si="81"/>
        <v>4830</v>
      </c>
      <c r="M151" s="164">
        <f t="shared" si="78"/>
        <v>8.7455345101999891E-3</v>
      </c>
    </row>
    <row r="152" spans="2:13" x14ac:dyDescent="0.25">
      <c r="B152" s="162" t="s">
        <v>100</v>
      </c>
      <c r="C152" s="163">
        <v>18202</v>
      </c>
      <c r="D152" s="163">
        <v>19155</v>
      </c>
      <c r="E152" s="163">
        <v>6924</v>
      </c>
      <c r="F152" s="163">
        <v>14205</v>
      </c>
      <c r="G152" s="163">
        <v>13317</v>
      </c>
      <c r="H152" s="163">
        <v>15235</v>
      </c>
      <c r="I152" s="165">
        <f>IFERROR(H152/G152-1,"-")</f>
        <v>0.14402643237966517</v>
      </c>
      <c r="J152" s="164">
        <f t="shared" si="79"/>
        <v>-0.20464630644740278</v>
      </c>
      <c r="K152" s="162">
        <f t="shared" si="80"/>
        <v>1918</v>
      </c>
      <c r="L152" s="163">
        <f t="shared" si="81"/>
        <v>-3920</v>
      </c>
      <c r="M152" s="164">
        <f t="shared" si="78"/>
        <v>3.87286626930491E-3</v>
      </c>
    </row>
    <row r="153" spans="2:13" x14ac:dyDescent="0.25">
      <c r="B153" s="157" t="s">
        <v>107</v>
      </c>
      <c r="C153" s="158">
        <v>65917</v>
      </c>
      <c r="D153" s="158">
        <v>62300</v>
      </c>
      <c r="E153" s="158">
        <v>18001</v>
      </c>
      <c r="F153" s="158">
        <v>45623</v>
      </c>
      <c r="G153" s="158">
        <v>50920</v>
      </c>
      <c r="H153" s="158">
        <v>58133</v>
      </c>
      <c r="I153" s="160">
        <f>IFERROR(H153/G153-1,"-")</f>
        <v>0.14165357423409275</v>
      </c>
      <c r="J153" s="159">
        <f t="shared" si="79"/>
        <v>-6.6886035313001635E-2</v>
      </c>
      <c r="K153" s="157">
        <f t="shared" si="80"/>
        <v>7213</v>
      </c>
      <c r="L153" s="158">
        <f t="shared" si="81"/>
        <v>-4167</v>
      </c>
      <c r="M153" s="159">
        <f t="shared" si="78"/>
        <v>1.4777901859763855E-2</v>
      </c>
    </row>
    <row r="154" spans="2:13" x14ac:dyDescent="0.25">
      <c r="B154" s="162" t="s">
        <v>110</v>
      </c>
      <c r="C154" s="163">
        <v>20510</v>
      </c>
      <c r="D154" s="163">
        <v>19558</v>
      </c>
      <c r="E154" s="163">
        <v>5340</v>
      </c>
      <c r="F154" s="163">
        <v>16981</v>
      </c>
      <c r="G154" s="163">
        <v>16830</v>
      </c>
      <c r="H154" s="163">
        <v>18135</v>
      </c>
      <c r="I154" s="165">
        <f t="shared" ref="I154:I161" si="82">IFERROR(H154/G154-1,"-")</f>
        <v>7.7540106951871746E-2</v>
      </c>
      <c r="J154" s="164">
        <f t="shared" si="79"/>
        <v>-7.2757950710706565E-2</v>
      </c>
      <c r="K154" s="162">
        <f t="shared" si="80"/>
        <v>1305</v>
      </c>
      <c r="L154" s="163">
        <f t="shared" si="81"/>
        <v>-1423</v>
      </c>
      <c r="M154" s="164">
        <f t="shared" si="78"/>
        <v>4.6100708758677091E-3</v>
      </c>
    </row>
    <row r="155" spans="2:13" x14ac:dyDescent="0.25">
      <c r="B155" s="162" t="s">
        <v>113</v>
      </c>
      <c r="C155" s="163">
        <v>18611</v>
      </c>
      <c r="D155" s="163">
        <v>15098</v>
      </c>
      <c r="E155" s="163">
        <v>4321</v>
      </c>
      <c r="F155" s="163">
        <v>8835</v>
      </c>
      <c r="G155" s="163">
        <v>9230</v>
      </c>
      <c r="H155" s="163">
        <v>8990</v>
      </c>
      <c r="I155" s="165">
        <f t="shared" si="82"/>
        <v>-2.6002166847237218E-2</v>
      </c>
      <c r="J155" s="164">
        <f t="shared" si="79"/>
        <v>-0.40455689495297387</v>
      </c>
      <c r="K155" s="162">
        <f t="shared" si="80"/>
        <v>-240</v>
      </c>
      <c r="L155" s="163">
        <f t="shared" si="81"/>
        <v>-6108</v>
      </c>
      <c r="M155" s="164">
        <f t="shared" si="78"/>
        <v>2.2853342803446763E-3</v>
      </c>
    </row>
    <row r="156" spans="2:13" x14ac:dyDescent="0.25">
      <c r="B156" s="162" t="s">
        <v>116</v>
      </c>
      <c r="C156" s="163">
        <v>10116</v>
      </c>
      <c r="D156" s="163">
        <v>9162</v>
      </c>
      <c r="E156" s="163">
        <v>2056</v>
      </c>
      <c r="F156" s="163">
        <v>5664</v>
      </c>
      <c r="G156" s="163">
        <v>8302</v>
      </c>
      <c r="H156" s="163">
        <v>10528</v>
      </c>
      <c r="I156" s="165">
        <f t="shared" si="82"/>
        <v>0.26812816188870148</v>
      </c>
      <c r="J156" s="164">
        <f t="shared" si="79"/>
        <v>0.1490940842610784</v>
      </c>
      <c r="K156" s="162">
        <f t="shared" si="80"/>
        <v>2226</v>
      </c>
      <c r="L156" s="163">
        <f t="shared" si="81"/>
        <v>1366</v>
      </c>
      <c r="M156" s="164">
        <f t="shared" si="78"/>
        <v>2.6763069303079811E-3</v>
      </c>
    </row>
    <row r="157" spans="2:13" x14ac:dyDescent="0.25">
      <c r="B157" s="162" t="s">
        <v>123</v>
      </c>
      <c r="C157" s="163">
        <v>1181</v>
      </c>
      <c r="D157" s="163">
        <v>1390</v>
      </c>
      <c r="E157" s="163">
        <v>556</v>
      </c>
      <c r="F157" s="163">
        <v>1427</v>
      </c>
      <c r="G157" s="163">
        <v>1293</v>
      </c>
      <c r="H157" s="163">
        <v>1706</v>
      </c>
      <c r="I157" s="165">
        <f t="shared" si="82"/>
        <v>0.31941221964423816</v>
      </c>
      <c r="J157" s="164">
        <f t="shared" si="79"/>
        <v>0.22733812949640297</v>
      </c>
      <c r="K157" s="162">
        <f t="shared" si="80"/>
        <v>413</v>
      </c>
      <c r="L157" s="163">
        <f t="shared" si="81"/>
        <v>316</v>
      </c>
      <c r="M157" s="164">
        <f t="shared" si="78"/>
        <v>4.3367967544694303E-4</v>
      </c>
    </row>
    <row r="158" spans="2:13" x14ac:dyDescent="0.25">
      <c r="B158" s="162" t="s">
        <v>119</v>
      </c>
      <c r="C158" s="163">
        <v>2175</v>
      </c>
      <c r="D158" s="163">
        <v>2738</v>
      </c>
      <c r="E158" s="163">
        <v>1150</v>
      </c>
      <c r="F158" s="163">
        <v>2780</v>
      </c>
      <c r="G158" s="163">
        <v>2645</v>
      </c>
      <c r="H158" s="163">
        <v>3055</v>
      </c>
      <c r="I158" s="165">
        <f t="shared" si="82"/>
        <v>0.15500945179584114</v>
      </c>
      <c r="J158" s="164">
        <f t="shared" si="79"/>
        <v>0.1157779401022645</v>
      </c>
      <c r="K158" s="162">
        <f t="shared" si="80"/>
        <v>410</v>
      </c>
      <c r="L158" s="163">
        <f t="shared" si="81"/>
        <v>317</v>
      </c>
      <c r="M158" s="164">
        <f t="shared" si="78"/>
        <v>7.766069217411553E-4</v>
      </c>
    </row>
    <row r="159" spans="2:13" x14ac:dyDescent="0.25">
      <c r="B159" s="162" t="s">
        <v>128</v>
      </c>
      <c r="C159" s="163">
        <v>344</v>
      </c>
      <c r="D159" s="163">
        <v>366</v>
      </c>
      <c r="E159" s="163">
        <v>224</v>
      </c>
      <c r="F159" s="163">
        <v>405</v>
      </c>
      <c r="G159" s="163">
        <v>363</v>
      </c>
      <c r="H159" s="163">
        <v>328</v>
      </c>
      <c r="I159" s="165">
        <f t="shared" si="82"/>
        <v>-9.6418732782369121E-2</v>
      </c>
      <c r="J159" s="164">
        <f t="shared" si="79"/>
        <v>-0.10382513661202186</v>
      </c>
      <c r="K159" s="162">
        <f t="shared" si="80"/>
        <v>-35</v>
      </c>
      <c r="L159" s="163">
        <f t="shared" si="81"/>
        <v>-38</v>
      </c>
      <c r="M159" s="164">
        <f t="shared" si="78"/>
        <v>8.3380383087102762E-5</v>
      </c>
    </row>
    <row r="160" spans="2:13" x14ac:dyDescent="0.25">
      <c r="B160" s="162" t="s">
        <v>131</v>
      </c>
      <c r="C160" s="163">
        <v>974</v>
      </c>
      <c r="D160" s="163">
        <v>822</v>
      </c>
      <c r="E160" s="163">
        <v>294</v>
      </c>
      <c r="F160" s="163">
        <v>563</v>
      </c>
      <c r="G160" s="163">
        <v>725</v>
      </c>
      <c r="H160" s="163">
        <v>473</v>
      </c>
      <c r="I160" s="165">
        <f t="shared" si="82"/>
        <v>-0.34758620689655173</v>
      </c>
      <c r="J160" s="164">
        <f t="shared" si="79"/>
        <v>-0.42457420924574207</v>
      </c>
      <c r="K160" s="162">
        <f t="shared" si="80"/>
        <v>-252</v>
      </c>
      <c r="L160" s="163">
        <f t="shared" si="81"/>
        <v>-349</v>
      </c>
      <c r="M160" s="164">
        <f t="shared" si="78"/>
        <v>1.202406134152427E-4</v>
      </c>
    </row>
    <row r="161" spans="2:13" x14ac:dyDescent="0.25">
      <c r="B161" s="168" t="s">
        <v>145</v>
      </c>
      <c r="C161" s="169">
        <f t="shared" ref="C161:H161" si="83">C153-SUM(C154:C160)</f>
        <v>12006</v>
      </c>
      <c r="D161" s="169">
        <f t="shared" si="83"/>
        <v>13166</v>
      </c>
      <c r="E161" s="169">
        <f t="shared" si="83"/>
        <v>4060</v>
      </c>
      <c r="F161" s="169">
        <f t="shared" si="83"/>
        <v>8968</v>
      </c>
      <c r="G161" s="169">
        <f t="shared" si="83"/>
        <v>11532</v>
      </c>
      <c r="H161" s="169">
        <f t="shared" si="83"/>
        <v>14918</v>
      </c>
      <c r="I161" s="171">
        <f t="shared" si="82"/>
        <v>0.2936177592785294</v>
      </c>
      <c r="J161" s="170">
        <f t="shared" si="79"/>
        <v>0.13307002886222086</v>
      </c>
      <c r="K161" s="168">
        <f>H161-G161</f>
        <v>3386</v>
      </c>
      <c r="L161" s="169">
        <f t="shared" si="81"/>
        <v>1752</v>
      </c>
      <c r="M161" s="170">
        <f t="shared" si="78"/>
        <v>3.7922821795530457E-3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52E9E-94ED-4EB1-81E9-509097FAC00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51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1226508</v>
      </c>
      <c r="D9" s="176">
        <f t="shared" ref="D9:H9" si="0">D10+D13</f>
        <v>1164182</v>
      </c>
      <c r="E9" s="176">
        <f t="shared" si="0"/>
        <v>344421</v>
      </c>
      <c r="F9" s="176">
        <f t="shared" si="0"/>
        <v>893612</v>
      </c>
      <c r="G9" s="176">
        <f t="shared" si="0"/>
        <v>1003434</v>
      </c>
      <c r="H9" s="176">
        <f t="shared" si="0"/>
        <v>1101840</v>
      </c>
      <c r="I9" s="177">
        <f>IFERROR(H9/G9-1,"-")</f>
        <v>9.8069230263275964E-2</v>
      </c>
      <c r="J9" s="177">
        <f>IFERROR(H9/D9-1,"-")</f>
        <v>-5.3550046298602827E-2</v>
      </c>
      <c r="K9" s="176">
        <f>H9-G9</f>
        <v>98406</v>
      </c>
      <c r="L9" s="176">
        <f>H9-D9</f>
        <v>-62342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187933</v>
      </c>
      <c r="D10" s="158">
        <v>176377</v>
      </c>
      <c r="E10" s="158">
        <v>73937</v>
      </c>
      <c r="F10" s="158">
        <v>146661</v>
      </c>
      <c r="G10" s="158">
        <v>151461</v>
      </c>
      <c r="H10" s="158">
        <v>161640</v>
      </c>
      <c r="I10" s="160">
        <f>IFERROR(H10/G10-1,"-")</f>
        <v>6.7205419216828099E-2</v>
      </c>
      <c r="J10" s="159">
        <f t="shared" ref="J10:J21" si="4">IFERROR(H10/D10-1,"-")</f>
        <v>-8.3553978126399753E-2</v>
      </c>
      <c r="K10" s="157">
        <f t="shared" ref="K10:K20" si="5">H10-G10</f>
        <v>10179</v>
      </c>
      <c r="L10" s="158">
        <f t="shared" ref="L10:L21" si="6">H10-D10</f>
        <v>-14737</v>
      </c>
      <c r="M10" s="159">
        <f t="shared" si="1"/>
        <v>0.14670006534524069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99352</v>
      </c>
      <c r="D11" s="163">
        <v>98304</v>
      </c>
      <c r="E11" s="163">
        <v>52785</v>
      </c>
      <c r="F11" s="163">
        <v>86473</v>
      </c>
      <c r="G11" s="163">
        <v>84408</v>
      </c>
      <c r="H11" s="163">
        <v>78866</v>
      </c>
      <c r="I11" s="165">
        <f>IFERROR(H11/G11-1,"-")</f>
        <v>-6.5657283669794286E-2</v>
      </c>
      <c r="J11" s="164">
        <f t="shared" si="4"/>
        <v>-0.19773356119791663</v>
      </c>
      <c r="K11" s="162">
        <f t="shared" si="5"/>
        <v>-5542</v>
      </c>
      <c r="L11" s="163">
        <f t="shared" si="6"/>
        <v>-19438</v>
      </c>
      <c r="M11" s="164">
        <f t="shared" si="1"/>
        <v>7.1576635446162787E-2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88581</v>
      </c>
      <c r="D12" s="163">
        <v>78073</v>
      </c>
      <c r="E12" s="163">
        <v>21152</v>
      </c>
      <c r="F12" s="163">
        <v>60188</v>
      </c>
      <c r="G12" s="163">
        <v>67053</v>
      </c>
      <c r="H12" s="163">
        <v>82774</v>
      </c>
      <c r="I12" s="165">
        <f>IFERROR(H12/G12-1,"-")</f>
        <v>0.23445632559318752</v>
      </c>
      <c r="J12" s="164">
        <f t="shared" si="4"/>
        <v>6.0212877691391498E-2</v>
      </c>
      <c r="K12" s="162">
        <f t="shared" si="5"/>
        <v>15721</v>
      </c>
      <c r="L12" s="163">
        <f t="shared" si="6"/>
        <v>4701</v>
      </c>
      <c r="M12" s="164">
        <f t="shared" si="1"/>
        <v>7.5123429899077901E-2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1038575</v>
      </c>
      <c r="D13" s="158">
        <v>987805</v>
      </c>
      <c r="E13" s="158">
        <v>270484</v>
      </c>
      <c r="F13" s="158">
        <v>746951</v>
      </c>
      <c r="G13" s="158">
        <v>851973</v>
      </c>
      <c r="H13" s="158">
        <v>940200</v>
      </c>
      <c r="I13" s="160">
        <f>IFERROR(H13/G13-1,"-")</f>
        <v>0.1035560986087587</v>
      </c>
      <c r="J13" s="159">
        <f t="shared" si="4"/>
        <v>-4.8192710099665415E-2</v>
      </c>
      <c r="K13" s="157">
        <f t="shared" si="5"/>
        <v>88227</v>
      </c>
      <c r="L13" s="158">
        <f t="shared" si="6"/>
        <v>-47605</v>
      </c>
      <c r="M13" s="159">
        <f t="shared" si="1"/>
        <v>0.85329993465475928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552445</v>
      </c>
      <c r="D14" s="163">
        <v>529309</v>
      </c>
      <c r="E14" s="163">
        <v>113733</v>
      </c>
      <c r="F14" s="163">
        <v>369208</v>
      </c>
      <c r="G14" s="163">
        <v>440689</v>
      </c>
      <c r="H14" s="163">
        <v>503295</v>
      </c>
      <c r="I14" s="165">
        <f t="shared" ref="I14:I21" si="10">IFERROR(H14/G14-1,"-")</f>
        <v>0.14206390447685324</v>
      </c>
      <c r="J14" s="164">
        <f t="shared" si="4"/>
        <v>-4.9147095552881215E-2</v>
      </c>
      <c r="K14" s="162">
        <f t="shared" si="5"/>
        <v>62606</v>
      </c>
      <c r="L14" s="163">
        <f t="shared" si="6"/>
        <v>-26014</v>
      </c>
      <c r="M14" s="164">
        <f t="shared" si="1"/>
        <v>0.45677684600304946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86350</v>
      </c>
      <c r="D15" s="163">
        <v>68399</v>
      </c>
      <c r="E15" s="163">
        <v>20393</v>
      </c>
      <c r="F15" s="163">
        <v>41382</v>
      </c>
      <c r="G15" s="163">
        <v>43871</v>
      </c>
      <c r="H15" s="163">
        <v>49723</v>
      </c>
      <c r="I15" s="165">
        <f t="shared" si="10"/>
        <v>0.13339107838891295</v>
      </c>
      <c r="J15" s="164">
        <f t="shared" si="4"/>
        <v>-0.27304492755742038</v>
      </c>
      <c r="K15" s="162">
        <f t="shared" si="5"/>
        <v>5852</v>
      </c>
      <c r="L15" s="163">
        <f t="shared" si="6"/>
        <v>-18676</v>
      </c>
      <c r="M15" s="164">
        <f t="shared" si="1"/>
        <v>4.5127241704784722E-2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27164</v>
      </c>
      <c r="D16" s="163">
        <v>26073</v>
      </c>
      <c r="E16" s="163">
        <v>9058</v>
      </c>
      <c r="F16" s="163">
        <v>27745</v>
      </c>
      <c r="G16" s="163">
        <v>36842</v>
      </c>
      <c r="H16" s="163">
        <v>35210</v>
      </c>
      <c r="I16" s="165">
        <f t="shared" si="10"/>
        <v>-4.4297269420769725E-2</v>
      </c>
      <c r="J16" s="164">
        <f t="shared" si="4"/>
        <v>0.35043915161277961</v>
      </c>
      <c r="K16" s="162">
        <f t="shared" si="5"/>
        <v>-1632</v>
      </c>
      <c r="L16" s="163">
        <f t="shared" si="6"/>
        <v>9137</v>
      </c>
      <c r="M16" s="164">
        <f t="shared" si="1"/>
        <v>3.1955637842154938E-2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43002</v>
      </c>
      <c r="D17" s="163">
        <v>42967</v>
      </c>
      <c r="E17" s="163">
        <v>11672</v>
      </c>
      <c r="F17" s="163">
        <v>43252</v>
      </c>
      <c r="G17" s="163">
        <v>43424</v>
      </c>
      <c r="H17" s="163">
        <v>43482</v>
      </c>
      <c r="I17" s="165">
        <f t="shared" si="10"/>
        <v>1.3356669123065767E-3</v>
      </c>
      <c r="J17" s="164">
        <f t="shared" si="4"/>
        <v>1.1985942700211805E-2</v>
      </c>
      <c r="K17" s="162">
        <f t="shared" si="5"/>
        <v>58</v>
      </c>
      <c r="L17" s="163">
        <f t="shared" si="6"/>
        <v>515</v>
      </c>
      <c r="M17" s="164">
        <f t="shared" si="1"/>
        <v>3.946307993901111E-2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14395</v>
      </c>
      <c r="D18" s="163">
        <v>13509</v>
      </c>
      <c r="E18" s="163">
        <v>6309</v>
      </c>
      <c r="F18" s="163">
        <v>13814</v>
      </c>
      <c r="G18" s="163">
        <v>14771</v>
      </c>
      <c r="H18" s="163">
        <v>15244</v>
      </c>
      <c r="I18" s="165">
        <f t="shared" si="10"/>
        <v>3.2022205673278625E-2</v>
      </c>
      <c r="J18" s="164">
        <f t="shared" si="4"/>
        <v>0.12843289658746015</v>
      </c>
      <c r="K18" s="162">
        <f t="shared" si="5"/>
        <v>473</v>
      </c>
      <c r="L18" s="163">
        <f t="shared" si="6"/>
        <v>1735</v>
      </c>
      <c r="M18" s="164">
        <f t="shared" si="1"/>
        <v>1.3835039570173529E-2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23632</v>
      </c>
      <c r="D19" s="163">
        <v>25943</v>
      </c>
      <c r="E19" s="163">
        <v>10455</v>
      </c>
      <c r="F19" s="163">
        <v>18824</v>
      </c>
      <c r="G19" s="163">
        <v>20550</v>
      </c>
      <c r="H19" s="163">
        <v>19141</v>
      </c>
      <c r="I19" s="165">
        <f t="shared" si="10"/>
        <v>-6.8564476885644821E-2</v>
      </c>
      <c r="J19" s="164">
        <f t="shared" si="4"/>
        <v>-0.26219018617738887</v>
      </c>
      <c r="K19" s="162">
        <f t="shared" si="5"/>
        <v>-1409</v>
      </c>
      <c r="L19" s="163">
        <f t="shared" si="6"/>
        <v>-6802</v>
      </c>
      <c r="M19" s="164">
        <f t="shared" si="1"/>
        <v>1.7371850722427938E-2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43415</v>
      </c>
      <c r="D20" s="163">
        <v>38115</v>
      </c>
      <c r="E20" s="163">
        <v>16810</v>
      </c>
      <c r="F20" s="163">
        <v>17421</v>
      </c>
      <c r="G20" s="163">
        <v>21219</v>
      </c>
      <c r="H20" s="163">
        <v>23306</v>
      </c>
      <c r="I20" s="165">
        <f t="shared" si="10"/>
        <v>9.8355247655403266E-2</v>
      </c>
      <c r="J20" s="164">
        <f t="shared" si="4"/>
        <v>-0.38853469762560666</v>
      </c>
      <c r="K20" s="162">
        <f t="shared" si="5"/>
        <v>2087</v>
      </c>
      <c r="L20" s="163">
        <f t="shared" si="6"/>
        <v>-14809</v>
      </c>
      <c r="M20" s="164">
        <f t="shared" si="1"/>
        <v>2.1151891381688812E-2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248172</v>
      </c>
      <c r="D21" s="169">
        <f t="shared" si="12"/>
        <v>243490</v>
      </c>
      <c r="E21" s="169">
        <f t="shared" si="12"/>
        <v>82054</v>
      </c>
      <c r="F21" s="169">
        <f t="shared" si="12"/>
        <v>215305</v>
      </c>
      <c r="G21" s="169">
        <f t="shared" si="12"/>
        <v>230607</v>
      </c>
      <c r="H21" s="169">
        <f t="shared" si="12"/>
        <v>250799</v>
      </c>
      <c r="I21" s="171">
        <f t="shared" si="10"/>
        <v>8.756022150238274E-2</v>
      </c>
      <c r="J21" s="170">
        <f t="shared" si="4"/>
        <v>3.0017659862828117E-2</v>
      </c>
      <c r="K21" s="168">
        <f>H21-G21</f>
        <v>20192</v>
      </c>
      <c r="L21" s="169">
        <f t="shared" si="6"/>
        <v>7309</v>
      </c>
      <c r="M21" s="170">
        <f t="shared" si="1"/>
        <v>0.22761834749146881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345445</v>
      </c>
      <c r="D23" s="176">
        <f t="shared" ref="D23:H23" si="14">D24+D27</f>
        <v>362923</v>
      </c>
      <c r="E23" s="176">
        <f t="shared" si="14"/>
        <v>94263</v>
      </c>
      <c r="F23" s="176">
        <f t="shared" si="14"/>
        <v>239026</v>
      </c>
      <c r="G23" s="176">
        <f t="shared" si="14"/>
        <v>313295</v>
      </c>
      <c r="H23" s="176">
        <f t="shared" si="14"/>
        <v>333346</v>
      </c>
      <c r="I23" s="177">
        <f>IFERROR(H23/G23-1,"-")</f>
        <v>6.4000383025582863E-2</v>
      </c>
      <c r="J23" s="177">
        <f>IFERROR(H23/D23-1,"-")</f>
        <v>-8.1496626006067441E-2</v>
      </c>
      <c r="K23" s="176">
        <f>H23-G23</f>
        <v>20051</v>
      </c>
      <c r="L23" s="176">
        <f>H23-D23</f>
        <v>-29577</v>
      </c>
      <c r="M23" s="177">
        <f t="shared" ref="M23:M35" si="15">H23/H$9</f>
        <v>0.30253575836782109</v>
      </c>
    </row>
    <row r="24" spans="1:27" x14ac:dyDescent="0.25">
      <c r="B24" s="157" t="s">
        <v>97</v>
      </c>
      <c r="C24" s="158">
        <v>26992</v>
      </c>
      <c r="D24" s="158">
        <v>38676</v>
      </c>
      <c r="E24" s="158">
        <v>18407</v>
      </c>
      <c r="F24" s="158">
        <v>31287</v>
      </c>
      <c r="G24" s="158">
        <v>36216</v>
      </c>
      <c r="H24" s="158">
        <v>31825</v>
      </c>
      <c r="I24" s="160">
        <f>IFERROR(H24/G24-1,"-")</f>
        <v>-0.12124475370002208</v>
      </c>
      <c r="J24" s="159">
        <f t="shared" ref="J24:J35" si="16">IFERROR(H24/D24-1,"-")</f>
        <v>-0.17713827696762852</v>
      </c>
      <c r="K24" s="157">
        <f t="shared" ref="K24:K34" si="17">H24-G24</f>
        <v>-4391</v>
      </c>
      <c r="L24" s="158">
        <f t="shared" ref="L24:L35" si="18">H24-D24</f>
        <v>-6851</v>
      </c>
      <c r="M24" s="159">
        <f t="shared" si="15"/>
        <v>2.8883503957017352E-2</v>
      </c>
    </row>
    <row r="25" spans="1:27" x14ac:dyDescent="0.25">
      <c r="B25" s="162" t="s">
        <v>103</v>
      </c>
      <c r="C25" s="163">
        <v>17667</v>
      </c>
      <c r="D25" s="163">
        <v>27927</v>
      </c>
      <c r="E25" s="163">
        <v>15865</v>
      </c>
      <c r="F25" s="163">
        <v>17375</v>
      </c>
      <c r="G25" s="163">
        <v>19100</v>
      </c>
      <c r="H25" s="163">
        <v>16074</v>
      </c>
      <c r="I25" s="165">
        <f>IFERROR(H25/G25-1,"-")</f>
        <v>-0.15842931937172777</v>
      </c>
      <c r="J25" s="164">
        <f t="shared" si="16"/>
        <v>-0.42442797292942314</v>
      </c>
      <c r="K25" s="162">
        <f t="shared" si="17"/>
        <v>-3026</v>
      </c>
      <c r="L25" s="163">
        <f t="shared" si="18"/>
        <v>-11853</v>
      </c>
      <c r="M25" s="164">
        <f t="shared" si="15"/>
        <v>1.458832498366369E-2</v>
      </c>
    </row>
    <row r="26" spans="1:27" x14ac:dyDescent="0.25">
      <c r="B26" s="162" t="s">
        <v>100</v>
      </c>
      <c r="C26" s="163">
        <v>9325</v>
      </c>
      <c r="D26" s="163">
        <v>10749</v>
      </c>
      <c r="E26" s="163">
        <v>2542</v>
      </c>
      <c r="F26" s="163">
        <v>13912</v>
      </c>
      <c r="G26" s="163">
        <v>17116</v>
      </c>
      <c r="H26" s="163">
        <v>15751</v>
      </c>
      <c r="I26" s="165">
        <f>IFERROR(H26/G26-1,"-")</f>
        <v>-7.9749941575134375E-2</v>
      </c>
      <c r="J26" s="164">
        <f t="shared" si="16"/>
        <v>0.46534561354544612</v>
      </c>
      <c r="K26" s="162">
        <f t="shared" si="17"/>
        <v>-1365</v>
      </c>
      <c r="L26" s="163">
        <f t="shared" si="18"/>
        <v>5002</v>
      </c>
      <c r="M26" s="164">
        <f t="shared" si="15"/>
        <v>1.4295178973353664E-2</v>
      </c>
    </row>
    <row r="27" spans="1:27" x14ac:dyDescent="0.25">
      <c r="B27" s="157" t="s">
        <v>107</v>
      </c>
      <c r="C27" s="158">
        <v>318453</v>
      </c>
      <c r="D27" s="158">
        <v>324247</v>
      </c>
      <c r="E27" s="158">
        <v>75856</v>
      </c>
      <c r="F27" s="158">
        <v>207739</v>
      </c>
      <c r="G27" s="158">
        <v>277079</v>
      </c>
      <c r="H27" s="158">
        <v>301521</v>
      </c>
      <c r="I27" s="160">
        <f>IFERROR(H27/G27-1,"-")</f>
        <v>8.8213108896740611E-2</v>
      </c>
      <c r="J27" s="159">
        <f t="shared" si="16"/>
        <v>-7.0088543610272391E-2</v>
      </c>
      <c r="K27" s="157">
        <f t="shared" si="17"/>
        <v>24442</v>
      </c>
      <c r="L27" s="158">
        <f t="shared" si="18"/>
        <v>-22726</v>
      </c>
      <c r="M27" s="159">
        <f t="shared" si="15"/>
        <v>0.27365225441080376</v>
      </c>
    </row>
    <row r="28" spans="1:27" x14ac:dyDescent="0.25">
      <c r="B28" s="162" t="s">
        <v>110</v>
      </c>
      <c r="C28" s="163">
        <v>196491</v>
      </c>
      <c r="D28" s="163">
        <v>194362</v>
      </c>
      <c r="E28" s="163">
        <v>40305</v>
      </c>
      <c r="F28" s="163">
        <v>113442</v>
      </c>
      <c r="G28" s="163">
        <v>158826</v>
      </c>
      <c r="H28" s="163">
        <v>180738</v>
      </c>
      <c r="I28" s="165">
        <f t="shared" ref="I28:I35" si="19">IFERROR(H28/G28-1,"-")</f>
        <v>0.13796229836424767</v>
      </c>
      <c r="J28" s="164">
        <f t="shared" si="16"/>
        <v>-7.0096006421008217E-2</v>
      </c>
      <c r="K28" s="162">
        <f t="shared" si="17"/>
        <v>21912</v>
      </c>
      <c r="L28" s="163">
        <f t="shared" si="18"/>
        <v>-13624</v>
      </c>
      <c r="M28" s="164">
        <f t="shared" si="15"/>
        <v>0.16403289043781311</v>
      </c>
    </row>
    <row r="29" spans="1:27" x14ac:dyDescent="0.25">
      <c r="B29" s="162" t="s">
        <v>113</v>
      </c>
      <c r="C29" s="163">
        <v>29534</v>
      </c>
      <c r="D29" s="163">
        <v>26371</v>
      </c>
      <c r="E29" s="163">
        <v>6619</v>
      </c>
      <c r="F29" s="163">
        <v>11943</v>
      </c>
      <c r="G29" s="163">
        <v>13226</v>
      </c>
      <c r="H29" s="163">
        <v>14878</v>
      </c>
      <c r="I29" s="165">
        <f t="shared" si="19"/>
        <v>0.12490548918796307</v>
      </c>
      <c r="J29" s="164">
        <f t="shared" si="16"/>
        <v>-0.43581965037351633</v>
      </c>
      <c r="K29" s="162">
        <f t="shared" si="17"/>
        <v>1652</v>
      </c>
      <c r="L29" s="163">
        <f t="shared" si="18"/>
        <v>-11493</v>
      </c>
      <c r="M29" s="164">
        <f t="shared" si="15"/>
        <v>1.3502867930007987E-2</v>
      </c>
    </row>
    <row r="30" spans="1:27" x14ac:dyDescent="0.25">
      <c r="B30" s="162" t="s">
        <v>116</v>
      </c>
      <c r="C30" s="163">
        <v>4962</v>
      </c>
      <c r="D30" s="163">
        <v>8655</v>
      </c>
      <c r="E30" s="163">
        <v>2955</v>
      </c>
      <c r="F30" s="163">
        <v>9535</v>
      </c>
      <c r="G30" s="163">
        <v>17576</v>
      </c>
      <c r="H30" s="163">
        <v>14649</v>
      </c>
      <c r="I30" s="165">
        <f t="shared" si="19"/>
        <v>-0.16653390987710515</v>
      </c>
      <c r="J30" s="164">
        <f t="shared" si="16"/>
        <v>0.69254766031195847</v>
      </c>
      <c r="K30" s="162">
        <f t="shared" si="17"/>
        <v>-2927</v>
      </c>
      <c r="L30" s="163">
        <f t="shared" si="18"/>
        <v>5994</v>
      </c>
      <c r="M30" s="164">
        <f t="shared" si="15"/>
        <v>1.3295033761707689E-2</v>
      </c>
    </row>
    <row r="31" spans="1:27" x14ac:dyDescent="0.25">
      <c r="B31" s="162" t="s">
        <v>123</v>
      </c>
      <c r="C31" s="163">
        <v>10844</v>
      </c>
      <c r="D31" s="163">
        <v>12384</v>
      </c>
      <c r="E31" s="163">
        <v>2673</v>
      </c>
      <c r="F31" s="163">
        <v>10649</v>
      </c>
      <c r="G31" s="163">
        <v>12155</v>
      </c>
      <c r="H31" s="163">
        <v>9668</v>
      </c>
      <c r="I31" s="165">
        <f t="shared" si="19"/>
        <v>-0.20460715754833403</v>
      </c>
      <c r="J31" s="164">
        <f t="shared" si="16"/>
        <v>-0.21931524547803616</v>
      </c>
      <c r="K31" s="162">
        <f t="shared" si="17"/>
        <v>-2487</v>
      </c>
      <c r="L31" s="163">
        <f t="shared" si="18"/>
        <v>-2716</v>
      </c>
      <c r="M31" s="164">
        <f t="shared" si="15"/>
        <v>8.77441370797938E-3</v>
      </c>
    </row>
    <row r="32" spans="1:27" x14ac:dyDescent="0.25">
      <c r="B32" s="162" t="s">
        <v>119</v>
      </c>
      <c r="C32" s="163">
        <v>4068</v>
      </c>
      <c r="D32" s="163">
        <v>4601</v>
      </c>
      <c r="E32" s="163">
        <v>2082</v>
      </c>
      <c r="F32" s="163">
        <v>4469</v>
      </c>
      <c r="G32" s="163">
        <v>4918</v>
      </c>
      <c r="H32" s="163">
        <v>4699</v>
      </c>
      <c r="I32" s="165">
        <f t="shared" si="19"/>
        <v>-4.4530296868645736E-2</v>
      </c>
      <c r="J32" s="164">
        <f t="shared" si="16"/>
        <v>2.1299717452727629E-2</v>
      </c>
      <c r="K32" s="162">
        <f t="shared" si="17"/>
        <v>-219</v>
      </c>
      <c r="L32" s="163">
        <f t="shared" si="18"/>
        <v>98</v>
      </c>
      <c r="M32" s="164">
        <f t="shared" si="15"/>
        <v>4.2646845276991217E-3</v>
      </c>
    </row>
    <row r="33" spans="2:13" x14ac:dyDescent="0.25">
      <c r="B33" s="162" t="s">
        <v>128</v>
      </c>
      <c r="C33" s="163">
        <v>3186</v>
      </c>
      <c r="D33" s="163">
        <v>4220</v>
      </c>
      <c r="E33" s="163">
        <v>1999</v>
      </c>
      <c r="F33" s="163">
        <v>2378</v>
      </c>
      <c r="G33" s="163">
        <v>3198</v>
      </c>
      <c r="H33" s="163">
        <v>2788</v>
      </c>
      <c r="I33" s="165">
        <f t="shared" si="19"/>
        <v>-0.12820512820512819</v>
      </c>
      <c r="J33" s="164">
        <f t="shared" si="16"/>
        <v>-0.33933649289099521</v>
      </c>
      <c r="K33" s="162">
        <f t="shared" si="17"/>
        <v>-410</v>
      </c>
      <c r="L33" s="163">
        <f t="shared" si="18"/>
        <v>-1432</v>
      </c>
      <c r="M33" s="164">
        <f t="shared" si="15"/>
        <v>2.5303129310970738E-3</v>
      </c>
    </row>
    <row r="34" spans="2:13" x14ac:dyDescent="0.25">
      <c r="B34" s="162" t="s">
        <v>131</v>
      </c>
      <c r="C34" s="163">
        <v>4785</v>
      </c>
      <c r="D34" s="163">
        <v>5197</v>
      </c>
      <c r="E34" s="163">
        <v>1774</v>
      </c>
      <c r="F34" s="163">
        <v>1730</v>
      </c>
      <c r="G34" s="163">
        <v>2806</v>
      </c>
      <c r="H34" s="163">
        <v>2837</v>
      </c>
      <c r="I34" s="165">
        <f t="shared" si="19"/>
        <v>1.1047754811118971E-2</v>
      </c>
      <c r="J34" s="164">
        <f t="shared" si="16"/>
        <v>-0.45410813931114102</v>
      </c>
      <c r="K34" s="162">
        <f t="shared" si="17"/>
        <v>31</v>
      </c>
      <c r="L34" s="163">
        <f t="shared" si="18"/>
        <v>-2360</v>
      </c>
      <c r="M34" s="164">
        <f t="shared" si="15"/>
        <v>2.5747839976766138E-3</v>
      </c>
    </row>
    <row r="35" spans="2:13" x14ac:dyDescent="0.25">
      <c r="B35" s="168" t="s">
        <v>145</v>
      </c>
      <c r="C35" s="169">
        <f t="shared" ref="C35:H35" si="20">C27-SUM(C28:C34)</f>
        <v>64583</v>
      </c>
      <c r="D35" s="169">
        <f t="shared" si="20"/>
        <v>68457</v>
      </c>
      <c r="E35" s="169">
        <f t="shared" si="20"/>
        <v>17449</v>
      </c>
      <c r="F35" s="169">
        <f t="shared" si="20"/>
        <v>53593</v>
      </c>
      <c r="G35" s="169">
        <f t="shared" si="20"/>
        <v>64374</v>
      </c>
      <c r="H35" s="169">
        <f t="shared" si="20"/>
        <v>71264</v>
      </c>
      <c r="I35" s="171">
        <f t="shared" si="19"/>
        <v>0.10703078882778772</v>
      </c>
      <c r="J35" s="170">
        <f t="shared" si="16"/>
        <v>4.1003841827716769E-2</v>
      </c>
      <c r="K35" s="168">
        <f>H35-G35</f>
        <v>6890</v>
      </c>
      <c r="L35" s="169">
        <f t="shared" si="18"/>
        <v>2807</v>
      </c>
      <c r="M35" s="170">
        <f t="shared" si="15"/>
        <v>6.467726711682277E-2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561830</v>
      </c>
      <c r="D37" s="176">
        <f t="shared" ref="D37:H37" si="21">D38+D41</f>
        <v>523746</v>
      </c>
      <c r="E37" s="176">
        <f t="shared" si="21"/>
        <v>149152</v>
      </c>
      <c r="F37" s="176">
        <f t="shared" si="21"/>
        <v>450615</v>
      </c>
      <c r="G37" s="176">
        <f t="shared" si="21"/>
        <v>465520</v>
      </c>
      <c r="H37" s="176">
        <f t="shared" si="21"/>
        <v>482793</v>
      </c>
      <c r="I37" s="177">
        <f>IFERROR(H37/G37-1,"-")</f>
        <v>3.7104743083004044E-2</v>
      </c>
      <c r="J37" s="177">
        <f>IFERROR(H37/D37-1,"-")</f>
        <v>-7.8192482615619063E-2</v>
      </c>
      <c r="K37" s="176">
        <f>H37-G37</f>
        <v>17273</v>
      </c>
      <c r="L37" s="176">
        <f>H37-D37</f>
        <v>-40953</v>
      </c>
      <c r="M37" s="177">
        <f t="shared" ref="M37:M49" si="22">H37/H$9</f>
        <v>0.43816978871705509</v>
      </c>
    </row>
    <row r="38" spans="2:13" x14ac:dyDescent="0.25">
      <c r="B38" s="157" t="s">
        <v>97</v>
      </c>
      <c r="C38" s="158">
        <v>51700</v>
      </c>
      <c r="D38" s="158">
        <v>44675</v>
      </c>
      <c r="E38" s="158">
        <v>23346</v>
      </c>
      <c r="F38" s="158">
        <v>38809</v>
      </c>
      <c r="G38" s="158">
        <v>35819</v>
      </c>
      <c r="H38" s="158">
        <v>31607</v>
      </c>
      <c r="I38" s="160">
        <f>IFERROR(H38/G38-1,"-")</f>
        <v>-0.11759122253552579</v>
      </c>
      <c r="J38" s="159">
        <f t="shared" ref="J38:J49" si="23">IFERROR(H38/D38-1,"-")</f>
        <v>-0.29251259093452719</v>
      </c>
      <c r="K38" s="157">
        <f t="shared" ref="K38:K48" si="24">H38-G38</f>
        <v>-4212</v>
      </c>
      <c r="L38" s="158">
        <f t="shared" ref="L38:L49" si="25">H38-D38</f>
        <v>-13068</v>
      </c>
      <c r="M38" s="159">
        <f t="shared" si="22"/>
        <v>2.8685653089377768E-2</v>
      </c>
    </row>
    <row r="39" spans="2:13" x14ac:dyDescent="0.25">
      <c r="B39" s="162" t="s">
        <v>103</v>
      </c>
      <c r="C39" s="163">
        <v>29042</v>
      </c>
      <c r="D39" s="163">
        <v>31555</v>
      </c>
      <c r="E39" s="163">
        <v>18440</v>
      </c>
      <c r="F39" s="163">
        <v>28453</v>
      </c>
      <c r="G39" s="163">
        <v>21830</v>
      </c>
      <c r="H39" s="163">
        <v>17764</v>
      </c>
      <c r="I39" s="165">
        <f>IFERROR(H39/G39-1,"-")</f>
        <v>-0.18625744388456256</v>
      </c>
      <c r="J39" s="164">
        <f t="shared" si="23"/>
        <v>-0.43704642687371253</v>
      </c>
      <c r="K39" s="162">
        <f t="shared" si="24"/>
        <v>-4066</v>
      </c>
      <c r="L39" s="163">
        <f t="shared" si="25"/>
        <v>-13791</v>
      </c>
      <c r="M39" s="164">
        <f t="shared" si="22"/>
        <v>1.6122122994264139E-2</v>
      </c>
    </row>
    <row r="40" spans="2:13" x14ac:dyDescent="0.25">
      <c r="B40" s="162" t="s">
        <v>100</v>
      </c>
      <c r="C40" s="163">
        <v>22658</v>
      </c>
      <c r="D40" s="163">
        <v>13120</v>
      </c>
      <c r="E40" s="163">
        <v>4906</v>
      </c>
      <c r="F40" s="163">
        <v>10356</v>
      </c>
      <c r="G40" s="163">
        <v>13989</v>
      </c>
      <c r="H40" s="163">
        <v>13843</v>
      </c>
      <c r="I40" s="165">
        <f>IFERROR(H40/G40-1,"-")</f>
        <v>-1.0436771749231522E-2</v>
      </c>
      <c r="J40" s="164">
        <f t="shared" si="23"/>
        <v>5.5106707317073234E-2</v>
      </c>
      <c r="K40" s="162">
        <f t="shared" si="24"/>
        <v>-146</v>
      </c>
      <c r="L40" s="163">
        <f t="shared" si="25"/>
        <v>723</v>
      </c>
      <c r="M40" s="164">
        <f t="shared" si="22"/>
        <v>1.2563530095113629E-2</v>
      </c>
    </row>
    <row r="41" spans="2:13" x14ac:dyDescent="0.25">
      <c r="B41" s="157" t="s">
        <v>107</v>
      </c>
      <c r="C41" s="158">
        <v>510130</v>
      </c>
      <c r="D41" s="158">
        <v>479071</v>
      </c>
      <c r="E41" s="158">
        <v>125806</v>
      </c>
      <c r="F41" s="158">
        <v>411806</v>
      </c>
      <c r="G41" s="158">
        <v>429701</v>
      </c>
      <c r="H41" s="158">
        <v>451186</v>
      </c>
      <c r="I41" s="160">
        <f>IFERROR(H41/G41-1,"-")</f>
        <v>4.9999883640019505E-2</v>
      </c>
      <c r="J41" s="159">
        <f t="shared" si="23"/>
        <v>-5.8206403643718763E-2</v>
      </c>
      <c r="K41" s="157">
        <f t="shared" si="24"/>
        <v>21485</v>
      </c>
      <c r="L41" s="158">
        <f t="shared" si="25"/>
        <v>-27885</v>
      </c>
      <c r="M41" s="159">
        <f t="shared" si="22"/>
        <v>0.40948413562767733</v>
      </c>
    </row>
    <row r="42" spans="2:13" x14ac:dyDescent="0.25">
      <c r="B42" s="162" t="s">
        <v>110</v>
      </c>
      <c r="C42" s="163">
        <v>276638</v>
      </c>
      <c r="D42" s="163">
        <v>271917</v>
      </c>
      <c r="E42" s="163">
        <v>51075</v>
      </c>
      <c r="F42" s="163">
        <v>219301</v>
      </c>
      <c r="G42" s="163">
        <v>240240</v>
      </c>
      <c r="H42" s="163">
        <v>252138</v>
      </c>
      <c r="I42" s="165">
        <f t="shared" ref="I42:I49" si="26">IFERROR(H42/G42-1,"-")</f>
        <v>4.9525474525474511E-2</v>
      </c>
      <c r="J42" s="164">
        <f t="shared" si="23"/>
        <v>-7.2739107889539856E-2</v>
      </c>
      <c r="K42" s="162">
        <f t="shared" si="24"/>
        <v>11898</v>
      </c>
      <c r="L42" s="163">
        <f t="shared" si="25"/>
        <v>-19779</v>
      </c>
      <c r="M42" s="164">
        <f t="shared" si="22"/>
        <v>0.22883358745371379</v>
      </c>
    </row>
    <row r="43" spans="2:13" x14ac:dyDescent="0.25">
      <c r="B43" s="162" t="s">
        <v>113</v>
      </c>
      <c r="C43" s="163">
        <v>19727</v>
      </c>
      <c r="D43" s="163">
        <v>13131</v>
      </c>
      <c r="E43" s="163">
        <v>4375</v>
      </c>
      <c r="F43" s="163">
        <v>10035</v>
      </c>
      <c r="G43" s="163">
        <v>10219</v>
      </c>
      <c r="H43" s="163">
        <v>11410</v>
      </c>
      <c r="I43" s="165">
        <f t="shared" si="26"/>
        <v>0.11654760739798409</v>
      </c>
      <c r="J43" s="164">
        <f t="shared" si="23"/>
        <v>-0.13106389460056356</v>
      </c>
      <c r="K43" s="162">
        <f t="shared" si="24"/>
        <v>1191</v>
      </c>
      <c r="L43" s="163">
        <f t="shared" si="25"/>
        <v>-1721</v>
      </c>
      <c r="M43" s="164">
        <f t="shared" si="22"/>
        <v>1.0355405503521382E-2</v>
      </c>
    </row>
    <row r="44" spans="2:13" x14ac:dyDescent="0.25">
      <c r="B44" s="162" t="s">
        <v>116</v>
      </c>
      <c r="C44" s="163">
        <v>8222</v>
      </c>
      <c r="D44" s="163">
        <v>7276</v>
      </c>
      <c r="E44" s="163">
        <v>3174</v>
      </c>
      <c r="F44" s="163">
        <v>8569</v>
      </c>
      <c r="G44" s="163">
        <v>8477</v>
      </c>
      <c r="H44" s="163">
        <v>8796</v>
      </c>
      <c r="I44" s="165">
        <f t="shared" si="26"/>
        <v>3.7631237466084766E-2</v>
      </c>
      <c r="J44" s="164">
        <f t="shared" si="23"/>
        <v>0.20890599230346352</v>
      </c>
      <c r="K44" s="162">
        <f t="shared" si="24"/>
        <v>319</v>
      </c>
      <c r="L44" s="163">
        <f t="shared" si="25"/>
        <v>1520</v>
      </c>
      <c r="M44" s="164">
        <f t="shared" si="22"/>
        <v>7.9830102374210416E-3</v>
      </c>
    </row>
    <row r="45" spans="2:13" x14ac:dyDescent="0.25">
      <c r="B45" s="162" t="s">
        <v>123</v>
      </c>
      <c r="C45" s="163">
        <v>25589</v>
      </c>
      <c r="D45" s="163">
        <v>24718</v>
      </c>
      <c r="E45" s="163">
        <v>6697</v>
      </c>
      <c r="F45" s="163">
        <v>24867</v>
      </c>
      <c r="G45" s="163">
        <v>23693</v>
      </c>
      <c r="H45" s="163">
        <v>23956</v>
      </c>
      <c r="I45" s="165">
        <f t="shared" si="26"/>
        <v>1.1100324990503507E-2</v>
      </c>
      <c r="J45" s="164">
        <f t="shared" si="23"/>
        <v>-3.0827736871915201E-2</v>
      </c>
      <c r="K45" s="162">
        <f t="shared" si="24"/>
        <v>263</v>
      </c>
      <c r="L45" s="163">
        <f t="shared" si="25"/>
        <v>-762</v>
      </c>
      <c r="M45" s="164">
        <f t="shared" si="22"/>
        <v>2.1741813693458217E-2</v>
      </c>
    </row>
    <row r="46" spans="2:13" x14ac:dyDescent="0.25">
      <c r="B46" s="162" t="s">
        <v>119</v>
      </c>
      <c r="C46" s="163">
        <v>8311</v>
      </c>
      <c r="D46" s="163">
        <v>6859</v>
      </c>
      <c r="E46" s="163">
        <v>2836</v>
      </c>
      <c r="F46" s="163">
        <v>7087</v>
      </c>
      <c r="G46" s="163">
        <v>7585</v>
      </c>
      <c r="H46" s="163">
        <v>8100</v>
      </c>
      <c r="I46" s="165">
        <f t="shared" si="26"/>
        <v>6.7897165458141062E-2</v>
      </c>
      <c r="J46" s="164">
        <f t="shared" si="23"/>
        <v>0.18093016474704759</v>
      </c>
      <c r="K46" s="162">
        <f t="shared" si="24"/>
        <v>515</v>
      </c>
      <c r="L46" s="163">
        <f t="shared" si="25"/>
        <v>1241</v>
      </c>
      <c r="M46" s="164">
        <f t="shared" si="22"/>
        <v>7.3513395774341102E-3</v>
      </c>
    </row>
    <row r="47" spans="2:13" x14ac:dyDescent="0.25">
      <c r="B47" s="162" t="s">
        <v>128</v>
      </c>
      <c r="C47" s="163">
        <v>16080</v>
      </c>
      <c r="D47" s="163">
        <v>16280</v>
      </c>
      <c r="E47" s="163">
        <v>6316</v>
      </c>
      <c r="F47" s="163">
        <v>12110</v>
      </c>
      <c r="G47" s="163">
        <v>12522</v>
      </c>
      <c r="H47" s="163">
        <v>11771</v>
      </c>
      <c r="I47" s="165">
        <f t="shared" si="26"/>
        <v>-5.9974444976840791E-2</v>
      </c>
      <c r="J47" s="164">
        <f t="shared" si="23"/>
        <v>-0.27696560196560194</v>
      </c>
      <c r="K47" s="162">
        <f t="shared" si="24"/>
        <v>-751</v>
      </c>
      <c r="L47" s="163">
        <f t="shared" si="25"/>
        <v>-4509</v>
      </c>
      <c r="M47" s="164">
        <f t="shared" si="22"/>
        <v>1.0683039279750235E-2</v>
      </c>
    </row>
    <row r="48" spans="2:13" x14ac:dyDescent="0.25">
      <c r="B48" s="162" t="s">
        <v>131</v>
      </c>
      <c r="C48" s="163">
        <v>30054</v>
      </c>
      <c r="D48" s="163">
        <v>25533</v>
      </c>
      <c r="E48" s="163">
        <v>11268</v>
      </c>
      <c r="F48" s="163">
        <v>12031</v>
      </c>
      <c r="G48" s="163">
        <v>13229</v>
      </c>
      <c r="H48" s="163">
        <v>13566</v>
      </c>
      <c r="I48" s="165">
        <f t="shared" si="26"/>
        <v>2.5474336684556675E-2</v>
      </c>
      <c r="J48" s="164">
        <f t="shared" si="23"/>
        <v>-0.46868758077781691</v>
      </c>
      <c r="K48" s="162">
        <f t="shared" si="24"/>
        <v>337</v>
      </c>
      <c r="L48" s="163">
        <f t="shared" si="25"/>
        <v>-11967</v>
      </c>
      <c r="M48" s="164">
        <f t="shared" si="22"/>
        <v>1.2312132433021128E-2</v>
      </c>
    </row>
    <row r="49" spans="2:13" x14ac:dyDescent="0.25">
      <c r="B49" s="168" t="s">
        <v>145</v>
      </c>
      <c r="C49" s="169">
        <f t="shared" ref="C49:H49" si="27">C41-SUM(C42:C48)</f>
        <v>125509</v>
      </c>
      <c r="D49" s="169">
        <f t="shared" si="27"/>
        <v>113357</v>
      </c>
      <c r="E49" s="169">
        <f t="shared" si="27"/>
        <v>40065</v>
      </c>
      <c r="F49" s="169">
        <f t="shared" si="27"/>
        <v>117806</v>
      </c>
      <c r="G49" s="169">
        <f t="shared" si="27"/>
        <v>113736</v>
      </c>
      <c r="H49" s="169">
        <f t="shared" si="27"/>
        <v>121449</v>
      </c>
      <c r="I49" s="171">
        <f t="shared" si="26"/>
        <v>6.7814939860730172E-2</v>
      </c>
      <c r="J49" s="170">
        <f t="shared" si="23"/>
        <v>7.1385093112908748E-2</v>
      </c>
      <c r="K49" s="168">
        <f>H49-G49</f>
        <v>7713</v>
      </c>
      <c r="L49" s="169">
        <f t="shared" si="25"/>
        <v>8092</v>
      </c>
      <c r="M49" s="170">
        <f t="shared" si="22"/>
        <v>0.11022380744935743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5409</v>
      </c>
      <c r="D51" s="176">
        <f t="shared" ref="D51:H51" si="28">IFERROR(D52+D55,"nd")</f>
        <v>5743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-5743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1382</v>
      </c>
      <c r="D52" s="158">
        <v>1802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-1802</v>
      </c>
      <c r="M52" s="159">
        <f t="shared" si="29"/>
        <v>0</v>
      </c>
    </row>
    <row r="53" spans="2:13" x14ac:dyDescent="0.25">
      <c r="B53" s="162" t="s">
        <v>103</v>
      </c>
      <c r="C53" s="163">
        <v>1116</v>
      </c>
      <c r="D53" s="163">
        <v>1103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-1103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4027</v>
      </c>
      <c r="D55" s="158">
        <v>3941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-3941</v>
      </c>
      <c r="M55" s="159">
        <f t="shared" si="29"/>
        <v>0</v>
      </c>
    </row>
    <row r="56" spans="2:13" x14ac:dyDescent="0.25">
      <c r="B56" s="162" t="s">
        <v>110</v>
      </c>
      <c r="C56" s="163">
        <v>1360</v>
      </c>
      <c r="D56" s="163">
        <v>1523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-1523</v>
      </c>
      <c r="M56" s="164">
        <f t="shared" si="29"/>
        <v>0</v>
      </c>
    </row>
    <row r="57" spans="2:13" x14ac:dyDescent="0.25">
      <c r="B57" s="162" t="s">
        <v>113</v>
      </c>
      <c r="C57" s="163">
        <v>937</v>
      </c>
      <c r="D57" s="163">
        <v>589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-589</v>
      </c>
      <c r="M57" s="164">
        <f t="shared" si="29"/>
        <v>0</v>
      </c>
    </row>
    <row r="58" spans="2:13" x14ac:dyDescent="0.25">
      <c r="B58" s="162" t="s">
        <v>116</v>
      </c>
      <c r="C58" s="163">
        <v>82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133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57</v>
      </c>
      <c r="D61" s="163">
        <v>88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-88</v>
      </c>
      <c r="M61" s="164">
        <f t="shared" si="29"/>
        <v>0</v>
      </c>
    </row>
    <row r="62" spans="2:13" x14ac:dyDescent="0.25">
      <c r="B62" s="162" t="s">
        <v>131</v>
      </c>
      <c r="C62" s="163">
        <v>113</v>
      </c>
      <c r="D62" s="163">
        <v>151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-151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1321</v>
      </c>
      <c r="D63" s="169">
        <f t="shared" ref="D63:H63" si="34">IFERROR(D55-SUM(D56:D62),"nd")</f>
        <v>1128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-1128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316</v>
      </c>
      <c r="D66" s="158" t="s">
        <v>316</v>
      </c>
      <c r="E66" s="158" t="s">
        <v>316</v>
      </c>
      <c r="F66" s="158" t="s">
        <v>316</v>
      </c>
      <c r="G66" s="158" t="s">
        <v>316</v>
      </c>
      <c r="H66" s="158" t="s">
        <v>316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316</v>
      </c>
      <c r="D67" s="163" t="s">
        <v>316</v>
      </c>
      <c r="E67" s="163" t="s">
        <v>316</v>
      </c>
      <c r="F67" s="163" t="s">
        <v>316</v>
      </c>
      <c r="G67" s="163" t="s">
        <v>316</v>
      </c>
      <c r="H67" s="163" t="s">
        <v>316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316</v>
      </c>
      <c r="D68" s="163" t="s">
        <v>316</v>
      </c>
      <c r="E68" s="163" t="s">
        <v>316</v>
      </c>
      <c r="F68" s="163" t="s">
        <v>316</v>
      </c>
      <c r="G68" s="163" t="s">
        <v>316</v>
      </c>
      <c r="H68" s="163" t="s">
        <v>316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316</v>
      </c>
      <c r="D69" s="158" t="s">
        <v>316</v>
      </c>
      <c r="E69" s="158" t="s">
        <v>316</v>
      </c>
      <c r="F69" s="158" t="s">
        <v>316</v>
      </c>
      <c r="G69" s="158" t="s">
        <v>316</v>
      </c>
      <c r="H69" s="158" t="s">
        <v>316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316</v>
      </c>
      <c r="D70" s="163" t="s">
        <v>316</v>
      </c>
      <c r="E70" s="163" t="s">
        <v>316</v>
      </c>
      <c r="F70" s="163" t="s">
        <v>316</v>
      </c>
      <c r="G70" s="163" t="s">
        <v>316</v>
      </c>
      <c r="H70" s="163" t="s">
        <v>316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316</v>
      </c>
      <c r="D71" s="163" t="s">
        <v>316</v>
      </c>
      <c r="E71" s="163" t="s">
        <v>316</v>
      </c>
      <c r="F71" s="163" t="s">
        <v>316</v>
      </c>
      <c r="G71" s="163" t="s">
        <v>316</v>
      </c>
      <c r="H71" s="163" t="s">
        <v>316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316</v>
      </c>
      <c r="D72" s="163" t="s">
        <v>316</v>
      </c>
      <c r="E72" s="163" t="s">
        <v>316</v>
      </c>
      <c r="F72" s="163" t="s">
        <v>316</v>
      </c>
      <c r="G72" s="163" t="s">
        <v>316</v>
      </c>
      <c r="H72" s="163" t="s">
        <v>316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316</v>
      </c>
      <c r="D73" s="163" t="s">
        <v>316</v>
      </c>
      <c r="E73" s="163" t="s">
        <v>316</v>
      </c>
      <c r="F73" s="163" t="s">
        <v>316</v>
      </c>
      <c r="G73" s="163" t="s">
        <v>316</v>
      </c>
      <c r="H73" s="163" t="s">
        <v>316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316</v>
      </c>
      <c r="D74" s="163" t="s">
        <v>316</v>
      </c>
      <c r="E74" s="163" t="s">
        <v>316</v>
      </c>
      <c r="F74" s="163" t="s">
        <v>316</v>
      </c>
      <c r="G74" s="163" t="s">
        <v>316</v>
      </c>
      <c r="H74" s="163" t="s">
        <v>316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316</v>
      </c>
      <c r="D75" s="163" t="s">
        <v>316</v>
      </c>
      <c r="E75" s="163" t="s">
        <v>316</v>
      </c>
      <c r="F75" s="163" t="s">
        <v>316</v>
      </c>
      <c r="G75" s="163" t="s">
        <v>316</v>
      </c>
      <c r="H75" s="163" t="s">
        <v>316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316</v>
      </c>
      <c r="D76" s="163" t="s">
        <v>316</v>
      </c>
      <c r="E76" s="163" t="s">
        <v>316</v>
      </c>
      <c r="F76" s="163" t="s">
        <v>316</v>
      </c>
      <c r="G76" s="163" t="s">
        <v>316</v>
      </c>
      <c r="H76" s="163" t="s">
        <v>316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160251</v>
      </c>
      <c r="D79" s="176">
        <f t="shared" ref="D79:H79" si="42">IFERROR(D80+D83,"nd")</f>
        <v>146737</v>
      </c>
      <c r="E79" s="176">
        <f t="shared" si="42"/>
        <v>40055</v>
      </c>
      <c r="F79" s="176">
        <f t="shared" si="42"/>
        <v>124433</v>
      </c>
      <c r="G79" s="176">
        <f t="shared" si="42"/>
        <v>133659</v>
      </c>
      <c r="H79" s="176">
        <f t="shared" si="42"/>
        <v>161773</v>
      </c>
      <c r="I79" s="177">
        <f>IFERROR(H79/G79-1,"-")</f>
        <v>0.21034124151759337</v>
      </c>
      <c r="J79" s="177">
        <f>IFERROR(H79/D79-1,"-")</f>
        <v>0.10246904325425765</v>
      </c>
      <c r="K79" s="176">
        <f>IFERROR(H79-G79,"-")</f>
        <v>28114</v>
      </c>
      <c r="L79" s="176">
        <f>IFERROR(H79-D79,"-")</f>
        <v>15036</v>
      </c>
      <c r="M79" s="177">
        <f>IFERROR(H79/H$9,"-")</f>
        <v>0.14682077252595657</v>
      </c>
    </row>
    <row r="80" spans="2:13" x14ac:dyDescent="0.25">
      <c r="B80" s="157" t="s">
        <v>97</v>
      </c>
      <c r="C80" s="158">
        <v>73941</v>
      </c>
      <c r="D80" s="158">
        <v>67454</v>
      </c>
      <c r="E80" s="158">
        <v>15400</v>
      </c>
      <c r="F80" s="158">
        <v>59697</v>
      </c>
      <c r="G80" s="158">
        <v>59828</v>
      </c>
      <c r="H80" s="158">
        <v>79332</v>
      </c>
      <c r="I80" s="160">
        <f>IFERROR(H80/G80-1,"-")</f>
        <v>0.32600120344988959</v>
      </c>
      <c r="J80" s="159">
        <f t="shared" ref="J80:J91" si="43">IFERROR(H80/D80-1,"-")</f>
        <v>0.17609037269843153</v>
      </c>
      <c r="K80" s="178">
        <f t="shared" ref="K80:K91" si="44">IFERROR(H80-G80,"-")</f>
        <v>19504</v>
      </c>
      <c r="L80" s="158">
        <f t="shared" ref="L80:L91" si="45">IFERROR(H80-D80,"-")</f>
        <v>11878</v>
      </c>
      <c r="M80" s="159">
        <f t="shared" ref="M80:M91" si="46">IFERROR(H80/H$9,"-")</f>
        <v>7.199956436506208E-2</v>
      </c>
    </row>
    <row r="81" spans="2:13" x14ac:dyDescent="0.25">
      <c r="B81" s="162" t="s">
        <v>103</v>
      </c>
      <c r="C81" s="163">
        <v>24677</v>
      </c>
      <c r="D81" s="163">
        <v>21114</v>
      </c>
      <c r="E81" s="163">
        <v>5602</v>
      </c>
      <c r="F81" s="163">
        <v>29559</v>
      </c>
      <c r="G81" s="163">
        <v>30572</v>
      </c>
      <c r="H81" s="163">
        <v>32540</v>
      </c>
      <c r="I81" s="165">
        <f>IFERROR(H81/G81-1,"-")</f>
        <v>6.4372628548999167E-2</v>
      </c>
      <c r="J81" s="164">
        <f t="shared" si="43"/>
        <v>0.54115752581225718</v>
      </c>
      <c r="K81" s="179">
        <f t="shared" si="44"/>
        <v>1968</v>
      </c>
      <c r="L81" s="163">
        <f t="shared" si="45"/>
        <v>11426</v>
      </c>
      <c r="M81" s="164">
        <f t="shared" si="46"/>
        <v>2.9532418499963697E-2</v>
      </c>
    </row>
    <row r="82" spans="2:13" x14ac:dyDescent="0.25">
      <c r="B82" s="162" t="s">
        <v>100</v>
      </c>
      <c r="C82" s="163">
        <v>49264</v>
      </c>
      <c r="D82" s="163">
        <v>46340</v>
      </c>
      <c r="E82" s="163">
        <v>9798</v>
      </c>
      <c r="F82" s="163">
        <v>30138</v>
      </c>
      <c r="G82" s="163">
        <v>29256</v>
      </c>
      <c r="H82" s="163">
        <v>46792</v>
      </c>
      <c r="I82" s="165">
        <f>IFERROR(H82/G82-1,"-")</f>
        <v>0.59939841400054683</v>
      </c>
      <c r="J82" s="164">
        <f t="shared" si="43"/>
        <v>9.7539922313336636E-3</v>
      </c>
      <c r="K82" s="179">
        <f t="shared" si="44"/>
        <v>17536</v>
      </c>
      <c r="L82" s="163">
        <f t="shared" si="45"/>
        <v>452</v>
      </c>
      <c r="M82" s="164">
        <f t="shared" si="46"/>
        <v>4.246714586509838E-2</v>
      </c>
    </row>
    <row r="83" spans="2:13" x14ac:dyDescent="0.25">
      <c r="B83" s="157" t="s">
        <v>107</v>
      </c>
      <c r="C83" s="158">
        <v>86310</v>
      </c>
      <c r="D83" s="158">
        <v>79283</v>
      </c>
      <c r="E83" s="158">
        <v>24655</v>
      </c>
      <c r="F83" s="158">
        <v>64736</v>
      </c>
      <c r="G83" s="158">
        <v>73831</v>
      </c>
      <c r="H83" s="158">
        <v>82441</v>
      </c>
      <c r="I83" s="160">
        <f>IFERROR(H83/G83-1,"-")</f>
        <v>0.11661768091993885</v>
      </c>
      <c r="J83" s="159">
        <f t="shared" si="43"/>
        <v>3.9831994248451741E-2</v>
      </c>
      <c r="K83" s="178">
        <f t="shared" si="44"/>
        <v>8610</v>
      </c>
      <c r="L83" s="158">
        <f t="shared" si="45"/>
        <v>3158</v>
      </c>
      <c r="M83" s="159">
        <f t="shared" si="46"/>
        <v>7.4821208160894506E-2</v>
      </c>
    </row>
    <row r="84" spans="2:13" x14ac:dyDescent="0.25">
      <c r="B84" s="162" t="s">
        <v>110</v>
      </c>
      <c r="C84" s="163">
        <v>11983</v>
      </c>
      <c r="D84" s="163">
        <v>10467</v>
      </c>
      <c r="E84" s="163">
        <v>2323</v>
      </c>
      <c r="F84" s="163">
        <v>8542</v>
      </c>
      <c r="G84" s="163">
        <v>10810</v>
      </c>
      <c r="H84" s="163">
        <v>13223</v>
      </c>
      <c r="I84" s="165">
        <f t="shared" ref="I84:I91" si="47">IFERROR(H84/G84-1,"-")</f>
        <v>0.22321924144310823</v>
      </c>
      <c r="J84" s="164">
        <f t="shared" si="43"/>
        <v>0.26330371644215145</v>
      </c>
      <c r="K84" s="179">
        <f t="shared" si="44"/>
        <v>2413</v>
      </c>
      <c r="L84" s="163">
        <f t="shared" si="45"/>
        <v>2756</v>
      </c>
      <c r="M84" s="164">
        <f t="shared" si="46"/>
        <v>1.2000834966964351E-2</v>
      </c>
    </row>
    <row r="85" spans="2:13" x14ac:dyDescent="0.25">
      <c r="B85" s="162" t="s">
        <v>113</v>
      </c>
      <c r="C85" s="163">
        <v>23784</v>
      </c>
      <c r="D85" s="163">
        <v>18989</v>
      </c>
      <c r="E85" s="163">
        <v>5724</v>
      </c>
      <c r="F85" s="163">
        <v>13909</v>
      </c>
      <c r="G85" s="163">
        <v>13934</v>
      </c>
      <c r="H85" s="163">
        <v>16308</v>
      </c>
      <c r="I85" s="165">
        <f t="shared" si="47"/>
        <v>0.17037462322376928</v>
      </c>
      <c r="J85" s="164">
        <f t="shared" si="43"/>
        <v>-0.14118700300173781</v>
      </c>
      <c r="K85" s="179">
        <f t="shared" si="44"/>
        <v>2374</v>
      </c>
      <c r="L85" s="163">
        <f t="shared" si="45"/>
        <v>-2681</v>
      </c>
      <c r="M85" s="164">
        <f t="shared" si="46"/>
        <v>1.4800697015900675E-2</v>
      </c>
    </row>
    <row r="86" spans="2:13" x14ac:dyDescent="0.25">
      <c r="B86" s="162" t="s">
        <v>116</v>
      </c>
      <c r="C86" s="163">
        <v>5173</v>
      </c>
      <c r="D86" s="163">
        <v>4138</v>
      </c>
      <c r="E86" s="163">
        <v>1211</v>
      </c>
      <c r="F86" s="163">
        <v>4419</v>
      </c>
      <c r="G86" s="163">
        <v>4380</v>
      </c>
      <c r="H86" s="163">
        <v>5448</v>
      </c>
      <c r="I86" s="165">
        <f t="shared" si="47"/>
        <v>0.24383561643835616</v>
      </c>
      <c r="J86" s="164">
        <f t="shared" si="43"/>
        <v>0.31657805703238284</v>
      </c>
      <c r="K86" s="179">
        <f t="shared" si="44"/>
        <v>1068</v>
      </c>
      <c r="L86" s="163">
        <f t="shared" si="45"/>
        <v>1310</v>
      </c>
      <c r="M86" s="164">
        <f t="shared" si="46"/>
        <v>4.9444565454149422E-3</v>
      </c>
    </row>
    <row r="87" spans="2:13" x14ac:dyDescent="0.25">
      <c r="B87" s="162" t="s">
        <v>123</v>
      </c>
      <c r="C87" s="163">
        <v>3932</v>
      </c>
      <c r="D87" s="163">
        <v>2930</v>
      </c>
      <c r="E87" s="163">
        <v>420</v>
      </c>
      <c r="F87" s="163">
        <v>4807</v>
      </c>
      <c r="G87" s="163">
        <v>4798</v>
      </c>
      <c r="H87" s="163">
        <v>5192</v>
      </c>
      <c r="I87" s="165">
        <f t="shared" si="47"/>
        <v>8.2117548978741128E-2</v>
      </c>
      <c r="J87" s="164">
        <f t="shared" si="43"/>
        <v>0.772013651877133</v>
      </c>
      <c r="K87" s="179">
        <f t="shared" si="44"/>
        <v>394</v>
      </c>
      <c r="L87" s="163">
        <f t="shared" si="45"/>
        <v>2262</v>
      </c>
      <c r="M87" s="164">
        <f t="shared" si="46"/>
        <v>4.7121179118565313E-3</v>
      </c>
    </row>
    <row r="88" spans="2:13" x14ac:dyDescent="0.25">
      <c r="B88" s="162" t="s">
        <v>119</v>
      </c>
      <c r="C88" s="163">
        <v>605</v>
      </c>
      <c r="D88" s="163">
        <v>633</v>
      </c>
      <c r="E88" s="163">
        <v>208</v>
      </c>
      <c r="F88" s="163">
        <v>721</v>
      </c>
      <c r="G88" s="163">
        <v>615</v>
      </c>
      <c r="H88" s="163">
        <v>822</v>
      </c>
      <c r="I88" s="165">
        <f t="shared" si="47"/>
        <v>0.33658536585365861</v>
      </c>
      <c r="J88" s="164">
        <f t="shared" si="43"/>
        <v>0.29857819905213279</v>
      </c>
      <c r="K88" s="179">
        <f t="shared" si="44"/>
        <v>207</v>
      </c>
      <c r="L88" s="163">
        <f t="shared" si="45"/>
        <v>189</v>
      </c>
      <c r="M88" s="164">
        <f t="shared" si="46"/>
        <v>7.4602483119146155E-4</v>
      </c>
    </row>
    <row r="89" spans="2:13" x14ac:dyDescent="0.25">
      <c r="B89" s="162" t="s">
        <v>128</v>
      </c>
      <c r="C89" s="163">
        <v>3262</v>
      </c>
      <c r="D89" s="163">
        <v>4146</v>
      </c>
      <c r="E89" s="163">
        <v>1330</v>
      </c>
      <c r="F89" s="163">
        <v>3683</v>
      </c>
      <c r="G89" s="163">
        <v>4100</v>
      </c>
      <c r="H89" s="163">
        <v>3396</v>
      </c>
      <c r="I89" s="165">
        <f t="shared" si="47"/>
        <v>-0.17170731707317077</v>
      </c>
      <c r="J89" s="164">
        <f t="shared" si="43"/>
        <v>-0.18089725036179449</v>
      </c>
      <c r="K89" s="179">
        <f t="shared" si="44"/>
        <v>-704</v>
      </c>
      <c r="L89" s="163">
        <f t="shared" si="45"/>
        <v>-750</v>
      </c>
      <c r="M89" s="164">
        <f t="shared" si="46"/>
        <v>3.0821171857983009E-3</v>
      </c>
    </row>
    <row r="90" spans="2:13" x14ac:dyDescent="0.25">
      <c r="B90" s="162" t="s">
        <v>131</v>
      </c>
      <c r="C90" s="163">
        <v>4923</v>
      </c>
      <c r="D90" s="163">
        <v>5209</v>
      </c>
      <c r="E90" s="163">
        <v>2462</v>
      </c>
      <c r="F90" s="163">
        <v>3107</v>
      </c>
      <c r="G90" s="163">
        <v>4555</v>
      </c>
      <c r="H90" s="163">
        <v>4197</v>
      </c>
      <c r="I90" s="165">
        <f t="shared" si="47"/>
        <v>-7.8594950603732117E-2</v>
      </c>
      <c r="J90" s="164">
        <f t="shared" si="43"/>
        <v>-0.1942791322710693</v>
      </c>
      <c r="K90" s="179">
        <f t="shared" si="44"/>
        <v>-358</v>
      </c>
      <c r="L90" s="163">
        <f t="shared" si="45"/>
        <v>-1012</v>
      </c>
      <c r="M90" s="164">
        <f t="shared" si="46"/>
        <v>3.8090829884556742E-3</v>
      </c>
    </row>
    <row r="91" spans="2:13" x14ac:dyDescent="0.25">
      <c r="B91" s="168" t="s">
        <v>145</v>
      </c>
      <c r="C91" s="169">
        <f>IFERROR(C83-SUM(C84:C90),"nd")</f>
        <v>32648</v>
      </c>
      <c r="D91" s="169">
        <f t="shared" ref="D91:H91" si="48">IFERROR(D83-SUM(D84:D90),"nd")</f>
        <v>32771</v>
      </c>
      <c r="E91" s="169">
        <f t="shared" si="48"/>
        <v>10977</v>
      </c>
      <c r="F91" s="169">
        <f t="shared" si="48"/>
        <v>25548</v>
      </c>
      <c r="G91" s="169">
        <f t="shared" si="48"/>
        <v>30639</v>
      </c>
      <c r="H91" s="169">
        <f t="shared" si="48"/>
        <v>33855</v>
      </c>
      <c r="I91" s="171">
        <f t="shared" si="47"/>
        <v>0.10496426123568003</v>
      </c>
      <c r="J91" s="170">
        <f t="shared" si="43"/>
        <v>3.3078026303744235E-2</v>
      </c>
      <c r="K91" s="180">
        <f t="shared" si="44"/>
        <v>3216</v>
      </c>
      <c r="L91" s="169">
        <f t="shared" si="45"/>
        <v>1084</v>
      </c>
      <c r="M91" s="170">
        <f t="shared" si="46"/>
        <v>3.0725876715312569E-2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316</v>
      </c>
      <c r="D94" s="158" t="s">
        <v>316</v>
      </c>
      <c r="E94" s="158" t="s">
        <v>316</v>
      </c>
      <c r="F94" s="158" t="s">
        <v>316</v>
      </c>
      <c r="G94" s="158" t="s">
        <v>316</v>
      </c>
      <c r="H94" s="158" t="s">
        <v>316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316</v>
      </c>
      <c r="D95" s="163" t="s">
        <v>316</v>
      </c>
      <c r="E95" s="163" t="s">
        <v>316</v>
      </c>
      <c r="F95" s="163" t="s">
        <v>316</v>
      </c>
      <c r="G95" s="163" t="s">
        <v>316</v>
      </c>
      <c r="H95" s="163" t="s">
        <v>316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316</v>
      </c>
      <c r="D96" s="163" t="s">
        <v>316</v>
      </c>
      <c r="E96" s="163" t="s">
        <v>316</v>
      </c>
      <c r="F96" s="163" t="s">
        <v>316</v>
      </c>
      <c r="G96" s="163" t="s">
        <v>316</v>
      </c>
      <c r="H96" s="163" t="s">
        <v>316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316</v>
      </c>
      <c r="D97" s="158" t="s">
        <v>316</v>
      </c>
      <c r="E97" s="158" t="s">
        <v>316</v>
      </c>
      <c r="F97" s="158" t="s">
        <v>316</v>
      </c>
      <c r="G97" s="158" t="s">
        <v>316</v>
      </c>
      <c r="H97" s="158" t="s">
        <v>316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316</v>
      </c>
      <c r="D98" s="163" t="s">
        <v>316</v>
      </c>
      <c r="E98" s="163" t="s">
        <v>316</v>
      </c>
      <c r="F98" s="163" t="s">
        <v>316</v>
      </c>
      <c r="G98" s="163" t="s">
        <v>316</v>
      </c>
      <c r="H98" s="163" t="s">
        <v>316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316</v>
      </c>
      <c r="D99" s="163" t="s">
        <v>316</v>
      </c>
      <c r="E99" s="163" t="s">
        <v>316</v>
      </c>
      <c r="F99" s="163" t="s">
        <v>316</v>
      </c>
      <c r="G99" s="163" t="s">
        <v>316</v>
      </c>
      <c r="H99" s="163" t="s">
        <v>316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316</v>
      </c>
      <c r="D100" s="163" t="s">
        <v>316</v>
      </c>
      <c r="E100" s="163" t="s">
        <v>316</v>
      </c>
      <c r="F100" s="163" t="s">
        <v>316</v>
      </c>
      <c r="G100" s="163" t="s">
        <v>316</v>
      </c>
      <c r="H100" s="163" t="s">
        <v>316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316</v>
      </c>
      <c r="D101" s="163" t="s">
        <v>316</v>
      </c>
      <c r="E101" s="163" t="s">
        <v>316</v>
      </c>
      <c r="F101" s="163" t="s">
        <v>316</v>
      </c>
      <c r="G101" s="163" t="s">
        <v>316</v>
      </c>
      <c r="H101" s="163" t="s">
        <v>316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316</v>
      </c>
      <c r="D102" s="163" t="s">
        <v>316</v>
      </c>
      <c r="E102" s="163" t="s">
        <v>316</v>
      </c>
      <c r="F102" s="163" t="s">
        <v>316</v>
      </c>
      <c r="G102" s="163" t="s">
        <v>316</v>
      </c>
      <c r="H102" s="163" t="s">
        <v>316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316</v>
      </c>
      <c r="D103" s="163" t="s">
        <v>316</v>
      </c>
      <c r="E103" s="163" t="s">
        <v>316</v>
      </c>
      <c r="F103" s="163" t="s">
        <v>316</v>
      </c>
      <c r="G103" s="163" t="s">
        <v>316</v>
      </c>
      <c r="H103" s="163" t="s">
        <v>316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316</v>
      </c>
      <c r="D104" s="163" t="s">
        <v>316</v>
      </c>
      <c r="E104" s="163" t="s">
        <v>316</v>
      </c>
      <c r="F104" s="163" t="s">
        <v>316</v>
      </c>
      <c r="G104" s="163" t="s">
        <v>316</v>
      </c>
      <c r="H104" s="163" t="s">
        <v>316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55179</v>
      </c>
      <c r="D107" s="176">
        <f t="shared" ref="D107:H107" si="56">IFERROR(D108+D111,"nd")</f>
        <v>54669</v>
      </c>
      <c r="E107" s="176">
        <f t="shared" si="56"/>
        <v>13764</v>
      </c>
      <c r="F107" s="176">
        <f t="shared" si="56"/>
        <v>26312</v>
      </c>
      <c r="G107" s="176">
        <f t="shared" si="56"/>
        <v>29007</v>
      </c>
      <c r="H107" s="176">
        <f t="shared" si="56"/>
        <v>29113</v>
      </c>
      <c r="I107" s="177">
        <f>IFERROR(H107/G107-1,"-")</f>
        <v>3.6542903437102314E-3</v>
      </c>
      <c r="J107" s="177">
        <f>IFERROR(H107/D107-1,"-")</f>
        <v>-0.46746785198192764</v>
      </c>
      <c r="K107" s="176">
        <f>IFERROR(H107-G107,"-")</f>
        <v>106</v>
      </c>
      <c r="L107" s="176">
        <f>IFERROR(H107-D107,"-")</f>
        <v>-25556</v>
      </c>
      <c r="M107" s="177">
        <f>IFERROR(H107/H$9,"-")</f>
        <v>2.6422166557757931E-2</v>
      </c>
    </row>
    <row r="108" spans="2:13" x14ac:dyDescent="0.25">
      <c r="B108" s="157" t="s">
        <v>97</v>
      </c>
      <c r="C108" s="158">
        <v>13895</v>
      </c>
      <c r="D108" s="158">
        <v>12662</v>
      </c>
      <c r="E108" s="158">
        <v>2060</v>
      </c>
      <c r="F108" s="158">
        <v>7219</v>
      </c>
      <c r="G108" s="158">
        <v>6756</v>
      </c>
      <c r="H108" s="158">
        <v>5910</v>
      </c>
      <c r="I108" s="160">
        <f>IFERROR(H108/G108-1,"-")</f>
        <v>-0.12522202486678513</v>
      </c>
      <c r="J108" s="159">
        <f t="shared" ref="J108:J119" si="57">IFERROR(H108/D108-1,"-")</f>
        <v>-0.53324909177065227</v>
      </c>
      <c r="K108" s="178">
        <f t="shared" ref="K108:K119" si="58">IFERROR(H108-G108,"-")</f>
        <v>-846</v>
      </c>
      <c r="L108" s="158">
        <f t="shared" ref="L108:L119" si="59">IFERROR(H108-D108,"-")</f>
        <v>-6752</v>
      </c>
      <c r="M108" s="159">
        <f t="shared" ref="M108:M119" si="60">IFERROR(H108/H$9,"-")</f>
        <v>5.3637551731648882E-3</v>
      </c>
    </row>
    <row r="109" spans="2:13" x14ac:dyDescent="0.25">
      <c r="B109" s="162" t="s">
        <v>103</v>
      </c>
      <c r="C109" s="163">
        <v>10480</v>
      </c>
      <c r="D109" s="163">
        <v>8421</v>
      </c>
      <c r="E109" s="163">
        <v>1452</v>
      </c>
      <c r="F109" s="163">
        <v>5249</v>
      </c>
      <c r="G109" s="163">
        <v>4826</v>
      </c>
      <c r="H109" s="163">
        <v>3679</v>
      </c>
      <c r="I109" s="165">
        <f>IFERROR(H109/G109-1,"-")</f>
        <v>-0.23767094902610852</v>
      </c>
      <c r="J109" s="164">
        <f t="shared" si="57"/>
        <v>-0.56311601947512169</v>
      </c>
      <c r="K109" s="179">
        <f t="shared" si="58"/>
        <v>-1147</v>
      </c>
      <c r="L109" s="163">
        <f t="shared" si="59"/>
        <v>-4742</v>
      </c>
      <c r="M109" s="164">
        <f t="shared" si="60"/>
        <v>3.3389602846148263E-3</v>
      </c>
    </row>
    <row r="110" spans="2:13" x14ac:dyDescent="0.25">
      <c r="B110" s="162" t="s">
        <v>100</v>
      </c>
      <c r="C110" s="163">
        <v>3415</v>
      </c>
      <c r="D110" s="163">
        <v>4241</v>
      </c>
      <c r="E110" s="163">
        <v>608</v>
      </c>
      <c r="F110" s="163">
        <v>1970</v>
      </c>
      <c r="G110" s="163">
        <v>1930</v>
      </c>
      <c r="H110" s="163">
        <v>2231</v>
      </c>
      <c r="I110" s="165">
        <f>IFERROR(H110/G110-1,"-")</f>
        <v>0.15595854922279795</v>
      </c>
      <c r="J110" s="164">
        <f t="shared" si="57"/>
        <v>-0.47394482433388352</v>
      </c>
      <c r="K110" s="179">
        <f t="shared" si="58"/>
        <v>301</v>
      </c>
      <c r="L110" s="163">
        <f t="shared" si="59"/>
        <v>-2010</v>
      </c>
      <c r="M110" s="164">
        <f t="shared" si="60"/>
        <v>2.0247948885500616E-3</v>
      </c>
    </row>
    <row r="111" spans="2:13" x14ac:dyDescent="0.25">
      <c r="B111" s="157" t="s">
        <v>107</v>
      </c>
      <c r="C111" s="158">
        <v>41284</v>
      </c>
      <c r="D111" s="158">
        <v>42007</v>
      </c>
      <c r="E111" s="158">
        <v>11704</v>
      </c>
      <c r="F111" s="158">
        <v>19093</v>
      </c>
      <c r="G111" s="158">
        <v>22251</v>
      </c>
      <c r="H111" s="158">
        <v>23203</v>
      </c>
      <c r="I111" s="160">
        <f>IFERROR(H111/G111-1,"-")</f>
        <v>4.278459395083356E-2</v>
      </c>
      <c r="J111" s="159">
        <f t="shared" si="57"/>
        <v>-0.44763967910110225</v>
      </c>
      <c r="K111" s="178">
        <f t="shared" si="58"/>
        <v>952</v>
      </c>
      <c r="L111" s="158">
        <f t="shared" si="59"/>
        <v>-18804</v>
      </c>
      <c r="M111" s="159">
        <f t="shared" si="60"/>
        <v>2.1058411384593044E-2</v>
      </c>
    </row>
    <row r="112" spans="2:13" x14ac:dyDescent="0.25">
      <c r="B112" s="162" t="s">
        <v>110</v>
      </c>
      <c r="C112" s="163">
        <v>24218</v>
      </c>
      <c r="D112" s="163">
        <v>22532</v>
      </c>
      <c r="E112" s="163">
        <v>6095</v>
      </c>
      <c r="F112" s="163">
        <v>11744</v>
      </c>
      <c r="G112" s="163">
        <v>13687</v>
      </c>
      <c r="H112" s="163">
        <v>13430</v>
      </c>
      <c r="I112" s="165">
        <f t="shared" ref="I112:I119" si="61">IFERROR(H112/G112-1,"-")</f>
        <v>-1.8776941623438348E-2</v>
      </c>
      <c r="J112" s="164">
        <f t="shared" si="57"/>
        <v>-0.40395881413101364</v>
      </c>
      <c r="K112" s="179">
        <f t="shared" si="58"/>
        <v>-257</v>
      </c>
      <c r="L112" s="163">
        <f t="shared" si="59"/>
        <v>-9102</v>
      </c>
      <c r="M112" s="164">
        <f t="shared" si="60"/>
        <v>1.2188702533943222E-2</v>
      </c>
    </row>
    <row r="113" spans="2:13" x14ac:dyDescent="0.25">
      <c r="B113" s="162" t="s">
        <v>113</v>
      </c>
      <c r="C113" s="163">
        <v>6388</v>
      </c>
      <c r="D113" s="163">
        <v>4815</v>
      </c>
      <c r="E113" s="163">
        <v>480</v>
      </c>
      <c r="F113" s="163">
        <v>811</v>
      </c>
      <c r="G113" s="163">
        <v>1122</v>
      </c>
      <c r="H113" s="163">
        <v>1129</v>
      </c>
      <c r="I113" s="165">
        <f t="shared" si="61"/>
        <v>6.2388591800357496E-3</v>
      </c>
      <c r="J113" s="164">
        <f t="shared" si="57"/>
        <v>-0.7655244029075805</v>
      </c>
      <c r="K113" s="179">
        <f t="shared" si="58"/>
        <v>7</v>
      </c>
      <c r="L113" s="163">
        <f t="shared" si="59"/>
        <v>-3686</v>
      </c>
      <c r="M113" s="164">
        <f t="shared" si="60"/>
        <v>1.0246496769040878E-3</v>
      </c>
    </row>
    <row r="114" spans="2:13" x14ac:dyDescent="0.25">
      <c r="B114" s="162" t="s">
        <v>116</v>
      </c>
      <c r="C114" s="163">
        <v>1280</v>
      </c>
      <c r="D114" s="163">
        <v>2312</v>
      </c>
      <c r="E114" s="163">
        <v>623</v>
      </c>
      <c r="F114" s="163">
        <v>1073</v>
      </c>
      <c r="G114" s="163">
        <v>1255</v>
      </c>
      <c r="H114" s="163">
        <v>1368</v>
      </c>
      <c r="I114" s="165">
        <f t="shared" si="61"/>
        <v>9.0039840637450297E-2</v>
      </c>
      <c r="J114" s="164">
        <f t="shared" si="57"/>
        <v>-0.40830449826989623</v>
      </c>
      <c r="K114" s="179">
        <f t="shared" si="58"/>
        <v>113</v>
      </c>
      <c r="L114" s="163">
        <f t="shared" si="59"/>
        <v>-944</v>
      </c>
      <c r="M114" s="164">
        <f t="shared" si="60"/>
        <v>1.2415595730777607E-3</v>
      </c>
    </row>
    <row r="115" spans="2:13" x14ac:dyDescent="0.25">
      <c r="B115" s="162" t="s">
        <v>123</v>
      </c>
      <c r="C115" s="163">
        <v>824</v>
      </c>
      <c r="D115" s="163">
        <v>1284</v>
      </c>
      <c r="E115" s="163">
        <v>167</v>
      </c>
      <c r="F115" s="163">
        <v>352</v>
      </c>
      <c r="G115" s="163">
        <v>425</v>
      </c>
      <c r="H115" s="163">
        <v>492</v>
      </c>
      <c r="I115" s="165">
        <f t="shared" si="61"/>
        <v>0.15764705882352947</v>
      </c>
      <c r="J115" s="164">
        <f t="shared" si="57"/>
        <v>-0.61682242990654212</v>
      </c>
      <c r="K115" s="179">
        <f t="shared" si="58"/>
        <v>67</v>
      </c>
      <c r="L115" s="163">
        <f t="shared" si="59"/>
        <v>-792</v>
      </c>
      <c r="M115" s="164">
        <f t="shared" si="60"/>
        <v>4.465258113700719E-4</v>
      </c>
    </row>
    <row r="116" spans="2:13" x14ac:dyDescent="0.25">
      <c r="B116" s="162" t="s">
        <v>119</v>
      </c>
      <c r="C116" s="163">
        <v>673</v>
      </c>
      <c r="D116" s="163">
        <v>719</v>
      </c>
      <c r="E116" s="163">
        <v>262</v>
      </c>
      <c r="F116" s="163">
        <v>366</v>
      </c>
      <c r="G116" s="163">
        <v>379</v>
      </c>
      <c r="H116" s="163">
        <v>397</v>
      </c>
      <c r="I116" s="165">
        <f t="shared" si="61"/>
        <v>4.7493403693931402E-2</v>
      </c>
      <c r="J116" s="164">
        <f t="shared" si="57"/>
        <v>-0.4478442280945758</v>
      </c>
      <c r="K116" s="179">
        <f t="shared" si="58"/>
        <v>18</v>
      </c>
      <c r="L116" s="163">
        <f t="shared" si="59"/>
        <v>-322</v>
      </c>
      <c r="M116" s="164">
        <f t="shared" si="60"/>
        <v>3.6030639657300514E-4</v>
      </c>
    </row>
    <row r="117" spans="2:13" x14ac:dyDescent="0.25">
      <c r="B117" s="162" t="s">
        <v>128</v>
      </c>
      <c r="C117" s="163">
        <v>222</v>
      </c>
      <c r="D117" s="163">
        <v>331</v>
      </c>
      <c r="E117" s="163">
        <v>180</v>
      </c>
      <c r="F117" s="163">
        <v>101</v>
      </c>
      <c r="G117" s="163">
        <v>131</v>
      </c>
      <c r="H117" s="163">
        <v>98</v>
      </c>
      <c r="I117" s="165">
        <f t="shared" si="61"/>
        <v>-0.25190839694656486</v>
      </c>
      <c r="J117" s="164">
        <f t="shared" si="57"/>
        <v>-0.70392749244712993</v>
      </c>
      <c r="K117" s="179">
        <f t="shared" si="58"/>
        <v>-33</v>
      </c>
      <c r="L117" s="163">
        <f t="shared" si="59"/>
        <v>-233</v>
      </c>
      <c r="M117" s="164">
        <f t="shared" si="60"/>
        <v>8.8942133159079361E-5</v>
      </c>
    </row>
    <row r="118" spans="2:13" x14ac:dyDescent="0.25">
      <c r="B118" s="162" t="s">
        <v>131</v>
      </c>
      <c r="C118" s="163">
        <v>360</v>
      </c>
      <c r="D118" s="163">
        <v>409</v>
      </c>
      <c r="E118" s="163">
        <v>383</v>
      </c>
      <c r="F118" s="163">
        <v>97</v>
      </c>
      <c r="G118" s="163">
        <v>107</v>
      </c>
      <c r="H118" s="163">
        <v>110</v>
      </c>
      <c r="I118" s="165">
        <f t="shared" si="61"/>
        <v>2.8037383177569986E-2</v>
      </c>
      <c r="J118" s="164">
        <f t="shared" si="57"/>
        <v>-0.73105134474327627</v>
      </c>
      <c r="K118" s="179">
        <f t="shared" si="58"/>
        <v>3</v>
      </c>
      <c r="L118" s="163">
        <f t="shared" si="59"/>
        <v>-299</v>
      </c>
      <c r="M118" s="164">
        <f t="shared" si="60"/>
        <v>9.9833006607129887E-5</v>
      </c>
    </row>
    <row r="119" spans="2:13" x14ac:dyDescent="0.25">
      <c r="B119" s="168" t="s">
        <v>145</v>
      </c>
      <c r="C119" s="169">
        <f>IFERROR(C111-SUM(C112:C118),"nd")</f>
        <v>7319</v>
      </c>
      <c r="D119" s="169">
        <f t="shared" ref="D119:H119" si="62">IFERROR(D111-SUM(D112:D118),"nd")</f>
        <v>9605</v>
      </c>
      <c r="E119" s="169">
        <f t="shared" si="62"/>
        <v>3514</v>
      </c>
      <c r="F119" s="169">
        <f t="shared" si="62"/>
        <v>4549</v>
      </c>
      <c r="G119" s="169">
        <f t="shared" si="62"/>
        <v>5145</v>
      </c>
      <c r="H119" s="169">
        <f t="shared" si="62"/>
        <v>6179</v>
      </c>
      <c r="I119" s="171">
        <f t="shared" si="61"/>
        <v>0.2009718172983479</v>
      </c>
      <c r="J119" s="170">
        <f t="shared" si="57"/>
        <v>-0.35668922436231132</v>
      </c>
      <c r="K119" s="180">
        <f t="shared" si="58"/>
        <v>1034</v>
      </c>
      <c r="L119" s="169">
        <f t="shared" si="59"/>
        <v>-3426</v>
      </c>
      <c r="M119" s="170">
        <f t="shared" si="60"/>
        <v>5.6078922529586876E-3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316</v>
      </c>
      <c r="D122" s="158" t="s">
        <v>316</v>
      </c>
      <c r="E122" s="158" t="s">
        <v>316</v>
      </c>
      <c r="F122" s="158" t="s">
        <v>316</v>
      </c>
      <c r="G122" s="158" t="s">
        <v>316</v>
      </c>
      <c r="H122" s="158" t="s">
        <v>316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316</v>
      </c>
      <c r="D123" s="163" t="s">
        <v>316</v>
      </c>
      <c r="E123" s="163" t="s">
        <v>316</v>
      </c>
      <c r="F123" s="163" t="s">
        <v>316</v>
      </c>
      <c r="G123" s="163" t="s">
        <v>316</v>
      </c>
      <c r="H123" s="163" t="s">
        <v>316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316</v>
      </c>
      <c r="D124" s="163" t="s">
        <v>316</v>
      </c>
      <c r="E124" s="163" t="s">
        <v>316</v>
      </c>
      <c r="F124" s="163" t="s">
        <v>316</v>
      </c>
      <c r="G124" s="163" t="s">
        <v>316</v>
      </c>
      <c r="H124" s="163" t="s">
        <v>316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316</v>
      </c>
      <c r="D125" s="158" t="s">
        <v>316</v>
      </c>
      <c r="E125" s="158" t="s">
        <v>316</v>
      </c>
      <c r="F125" s="158" t="s">
        <v>316</v>
      </c>
      <c r="G125" s="158" t="s">
        <v>316</v>
      </c>
      <c r="H125" s="158" t="s">
        <v>316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316</v>
      </c>
      <c r="D126" s="163" t="s">
        <v>316</v>
      </c>
      <c r="E126" s="163" t="s">
        <v>316</v>
      </c>
      <c r="F126" s="163" t="s">
        <v>316</v>
      </c>
      <c r="G126" s="163" t="s">
        <v>316</v>
      </c>
      <c r="H126" s="163" t="s">
        <v>316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316</v>
      </c>
      <c r="D127" s="163" t="s">
        <v>316</v>
      </c>
      <c r="E127" s="163" t="s">
        <v>316</v>
      </c>
      <c r="F127" s="163" t="s">
        <v>316</v>
      </c>
      <c r="G127" s="163" t="s">
        <v>316</v>
      </c>
      <c r="H127" s="163" t="s">
        <v>316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316</v>
      </c>
      <c r="D128" s="163" t="s">
        <v>316</v>
      </c>
      <c r="E128" s="163" t="s">
        <v>316</v>
      </c>
      <c r="F128" s="163" t="s">
        <v>316</v>
      </c>
      <c r="G128" s="163" t="s">
        <v>316</v>
      </c>
      <c r="H128" s="163" t="s">
        <v>316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316</v>
      </c>
      <c r="D129" s="163" t="s">
        <v>316</v>
      </c>
      <c r="E129" s="163" t="s">
        <v>316</v>
      </c>
      <c r="F129" s="163" t="s">
        <v>316</v>
      </c>
      <c r="G129" s="163" t="s">
        <v>316</v>
      </c>
      <c r="H129" s="163" t="s">
        <v>316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316</v>
      </c>
      <c r="D130" s="163" t="s">
        <v>316</v>
      </c>
      <c r="E130" s="163" t="s">
        <v>316</v>
      </c>
      <c r="F130" s="163" t="s">
        <v>316</v>
      </c>
      <c r="G130" s="163" t="s">
        <v>316</v>
      </c>
      <c r="H130" s="163" t="s">
        <v>316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316</v>
      </c>
      <c r="D131" s="163" t="s">
        <v>316</v>
      </c>
      <c r="E131" s="163" t="s">
        <v>316</v>
      </c>
      <c r="F131" s="163" t="s">
        <v>316</v>
      </c>
      <c r="G131" s="163" t="s">
        <v>316</v>
      </c>
      <c r="H131" s="163" t="s">
        <v>316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316</v>
      </c>
      <c r="D132" s="163" t="s">
        <v>316</v>
      </c>
      <c r="E132" s="163" t="s">
        <v>316</v>
      </c>
      <c r="F132" s="163" t="s">
        <v>316</v>
      </c>
      <c r="G132" s="163" t="s">
        <v>316</v>
      </c>
      <c r="H132" s="163" t="s">
        <v>316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91566</v>
      </c>
      <c r="D135" s="176">
        <f t="shared" ref="D135:H135" si="70">IFERROR(D136+D139,"nd")</f>
        <v>64553</v>
      </c>
      <c r="E135" s="176">
        <f t="shared" si="70"/>
        <v>17306</v>
      </c>
      <c r="F135" s="176">
        <f t="shared" si="70"/>
        <v>41281</v>
      </c>
      <c r="G135" s="176">
        <f t="shared" si="70"/>
        <v>44935</v>
      </c>
      <c r="H135" s="176">
        <f t="shared" si="70"/>
        <v>47073</v>
      </c>
      <c r="I135" s="177">
        <f>IFERROR(H135/G135-1,"-")</f>
        <v>4.7579837543117787E-2</v>
      </c>
      <c r="J135" s="177">
        <f>IFERROR(H135/D135-1,"-")</f>
        <v>-0.27078524623177858</v>
      </c>
      <c r="K135" s="176">
        <f>IFERROR(H135-G135,"-")</f>
        <v>2138</v>
      </c>
      <c r="L135" s="176">
        <f>IFERROR(H135-D135,"-")</f>
        <v>-17480</v>
      </c>
      <c r="M135" s="177">
        <f>IFERROR(H135/H$9,"-")</f>
        <v>4.2722173818340231E-2</v>
      </c>
    </row>
    <row r="136" spans="2:13" x14ac:dyDescent="0.25">
      <c r="B136" s="157" t="s">
        <v>97</v>
      </c>
      <c r="C136" s="158">
        <v>18431</v>
      </c>
      <c r="D136" s="158">
        <v>9843</v>
      </c>
      <c r="E136" s="158">
        <v>3361</v>
      </c>
      <c r="F136" s="158">
        <v>7300</v>
      </c>
      <c r="G136" s="158">
        <v>8471</v>
      </c>
      <c r="H136" s="158">
        <v>7405</v>
      </c>
      <c r="I136" s="160">
        <f>IFERROR(H136/G136-1,"-")</f>
        <v>-0.12584110494628731</v>
      </c>
      <c r="J136" s="159">
        <f t="shared" ref="J136:J147" si="71">IFERROR(H136/D136-1,"-")</f>
        <v>-0.24768871279081583</v>
      </c>
      <c r="K136" s="178">
        <f t="shared" ref="K136:K147" si="72">IFERROR(H136-G136,"-")</f>
        <v>-1066</v>
      </c>
      <c r="L136" s="158">
        <f t="shared" ref="L136:L147" si="73">IFERROR(H136-D136,"-")</f>
        <v>-2438</v>
      </c>
      <c r="M136" s="159">
        <f t="shared" ref="M136:M147" si="74">IFERROR(H136/H$9,"-")</f>
        <v>6.7205764902345169E-3</v>
      </c>
    </row>
    <row r="137" spans="2:13" x14ac:dyDescent="0.25">
      <c r="B137" s="162" t="s">
        <v>103</v>
      </c>
      <c r="C137" s="163">
        <v>15307</v>
      </c>
      <c r="D137" s="163">
        <v>7338</v>
      </c>
      <c r="E137" s="163">
        <v>2782</v>
      </c>
      <c r="F137" s="163">
        <v>5090</v>
      </c>
      <c r="G137" s="163">
        <v>5907</v>
      </c>
      <c r="H137" s="163">
        <v>5194</v>
      </c>
      <c r="I137" s="165">
        <f>IFERROR(H137/G137-1,"-")</f>
        <v>-0.12070424919586931</v>
      </c>
      <c r="J137" s="164">
        <f t="shared" si="71"/>
        <v>-0.29217770509675656</v>
      </c>
      <c r="K137" s="179">
        <f t="shared" si="72"/>
        <v>-713</v>
      </c>
      <c r="L137" s="163">
        <f t="shared" si="73"/>
        <v>-2144</v>
      </c>
      <c r="M137" s="164">
        <f t="shared" si="74"/>
        <v>4.7139330574312056E-3</v>
      </c>
    </row>
    <row r="138" spans="2:13" x14ac:dyDescent="0.25">
      <c r="B138" s="162" t="s">
        <v>100</v>
      </c>
      <c r="C138" s="163">
        <v>3124</v>
      </c>
      <c r="D138" s="163">
        <v>2505</v>
      </c>
      <c r="E138" s="163">
        <v>579</v>
      </c>
      <c r="F138" s="163">
        <v>2210</v>
      </c>
      <c r="G138" s="163">
        <v>2564</v>
      </c>
      <c r="H138" s="163">
        <v>2211</v>
      </c>
      <c r="I138" s="165">
        <f>IFERROR(H138/G138-1,"-")</f>
        <v>-0.13767550702028086</v>
      </c>
      <c r="J138" s="164">
        <f t="shared" si="71"/>
        <v>-0.11736526946107784</v>
      </c>
      <c r="K138" s="179">
        <f t="shared" si="72"/>
        <v>-353</v>
      </c>
      <c r="L138" s="163">
        <f t="shared" si="73"/>
        <v>-294</v>
      </c>
      <c r="M138" s="164">
        <f t="shared" si="74"/>
        <v>2.0066434328033108E-3</v>
      </c>
    </row>
    <row r="139" spans="2:13" x14ac:dyDescent="0.25">
      <c r="B139" s="157" t="s">
        <v>107</v>
      </c>
      <c r="C139" s="158">
        <v>73135</v>
      </c>
      <c r="D139" s="158">
        <v>54710</v>
      </c>
      <c r="E139" s="158">
        <v>13945</v>
      </c>
      <c r="F139" s="158">
        <v>33981</v>
      </c>
      <c r="G139" s="158">
        <v>36464</v>
      </c>
      <c r="H139" s="158">
        <v>39668</v>
      </c>
      <c r="I139" s="160">
        <f>IFERROR(H139/G139-1,"-")</f>
        <v>8.7867485739359319E-2</v>
      </c>
      <c r="J139" s="159">
        <f t="shared" si="71"/>
        <v>-0.27494059586912811</v>
      </c>
      <c r="K139" s="178">
        <f t="shared" si="72"/>
        <v>3204</v>
      </c>
      <c r="L139" s="158">
        <f t="shared" si="73"/>
        <v>-15042</v>
      </c>
      <c r="M139" s="159">
        <f t="shared" si="74"/>
        <v>3.6001597328105713E-2</v>
      </c>
    </row>
    <row r="140" spans="2:13" x14ac:dyDescent="0.25">
      <c r="B140" s="162" t="s">
        <v>110</v>
      </c>
      <c r="C140" s="163">
        <v>41216</v>
      </c>
      <c r="D140" s="163">
        <v>28061</v>
      </c>
      <c r="E140" s="163">
        <v>6771</v>
      </c>
      <c r="F140" s="163">
        <v>13052</v>
      </c>
      <c r="G140" s="163">
        <v>14726</v>
      </c>
      <c r="H140" s="163">
        <v>17267</v>
      </c>
      <c r="I140" s="165">
        <f t="shared" ref="I140:I147" si="75">IFERROR(H140/G140-1,"-")</f>
        <v>0.1725519489338585</v>
      </c>
      <c r="J140" s="164">
        <f t="shared" si="71"/>
        <v>-0.38466198638680016</v>
      </c>
      <c r="K140" s="179">
        <f t="shared" si="72"/>
        <v>2541</v>
      </c>
      <c r="L140" s="163">
        <f t="shared" si="73"/>
        <v>-10794</v>
      </c>
      <c r="M140" s="164">
        <f t="shared" si="74"/>
        <v>1.5671059318957379E-2</v>
      </c>
    </row>
    <row r="141" spans="2:13" x14ac:dyDescent="0.25">
      <c r="B141" s="162" t="s">
        <v>113</v>
      </c>
      <c r="C141" s="163">
        <v>3069</v>
      </c>
      <c r="D141" s="163">
        <v>2259</v>
      </c>
      <c r="E141" s="163">
        <v>769</v>
      </c>
      <c r="F141" s="163">
        <v>2732</v>
      </c>
      <c r="G141" s="163">
        <v>2398</v>
      </c>
      <c r="H141" s="163">
        <v>2510</v>
      </c>
      <c r="I141" s="165">
        <f t="shared" si="75"/>
        <v>4.6705587989991582E-2</v>
      </c>
      <c r="J141" s="164">
        <f t="shared" si="71"/>
        <v>0.11111111111111116</v>
      </c>
      <c r="K141" s="179">
        <f t="shared" si="72"/>
        <v>112</v>
      </c>
      <c r="L141" s="163">
        <f t="shared" si="73"/>
        <v>251</v>
      </c>
      <c r="M141" s="164">
        <f t="shared" si="74"/>
        <v>2.2780076962172365E-3</v>
      </c>
    </row>
    <row r="142" spans="2:13" x14ac:dyDescent="0.25">
      <c r="B142" s="162" t="s">
        <v>116</v>
      </c>
      <c r="C142" s="163">
        <v>7256</v>
      </c>
      <c r="D142" s="163">
        <v>3199</v>
      </c>
      <c r="E142" s="163">
        <v>658</v>
      </c>
      <c r="F142" s="163">
        <v>3637</v>
      </c>
      <c r="G142" s="163">
        <v>3832</v>
      </c>
      <c r="H142" s="163">
        <v>3808</v>
      </c>
      <c r="I142" s="165">
        <f t="shared" si="75"/>
        <v>-6.2630480167014113E-3</v>
      </c>
      <c r="J142" s="164">
        <f t="shared" si="71"/>
        <v>0.19037199124726478</v>
      </c>
      <c r="K142" s="179">
        <f t="shared" si="72"/>
        <v>-24</v>
      </c>
      <c r="L142" s="163">
        <f t="shared" si="73"/>
        <v>609</v>
      </c>
      <c r="M142" s="164">
        <f t="shared" si="74"/>
        <v>3.4560371741813693E-3</v>
      </c>
    </row>
    <row r="143" spans="2:13" x14ac:dyDescent="0.25">
      <c r="B143" s="162" t="s">
        <v>123</v>
      </c>
      <c r="C143" s="163">
        <v>1482</v>
      </c>
      <c r="D143" s="163">
        <v>1294</v>
      </c>
      <c r="E143" s="163">
        <v>420</v>
      </c>
      <c r="F143" s="163">
        <v>1612</v>
      </c>
      <c r="G143" s="163">
        <v>1415</v>
      </c>
      <c r="H143" s="163">
        <v>1261</v>
      </c>
      <c r="I143" s="165">
        <f t="shared" si="75"/>
        <v>-0.10883392226148414</v>
      </c>
      <c r="J143" s="164">
        <f t="shared" si="71"/>
        <v>-2.5502318392581103E-2</v>
      </c>
      <c r="K143" s="179">
        <f t="shared" si="72"/>
        <v>-154</v>
      </c>
      <c r="L143" s="163">
        <f t="shared" si="73"/>
        <v>-33</v>
      </c>
      <c r="M143" s="164">
        <f t="shared" si="74"/>
        <v>1.1444492848326437E-3</v>
      </c>
    </row>
    <row r="144" spans="2:13" x14ac:dyDescent="0.25">
      <c r="B144" s="162" t="s">
        <v>119</v>
      </c>
      <c r="C144" s="163">
        <v>666</v>
      </c>
      <c r="D144" s="163">
        <v>615</v>
      </c>
      <c r="E144" s="163">
        <v>225</v>
      </c>
      <c r="F144" s="163">
        <v>807</v>
      </c>
      <c r="G144" s="163">
        <v>697</v>
      </c>
      <c r="H144" s="163">
        <v>688</v>
      </c>
      <c r="I144" s="165">
        <f t="shared" si="75"/>
        <v>-1.2912482065997155E-2</v>
      </c>
      <c r="J144" s="164">
        <f t="shared" si="71"/>
        <v>0.11869918699186988</v>
      </c>
      <c r="K144" s="179">
        <f t="shared" si="72"/>
        <v>-9</v>
      </c>
      <c r="L144" s="163">
        <f t="shared" si="73"/>
        <v>73</v>
      </c>
      <c r="M144" s="164">
        <f t="shared" si="74"/>
        <v>6.2441007768823057E-4</v>
      </c>
    </row>
    <row r="145" spans="2:13" x14ac:dyDescent="0.25">
      <c r="B145" s="162" t="s">
        <v>128</v>
      </c>
      <c r="C145" s="163">
        <v>777</v>
      </c>
      <c r="D145" s="163">
        <v>807</v>
      </c>
      <c r="E145" s="163">
        <v>382</v>
      </c>
      <c r="F145" s="163">
        <v>341</v>
      </c>
      <c r="G145" s="163">
        <v>382</v>
      </c>
      <c r="H145" s="163">
        <v>271</v>
      </c>
      <c r="I145" s="165">
        <f t="shared" si="75"/>
        <v>-0.29057591623036649</v>
      </c>
      <c r="J145" s="164">
        <f t="shared" si="71"/>
        <v>-0.66418835192069392</v>
      </c>
      <c r="K145" s="179">
        <f t="shared" si="72"/>
        <v>-111</v>
      </c>
      <c r="L145" s="163">
        <f t="shared" si="73"/>
        <v>-536</v>
      </c>
      <c r="M145" s="164">
        <f t="shared" si="74"/>
        <v>2.4595222536847455E-4</v>
      </c>
    </row>
    <row r="146" spans="2:13" x14ac:dyDescent="0.25">
      <c r="B146" s="162" t="s">
        <v>131</v>
      </c>
      <c r="C146" s="163">
        <v>3150</v>
      </c>
      <c r="D146" s="163">
        <v>1548</v>
      </c>
      <c r="E146" s="163">
        <v>662</v>
      </c>
      <c r="F146" s="163">
        <v>297</v>
      </c>
      <c r="G146" s="163">
        <v>433</v>
      </c>
      <c r="H146" s="163">
        <v>514</v>
      </c>
      <c r="I146" s="165">
        <f t="shared" si="75"/>
        <v>0.18706697459584287</v>
      </c>
      <c r="J146" s="164">
        <f t="shared" si="71"/>
        <v>-0.66795865633074936</v>
      </c>
      <c r="K146" s="179">
        <f t="shared" si="72"/>
        <v>81</v>
      </c>
      <c r="L146" s="163">
        <f t="shared" si="73"/>
        <v>-1034</v>
      </c>
      <c r="M146" s="164">
        <f t="shared" si="74"/>
        <v>4.6649241269149788E-4</v>
      </c>
    </row>
    <row r="147" spans="2:13" x14ac:dyDescent="0.25">
      <c r="B147" s="168" t="s">
        <v>145</v>
      </c>
      <c r="C147" s="169">
        <f>IFERROR(C139-SUM(C140:C146),"nd")</f>
        <v>15519</v>
      </c>
      <c r="D147" s="169">
        <f t="shared" ref="D147:H147" si="76">IFERROR(D139-SUM(D140:D146),"nd")</f>
        <v>16927</v>
      </c>
      <c r="E147" s="169">
        <f t="shared" si="76"/>
        <v>4058</v>
      </c>
      <c r="F147" s="169">
        <f t="shared" si="76"/>
        <v>11503</v>
      </c>
      <c r="G147" s="169">
        <f t="shared" si="76"/>
        <v>12581</v>
      </c>
      <c r="H147" s="169">
        <f t="shared" si="76"/>
        <v>13349</v>
      </c>
      <c r="I147" s="171">
        <f t="shared" si="75"/>
        <v>6.1044432080120892E-2</v>
      </c>
      <c r="J147" s="170">
        <f t="shared" si="71"/>
        <v>-0.21137827140072074</v>
      </c>
      <c r="K147" s="180">
        <f t="shared" si="72"/>
        <v>768</v>
      </c>
      <c r="L147" s="169">
        <f t="shared" si="73"/>
        <v>-3578</v>
      </c>
      <c r="M147" s="170">
        <f t="shared" si="74"/>
        <v>1.2115189138168881E-2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6828</v>
      </c>
      <c r="D149" s="176">
        <f t="shared" ref="D149:H149" si="77">IFERROR(D150+D153,"nd")</f>
        <v>5811</v>
      </c>
      <c r="E149" s="176">
        <f t="shared" si="77"/>
        <v>2200</v>
      </c>
      <c r="F149" s="176">
        <f t="shared" si="77"/>
        <v>11900</v>
      </c>
      <c r="G149" s="176">
        <f t="shared" si="77"/>
        <v>16437</v>
      </c>
      <c r="H149" s="176">
        <f t="shared" si="77"/>
        <v>47141</v>
      </c>
      <c r="I149" s="177">
        <f>IFERROR(H149/G149-1,"-")</f>
        <v>1.867980775080611</v>
      </c>
      <c r="J149" s="177">
        <f>IFERROR(H149/D149-1,"-")</f>
        <v>7.1123730855274481</v>
      </c>
      <c r="K149" s="176">
        <f>IFERROR(H149-G149,"-")</f>
        <v>30704</v>
      </c>
      <c r="L149" s="176">
        <f>IFERROR(H149-D149,"-")</f>
        <v>41330</v>
      </c>
      <c r="M149" s="177">
        <f>IFERROR(H149/H$9,"-")</f>
        <v>4.2783888767879183E-2</v>
      </c>
    </row>
    <row r="150" spans="2:13" x14ac:dyDescent="0.25">
      <c r="B150" s="157" t="s">
        <v>97</v>
      </c>
      <c r="C150" s="158">
        <v>1592</v>
      </c>
      <c r="D150" s="158">
        <v>1265</v>
      </c>
      <c r="E150" s="158">
        <v>436</v>
      </c>
      <c r="F150" s="158">
        <v>2346</v>
      </c>
      <c r="G150" s="158">
        <v>4201</v>
      </c>
      <c r="H150" s="158">
        <v>5399</v>
      </c>
      <c r="I150" s="160">
        <f>IFERROR(H150/G150-1,"-")</f>
        <v>0.28517019757200668</v>
      </c>
      <c r="J150" s="159">
        <f t="shared" ref="J150:J161" si="78">IFERROR(H150/D150-1,"-")</f>
        <v>3.2679841897233199</v>
      </c>
      <c r="K150" s="178">
        <f t="shared" ref="K150:K161" si="79">IFERROR(H150-G150,"-")</f>
        <v>1198</v>
      </c>
      <c r="L150" s="158">
        <f t="shared" ref="L150:L161" si="80">IFERROR(H150-D150,"-")</f>
        <v>4134</v>
      </c>
      <c r="M150" s="159">
        <f t="shared" ref="M150:M161" si="81">IFERROR(H150/H$9,"-")</f>
        <v>4.8999854788354027E-3</v>
      </c>
    </row>
    <row r="151" spans="2:13" x14ac:dyDescent="0.25">
      <c r="B151" s="162" t="s">
        <v>103</v>
      </c>
      <c r="C151" s="163">
        <v>1063</v>
      </c>
      <c r="D151" s="163">
        <v>846</v>
      </c>
      <c r="E151" s="163">
        <v>307</v>
      </c>
      <c r="F151" s="163">
        <v>744</v>
      </c>
      <c r="G151" s="163">
        <v>2062</v>
      </c>
      <c r="H151" s="163">
        <v>3511</v>
      </c>
      <c r="I151" s="165">
        <f>IFERROR(H151/G151-1,"-")</f>
        <v>0.70271580989330751</v>
      </c>
      <c r="J151" s="164">
        <f t="shared" si="78"/>
        <v>3.1501182033096926</v>
      </c>
      <c r="K151" s="179">
        <f t="shared" si="79"/>
        <v>1449</v>
      </c>
      <c r="L151" s="163">
        <f t="shared" si="80"/>
        <v>2665</v>
      </c>
      <c r="M151" s="164">
        <f t="shared" si="81"/>
        <v>3.1864880563421188E-3</v>
      </c>
    </row>
    <row r="152" spans="2:13" x14ac:dyDescent="0.25">
      <c r="B152" s="162" t="s">
        <v>100</v>
      </c>
      <c r="C152" s="163">
        <v>529</v>
      </c>
      <c r="D152" s="163">
        <v>419</v>
      </c>
      <c r="E152" s="163">
        <v>129</v>
      </c>
      <c r="F152" s="163">
        <v>1602</v>
      </c>
      <c r="G152" s="163">
        <v>2139</v>
      </c>
      <c r="H152" s="163">
        <v>1888</v>
      </c>
      <c r="I152" s="165">
        <f>IFERROR(H152/G152-1,"-")</f>
        <v>-0.11734455352968676</v>
      </c>
      <c r="J152" s="164">
        <f t="shared" si="78"/>
        <v>3.5059665871121721</v>
      </c>
      <c r="K152" s="179">
        <f t="shared" si="79"/>
        <v>-251</v>
      </c>
      <c r="L152" s="163">
        <f t="shared" si="80"/>
        <v>1469</v>
      </c>
      <c r="M152" s="164">
        <f t="shared" si="81"/>
        <v>1.7134974224932839E-3</v>
      </c>
    </row>
    <row r="153" spans="2:13" x14ac:dyDescent="0.25">
      <c r="B153" s="157" t="s">
        <v>107</v>
      </c>
      <c r="C153" s="158">
        <v>5236</v>
      </c>
      <c r="D153" s="158">
        <v>4546</v>
      </c>
      <c r="E153" s="158">
        <v>1764</v>
      </c>
      <c r="F153" s="158">
        <v>9554</v>
      </c>
      <c r="G153" s="158">
        <v>12236</v>
      </c>
      <c r="H153" s="158">
        <v>41742</v>
      </c>
      <c r="I153" s="160">
        <f>IFERROR(H153/G153-1,"-")</f>
        <v>2.4114089571755475</v>
      </c>
      <c r="J153" s="159">
        <f t="shared" si="78"/>
        <v>8.1821381434227884</v>
      </c>
      <c r="K153" s="178">
        <f t="shared" si="79"/>
        <v>29506</v>
      </c>
      <c r="L153" s="158">
        <f t="shared" si="80"/>
        <v>37196</v>
      </c>
      <c r="M153" s="159">
        <f t="shared" si="81"/>
        <v>3.7883903289043779E-2</v>
      </c>
    </row>
    <row r="154" spans="2:13" x14ac:dyDescent="0.25">
      <c r="B154" s="162" t="s">
        <v>110</v>
      </c>
      <c r="C154" s="163">
        <v>539</v>
      </c>
      <c r="D154" s="163">
        <v>447</v>
      </c>
      <c r="E154" s="163">
        <v>309</v>
      </c>
      <c r="F154" s="163">
        <v>3113</v>
      </c>
      <c r="G154" s="163">
        <v>2348</v>
      </c>
      <c r="H154" s="163">
        <v>26417</v>
      </c>
      <c r="I154" s="165">
        <f t="shared" ref="I154:I161" si="82">IFERROR(H154/G154-1,"-")</f>
        <v>10.250851788756389</v>
      </c>
      <c r="J154" s="164">
        <f t="shared" si="78"/>
        <v>58.098434004474271</v>
      </c>
      <c r="K154" s="179">
        <f t="shared" si="79"/>
        <v>24069</v>
      </c>
      <c r="L154" s="163">
        <f t="shared" si="80"/>
        <v>25970</v>
      </c>
      <c r="M154" s="164">
        <f t="shared" si="81"/>
        <v>2.3975350323095911E-2</v>
      </c>
    </row>
    <row r="155" spans="2:13" x14ac:dyDescent="0.25">
      <c r="B155" s="162" t="s">
        <v>113</v>
      </c>
      <c r="C155" s="163">
        <v>2911</v>
      </c>
      <c r="D155" s="163">
        <v>2245</v>
      </c>
      <c r="E155" s="163">
        <v>456</v>
      </c>
      <c r="F155" s="163">
        <v>1942</v>
      </c>
      <c r="G155" s="163">
        <v>2849</v>
      </c>
      <c r="H155" s="163">
        <v>3334</v>
      </c>
      <c r="I155" s="165">
        <f t="shared" si="82"/>
        <v>0.17023517023517032</v>
      </c>
      <c r="J155" s="164">
        <f t="shared" si="78"/>
        <v>0.48507795100222717</v>
      </c>
      <c r="K155" s="179">
        <f t="shared" si="79"/>
        <v>485</v>
      </c>
      <c r="L155" s="163">
        <f t="shared" si="80"/>
        <v>1089</v>
      </c>
      <c r="M155" s="164">
        <f t="shared" si="81"/>
        <v>3.0258476729833734E-3</v>
      </c>
    </row>
    <row r="156" spans="2:13" x14ac:dyDescent="0.25">
      <c r="B156" s="162" t="s">
        <v>116</v>
      </c>
      <c r="C156" s="163">
        <v>189</v>
      </c>
      <c r="D156" s="163">
        <v>266</v>
      </c>
      <c r="E156" s="163">
        <v>62</v>
      </c>
      <c r="F156" s="163">
        <v>505</v>
      </c>
      <c r="G156" s="163">
        <v>1287</v>
      </c>
      <c r="H156" s="163">
        <v>1128</v>
      </c>
      <c r="I156" s="165">
        <f t="shared" si="82"/>
        <v>-0.12354312354312358</v>
      </c>
      <c r="J156" s="164">
        <f t="shared" si="78"/>
        <v>3.2406015037593985</v>
      </c>
      <c r="K156" s="179">
        <f t="shared" si="79"/>
        <v>-159</v>
      </c>
      <c r="L156" s="163">
        <f t="shared" si="80"/>
        <v>862</v>
      </c>
      <c r="M156" s="164">
        <f t="shared" si="81"/>
        <v>1.0237421041167502E-3</v>
      </c>
    </row>
    <row r="157" spans="2:13" x14ac:dyDescent="0.25">
      <c r="B157" s="162" t="s">
        <v>123</v>
      </c>
      <c r="C157" s="163">
        <v>198</v>
      </c>
      <c r="D157" s="163">
        <v>172</v>
      </c>
      <c r="E157" s="163">
        <v>30</v>
      </c>
      <c r="F157" s="163">
        <v>963</v>
      </c>
      <c r="G157" s="163">
        <v>912</v>
      </c>
      <c r="H157" s="163">
        <v>2898</v>
      </c>
      <c r="I157" s="165">
        <f t="shared" si="82"/>
        <v>2.1776315789473686</v>
      </c>
      <c r="J157" s="164">
        <f t="shared" si="78"/>
        <v>15.848837209302324</v>
      </c>
      <c r="K157" s="179">
        <f t="shared" si="79"/>
        <v>1986</v>
      </c>
      <c r="L157" s="163">
        <f t="shared" si="80"/>
        <v>2726</v>
      </c>
      <c r="M157" s="164">
        <f t="shared" si="81"/>
        <v>2.6301459377042037E-3</v>
      </c>
    </row>
    <row r="158" spans="2:13" x14ac:dyDescent="0.25">
      <c r="B158" s="162" t="s">
        <v>119</v>
      </c>
      <c r="C158" s="163">
        <v>48</v>
      </c>
      <c r="D158" s="163">
        <v>32</v>
      </c>
      <c r="E158" s="163">
        <v>59</v>
      </c>
      <c r="F158" s="163">
        <v>359</v>
      </c>
      <c r="G158" s="163">
        <v>551</v>
      </c>
      <c r="H158" s="163">
        <v>534</v>
      </c>
      <c r="I158" s="165">
        <f t="shared" si="82"/>
        <v>-3.0852994555353952E-2</v>
      </c>
      <c r="J158" s="164">
        <f t="shared" si="78"/>
        <v>15.6875</v>
      </c>
      <c r="K158" s="179">
        <f t="shared" si="79"/>
        <v>-17</v>
      </c>
      <c r="L158" s="163">
        <f t="shared" si="80"/>
        <v>502</v>
      </c>
      <c r="M158" s="164">
        <f t="shared" si="81"/>
        <v>4.8464386843824876E-4</v>
      </c>
    </row>
    <row r="159" spans="2:13" x14ac:dyDescent="0.25">
      <c r="B159" s="162" t="s">
        <v>128</v>
      </c>
      <c r="C159" s="163">
        <v>48</v>
      </c>
      <c r="D159" s="163">
        <v>71</v>
      </c>
      <c r="E159" s="163">
        <v>153</v>
      </c>
      <c r="F159" s="163">
        <v>211</v>
      </c>
      <c r="G159" s="163">
        <v>215</v>
      </c>
      <c r="H159" s="163">
        <v>817</v>
      </c>
      <c r="I159" s="165">
        <f t="shared" si="82"/>
        <v>2.8</v>
      </c>
      <c r="J159" s="164">
        <f t="shared" si="78"/>
        <v>10.507042253521126</v>
      </c>
      <c r="K159" s="179">
        <f t="shared" si="79"/>
        <v>602</v>
      </c>
      <c r="L159" s="163">
        <f t="shared" si="80"/>
        <v>746</v>
      </c>
      <c r="M159" s="164">
        <f t="shared" si="81"/>
        <v>7.4148696725477386E-4</v>
      </c>
    </row>
    <row r="160" spans="2:13" x14ac:dyDescent="0.25">
      <c r="B160" s="162" t="s">
        <v>131</v>
      </c>
      <c r="C160" s="163">
        <v>30</v>
      </c>
      <c r="D160" s="163">
        <v>68</v>
      </c>
      <c r="E160" s="163">
        <v>160</v>
      </c>
      <c r="F160" s="163">
        <v>159</v>
      </c>
      <c r="G160" s="163">
        <v>89</v>
      </c>
      <c r="H160" s="163">
        <v>2080</v>
      </c>
      <c r="I160" s="165">
        <f t="shared" si="82"/>
        <v>22.370786516853933</v>
      </c>
      <c r="J160" s="164">
        <f t="shared" si="78"/>
        <v>29.588235294117649</v>
      </c>
      <c r="K160" s="179">
        <f t="shared" si="79"/>
        <v>1991</v>
      </c>
      <c r="L160" s="163">
        <f t="shared" si="80"/>
        <v>2012</v>
      </c>
      <c r="M160" s="164">
        <f t="shared" si="81"/>
        <v>1.8877513976620925E-3</v>
      </c>
    </row>
    <row r="161" spans="2:13" x14ac:dyDescent="0.25">
      <c r="B161" s="168" t="s">
        <v>145</v>
      </c>
      <c r="C161" s="169">
        <f>IFERROR(C153-SUM(C154:C160),"nd")</f>
        <v>1273</v>
      </c>
      <c r="D161" s="169">
        <f t="shared" ref="D161:H161" si="83">IFERROR(D153-SUM(D154:D160),"nd")</f>
        <v>1245</v>
      </c>
      <c r="E161" s="169">
        <f t="shared" si="83"/>
        <v>535</v>
      </c>
      <c r="F161" s="169">
        <f t="shared" si="83"/>
        <v>2302</v>
      </c>
      <c r="G161" s="169">
        <f t="shared" si="83"/>
        <v>3985</v>
      </c>
      <c r="H161" s="169">
        <f t="shared" si="83"/>
        <v>4534</v>
      </c>
      <c r="I161" s="171">
        <f t="shared" si="82"/>
        <v>0.13776662484316193</v>
      </c>
      <c r="J161" s="170">
        <f t="shared" si="78"/>
        <v>2.6417670682730923</v>
      </c>
      <c r="K161" s="180">
        <f t="shared" si="79"/>
        <v>549</v>
      </c>
      <c r="L161" s="169">
        <f t="shared" si="80"/>
        <v>3289</v>
      </c>
      <c r="M161" s="170">
        <f t="shared" si="81"/>
        <v>4.1149350177884262E-3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05292-1E86-406C-B701-1C9958618B09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1" t="s">
        <v>62</v>
      </c>
      <c r="D5" s="302"/>
      <c r="E5" s="302"/>
      <c r="F5" s="302"/>
      <c r="G5" s="302"/>
      <c r="H5" s="302"/>
      <c r="I5" s="302"/>
      <c r="J5" s="302"/>
      <c r="K5" s="302"/>
      <c r="L5" s="301" t="s">
        <v>61</v>
      </c>
      <c r="M5" s="302"/>
      <c r="N5" s="302"/>
      <c r="O5" s="302"/>
      <c r="P5" s="302"/>
      <c r="Q5" s="302"/>
      <c r="R5" s="302"/>
      <c r="S5" s="302"/>
      <c r="T5" s="302"/>
      <c r="U5" s="301" t="s">
        <v>137</v>
      </c>
      <c r="V5" s="302"/>
      <c r="W5" s="302"/>
      <c r="X5" s="302"/>
      <c r="Y5" s="302"/>
      <c r="Z5" s="302"/>
      <c r="AA5" s="302"/>
      <c r="AB5" s="302"/>
    </row>
    <row r="6" spans="1:28" s="144" customFormat="1" ht="72" customHeight="1" x14ac:dyDescent="0.25">
      <c r="B6" s="145"/>
      <c r="C6" s="172" t="s">
        <v>259</v>
      </c>
      <c r="D6" s="172" t="s">
        <v>260</v>
      </c>
      <c r="E6" s="172" t="s">
        <v>266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259</v>
      </c>
      <c r="M6" s="172" t="s">
        <v>260</v>
      </c>
      <c r="N6" s="172" t="s">
        <v>266</v>
      </c>
      <c r="O6" s="172" t="s">
        <v>261</v>
      </c>
      <c r="P6" s="172" t="s">
        <v>262</v>
      </c>
      <c r="Q6" s="172" t="s">
        <v>263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259</v>
      </c>
      <c r="V6" s="172" t="s">
        <v>266</v>
      </c>
      <c r="W6" s="172" t="s">
        <v>261</v>
      </c>
      <c r="X6" s="172" t="s">
        <v>262</v>
      </c>
      <c r="Y6" s="172" t="s">
        <v>263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678988</v>
      </c>
      <c r="D8" s="176">
        <f t="shared" si="0"/>
        <v>230721</v>
      </c>
      <c r="E8" s="176">
        <f t="shared" si="0"/>
        <v>287662</v>
      </c>
      <c r="F8" s="176">
        <f t="shared" si="0"/>
        <v>610524</v>
      </c>
      <c r="G8" s="176">
        <f t="shared" si="0"/>
        <v>675162</v>
      </c>
      <c r="H8" s="176">
        <f t="shared" si="0"/>
        <v>693797</v>
      </c>
      <c r="I8" s="177">
        <f>IFERROR(H8/G8-1,"-")</f>
        <v>2.760078321943471E-2</v>
      </c>
      <c r="J8" s="177">
        <f>IFERROR(H8/C8-1,"-")</f>
        <v>2.1810400183802869E-2</v>
      </c>
      <c r="K8" s="177">
        <f>H8/H$8</f>
        <v>1</v>
      </c>
      <c r="L8" s="176">
        <f t="shared" ref="L8:Q8" si="1">L9+L12</f>
        <v>2591150</v>
      </c>
      <c r="M8" s="176">
        <f t="shared" si="1"/>
        <v>897684</v>
      </c>
      <c r="N8" s="176">
        <f t="shared" si="1"/>
        <v>1322963</v>
      </c>
      <c r="O8" s="176">
        <f t="shared" si="1"/>
        <v>2830089</v>
      </c>
      <c r="P8" s="176">
        <f t="shared" si="1"/>
        <v>3075812</v>
      </c>
      <c r="Q8" s="176">
        <f t="shared" si="1"/>
        <v>3239982</v>
      </c>
      <c r="R8" s="177">
        <f>IFERROR(Q8/P8-1,"-")</f>
        <v>5.3374523540450358E-2</v>
      </c>
      <c r="S8" s="177">
        <f>IFERROR(Q8/L8-1,"-")</f>
        <v>0.25040310286938228</v>
      </c>
      <c r="T8" s="177">
        <f>Q8/Q$8</f>
        <v>1</v>
      </c>
      <c r="U8" s="176">
        <f>U9+U12</f>
        <v>3270138</v>
      </c>
      <c r="V8" s="176">
        <f>V9+V12</f>
        <v>1610625</v>
      </c>
      <c r="W8" s="176">
        <f>W9+W12</f>
        <v>3440613</v>
      </c>
      <c r="X8" s="176">
        <f>X9+X12</f>
        <v>3750974</v>
      </c>
      <c r="Y8" s="176">
        <f>Y9+Y12</f>
        <v>3933779</v>
      </c>
      <c r="Z8" s="177">
        <f>IFERROR(Y8/X8-1,"-")</f>
        <v>4.8735341807221166E-2</v>
      </c>
      <c r="AA8" s="177">
        <f t="shared" ref="AA8:AA20" si="2">IFERROR(Y8/U8-1,"-")</f>
        <v>0.20293975361284455</v>
      </c>
      <c r="AB8" s="177">
        <f>Y8/Y$8</f>
        <v>1</v>
      </c>
    </row>
    <row r="9" spans="1:28" x14ac:dyDescent="0.25">
      <c r="A9" s="1"/>
      <c r="B9" s="157" t="s">
        <v>97</v>
      </c>
      <c r="C9" s="158">
        <v>173478</v>
      </c>
      <c r="D9" s="158">
        <v>73688</v>
      </c>
      <c r="E9" s="158">
        <v>109521</v>
      </c>
      <c r="F9" s="158">
        <v>160928</v>
      </c>
      <c r="G9" s="158">
        <v>192278</v>
      </c>
      <c r="H9" s="158">
        <v>198262</v>
      </c>
      <c r="I9" s="159">
        <f>IFERROR(H9/G9-1,"-")</f>
        <v>3.1121605175839173E-2</v>
      </c>
      <c r="J9" s="160">
        <f>IFERROR(H9/C9-1,"-")</f>
        <v>0.14286537774242269</v>
      </c>
      <c r="K9" s="159">
        <f>H9/H$8</f>
        <v>0.28576370321578215</v>
      </c>
      <c r="L9" s="158">
        <v>627587</v>
      </c>
      <c r="M9" s="158">
        <v>279487</v>
      </c>
      <c r="N9" s="158">
        <v>505929</v>
      </c>
      <c r="O9" s="158">
        <v>640399</v>
      </c>
      <c r="P9" s="158">
        <v>630851</v>
      </c>
      <c r="Q9" s="158">
        <v>630608</v>
      </c>
      <c r="R9" s="159">
        <f>IFERROR(Q9/P9-1,"-")</f>
        <v>-3.8519396814773454E-4</v>
      </c>
      <c r="S9" s="160">
        <f>IFERROR(Q9/L9-1,"-")</f>
        <v>4.8136752354652756E-3</v>
      </c>
      <c r="T9" s="159">
        <f>Q9/Q$8</f>
        <v>0.19463318006087688</v>
      </c>
      <c r="U9" s="158">
        <v>801065</v>
      </c>
      <c r="V9" s="158">
        <v>615450</v>
      </c>
      <c r="W9" s="158">
        <v>801327</v>
      </c>
      <c r="X9" s="158">
        <v>823129</v>
      </c>
      <c r="Y9" s="158">
        <v>828870</v>
      </c>
      <c r="Z9" s="159">
        <f>IFERROR(Y9/X9-1,"-")</f>
        <v>6.9746054385158018E-3</v>
      </c>
      <c r="AA9" s="160">
        <f t="shared" si="2"/>
        <v>3.4710042256246298E-2</v>
      </c>
      <c r="AB9" s="159">
        <f>Y9/Y$8</f>
        <v>0.21070578697989897</v>
      </c>
    </row>
    <row r="10" spans="1:28" x14ac:dyDescent="0.25">
      <c r="A10" s="161"/>
      <c r="B10" s="162" t="s">
        <v>103</v>
      </c>
      <c r="C10" s="163">
        <v>84416</v>
      </c>
      <c r="D10" s="163">
        <v>34280</v>
      </c>
      <c r="E10" s="163">
        <v>70781</v>
      </c>
      <c r="F10" s="163">
        <v>90778</v>
      </c>
      <c r="G10" s="163">
        <v>108346</v>
      </c>
      <c r="H10" s="163">
        <v>110381</v>
      </c>
      <c r="I10" s="164">
        <f>IFERROR(H10/G10-1,"-")</f>
        <v>1.8782419286360374E-2</v>
      </c>
      <c r="J10" s="165">
        <f>IFERROR(H10/C10-1,"-")</f>
        <v>0.3075838703563305</v>
      </c>
      <c r="K10" s="164">
        <f>H10/H$8</f>
        <v>0.1590969692864051</v>
      </c>
      <c r="L10" s="163">
        <v>205174</v>
      </c>
      <c r="M10" s="163">
        <v>103442</v>
      </c>
      <c r="N10" s="163">
        <v>231556</v>
      </c>
      <c r="O10" s="163">
        <v>220534</v>
      </c>
      <c r="P10" s="163">
        <v>210153</v>
      </c>
      <c r="Q10" s="163">
        <v>207160</v>
      </c>
      <c r="R10" s="164">
        <f>IFERROR(Q10/P10-1,"-")</f>
        <v>-1.4242004634718475E-2</v>
      </c>
      <c r="S10" s="165">
        <f>IFERROR(Q10/L10-1,"-")</f>
        <v>9.6795890317487032E-3</v>
      </c>
      <c r="T10" s="164">
        <f>Q10/Q$8</f>
        <v>6.3938626819531719E-2</v>
      </c>
      <c r="U10" s="163">
        <v>289590</v>
      </c>
      <c r="V10" s="163">
        <v>302337</v>
      </c>
      <c r="W10" s="163">
        <v>311312</v>
      </c>
      <c r="X10" s="163">
        <v>318499</v>
      </c>
      <c r="Y10" s="163">
        <v>317541</v>
      </c>
      <c r="Z10" s="164">
        <f>IFERROR(Y10/X10-1,"-")</f>
        <v>-3.0078587373900678E-3</v>
      </c>
      <c r="AA10" s="165">
        <f t="shared" si="2"/>
        <v>9.6519216823785392E-2</v>
      </c>
      <c r="AB10" s="164">
        <f>Y10/Y$8</f>
        <v>8.0721616542261274E-2</v>
      </c>
    </row>
    <row r="11" spans="1:28" x14ac:dyDescent="0.25">
      <c r="A11" s="161"/>
      <c r="B11" s="162" t="s">
        <v>100</v>
      </c>
      <c r="C11" s="163">
        <v>89062</v>
      </c>
      <c r="D11" s="163">
        <v>39408</v>
      </c>
      <c r="E11" s="163">
        <v>38740</v>
      </c>
      <c r="F11" s="163">
        <v>70150</v>
      </c>
      <c r="G11" s="163">
        <v>83932</v>
      </c>
      <c r="H11" s="163">
        <v>87881</v>
      </c>
      <c r="I11" s="164">
        <f>IFERROR(H11/G11-1,"-")</f>
        <v>4.7049992851355915E-2</v>
      </c>
      <c r="J11" s="165">
        <f>IFERROR(H11/C11-1,"-")</f>
        <v>-1.3260425321686031E-2</v>
      </c>
      <c r="K11" s="164">
        <f>H11/H$8</f>
        <v>0.12666673392937702</v>
      </c>
      <c r="L11" s="163">
        <v>422413</v>
      </c>
      <c r="M11" s="163">
        <v>176045</v>
      </c>
      <c r="N11" s="163">
        <v>274373</v>
      </c>
      <c r="O11" s="163">
        <v>419865</v>
      </c>
      <c r="P11" s="163">
        <v>420698</v>
      </c>
      <c r="Q11" s="163">
        <v>423448</v>
      </c>
      <c r="R11" s="164">
        <f>IFERROR(Q11/P11-1,"-")</f>
        <v>6.5367555823891976E-3</v>
      </c>
      <c r="S11" s="165">
        <f>IFERROR(Q11/L11-1,"-")</f>
        <v>2.4502086820243907E-3</v>
      </c>
      <c r="T11" s="164">
        <f>Q11/Q$8</f>
        <v>0.13069455324134516</v>
      </c>
      <c r="U11" s="163">
        <v>511475</v>
      </c>
      <c r="V11" s="163">
        <v>313113</v>
      </c>
      <c r="W11" s="163">
        <v>490015</v>
      </c>
      <c r="X11" s="163">
        <v>504630</v>
      </c>
      <c r="Y11" s="163">
        <v>511329</v>
      </c>
      <c r="Z11" s="164">
        <f>IFERROR(Y11/X11-1,"-")</f>
        <v>1.327507282563456E-2</v>
      </c>
      <c r="AA11" s="165">
        <f t="shared" si="2"/>
        <v>-2.8544894667381637E-4</v>
      </c>
      <c r="AB11" s="164">
        <f>Y11/Y$8</f>
        <v>0.12998417043763771</v>
      </c>
    </row>
    <row r="12" spans="1:28" x14ac:dyDescent="0.25">
      <c r="A12" s="1"/>
      <c r="B12" s="157" t="s">
        <v>107</v>
      </c>
      <c r="C12" s="158">
        <v>505510</v>
      </c>
      <c r="D12" s="158">
        <v>157033</v>
      </c>
      <c r="E12" s="158">
        <v>178141</v>
      </c>
      <c r="F12" s="158">
        <v>449596</v>
      </c>
      <c r="G12" s="158">
        <v>482884</v>
      </c>
      <c r="H12" s="158">
        <v>495535</v>
      </c>
      <c r="I12" s="159">
        <f>IFERROR(H12/G12-1,"-")</f>
        <v>2.6198838644477807E-2</v>
      </c>
      <c r="J12" s="160">
        <f>IFERROR(H12/C12-1,"-")</f>
        <v>-1.9732547328440542E-2</v>
      </c>
      <c r="K12" s="159">
        <f>H12/H$8</f>
        <v>0.71423629678421785</v>
      </c>
      <c r="L12" s="158">
        <v>1963563</v>
      </c>
      <c r="M12" s="158">
        <v>618197</v>
      </c>
      <c r="N12" s="158">
        <v>817034</v>
      </c>
      <c r="O12" s="158">
        <v>2189690</v>
      </c>
      <c r="P12" s="158">
        <v>2444961</v>
      </c>
      <c r="Q12" s="158">
        <v>2609374</v>
      </c>
      <c r="R12" s="159">
        <f>IFERROR(Q12/P12-1,"-")</f>
        <v>6.7245653407150385E-2</v>
      </c>
      <c r="S12" s="160">
        <f>IFERROR(Q12/L12-1,"-")</f>
        <v>0.32889751945825019</v>
      </c>
      <c r="T12" s="159">
        <f>Q12/Q$8</f>
        <v>0.80536681993912307</v>
      </c>
      <c r="U12" s="158">
        <v>2469073</v>
      </c>
      <c r="V12" s="158">
        <v>995175</v>
      </c>
      <c r="W12" s="158">
        <v>2639286</v>
      </c>
      <c r="X12" s="158">
        <v>2927845</v>
      </c>
      <c r="Y12" s="158">
        <v>3104909</v>
      </c>
      <c r="Z12" s="159">
        <f>IFERROR(Y12/X12-1,"-")</f>
        <v>6.0475879016819611E-2</v>
      </c>
      <c r="AA12" s="160">
        <f t="shared" si="2"/>
        <v>0.25752013002450713</v>
      </c>
      <c r="AB12" s="159">
        <f>Y12/Y$8</f>
        <v>0.78929421302010105</v>
      </c>
    </row>
    <row r="13" spans="1:28" s="56" customFormat="1" x14ac:dyDescent="0.25">
      <c r="B13" s="162" t="s">
        <v>110</v>
      </c>
      <c r="C13" s="163">
        <v>180115</v>
      </c>
      <c r="D13" s="163">
        <v>52387</v>
      </c>
      <c r="E13" s="163">
        <v>42548</v>
      </c>
      <c r="F13" s="163">
        <v>168258</v>
      </c>
      <c r="G13" s="163">
        <v>188850</v>
      </c>
      <c r="H13" s="163">
        <v>187397</v>
      </c>
      <c r="I13" s="164">
        <f t="shared" ref="I13:I20" si="3">IFERROR(H13/G13-1,"-")</f>
        <v>-7.6939369870266949E-3</v>
      </c>
      <c r="J13" s="165">
        <f t="shared" ref="J13:J20" si="4">IFERROR(H13/C13-1,"-")</f>
        <v>4.0429725453182686E-2</v>
      </c>
      <c r="K13" s="164">
        <f t="shared" ref="K13:K20" si="5">H13/H$8</f>
        <v>0.2701035028978217</v>
      </c>
      <c r="L13" s="163">
        <v>877739</v>
      </c>
      <c r="M13" s="163">
        <v>241190</v>
      </c>
      <c r="N13" s="163">
        <v>234137</v>
      </c>
      <c r="O13" s="163">
        <v>1035310</v>
      </c>
      <c r="P13" s="163">
        <v>1153295</v>
      </c>
      <c r="Q13" s="163">
        <v>1224480</v>
      </c>
      <c r="R13" s="164">
        <f t="shared" ref="R13:R20" si="6">IFERROR(Q13/P13-1,"-")</f>
        <v>6.1723149757867635E-2</v>
      </c>
      <c r="S13" s="165">
        <f t="shared" ref="S13:S20" si="7">IFERROR(Q13/L13-1,"-")</f>
        <v>0.39503884412108836</v>
      </c>
      <c r="T13" s="164">
        <f t="shared" ref="T13:T20" si="8">Q13/Q$8</f>
        <v>0.37792802552606775</v>
      </c>
      <c r="U13" s="163">
        <v>1057854</v>
      </c>
      <c r="V13" s="163">
        <v>276685</v>
      </c>
      <c r="W13" s="163">
        <v>1203568</v>
      </c>
      <c r="X13" s="163">
        <v>1342145</v>
      </c>
      <c r="Y13" s="163">
        <v>1411877</v>
      </c>
      <c r="Z13" s="164">
        <f t="shared" ref="Z13:Z20" si="9">IFERROR(Y13/X13-1,"-")</f>
        <v>5.1955638176202967E-2</v>
      </c>
      <c r="AA13" s="165">
        <f t="shared" si="2"/>
        <v>0.3346614939301642</v>
      </c>
      <c r="AB13" s="164">
        <f t="shared" ref="AB13:AB20" si="10">Y13/Y$8</f>
        <v>0.35891111320691882</v>
      </c>
    </row>
    <row r="14" spans="1:28" s="56" customFormat="1" x14ac:dyDescent="0.25">
      <c r="B14" s="162" t="s">
        <v>113</v>
      </c>
      <c r="C14" s="163">
        <v>75018</v>
      </c>
      <c r="D14" s="163">
        <v>23057</v>
      </c>
      <c r="E14" s="163">
        <v>31807</v>
      </c>
      <c r="F14" s="163">
        <v>57586</v>
      </c>
      <c r="G14" s="163">
        <v>64971</v>
      </c>
      <c r="H14" s="163">
        <v>66072</v>
      </c>
      <c r="I14" s="164">
        <f t="shared" si="3"/>
        <v>1.6946022071385736E-2</v>
      </c>
      <c r="J14" s="165">
        <f t="shared" si="4"/>
        <v>-0.11925137966887944</v>
      </c>
      <c r="K14" s="164">
        <f t="shared" si="5"/>
        <v>9.5232467133758145E-2</v>
      </c>
      <c r="L14" s="163">
        <v>308063</v>
      </c>
      <c r="M14" s="163">
        <v>88171</v>
      </c>
      <c r="N14" s="163">
        <v>132166</v>
      </c>
      <c r="O14" s="163">
        <v>247242</v>
      </c>
      <c r="P14" s="163">
        <v>280066</v>
      </c>
      <c r="Q14" s="163">
        <v>288640</v>
      </c>
      <c r="R14" s="164">
        <f t="shared" si="6"/>
        <v>3.0614212364228344E-2</v>
      </c>
      <c r="S14" s="165">
        <f t="shared" si="7"/>
        <v>-6.3048791967876716E-2</v>
      </c>
      <c r="T14" s="164">
        <f t="shared" si="8"/>
        <v>8.9086914680390206E-2</v>
      </c>
      <c r="U14" s="163">
        <v>383081</v>
      </c>
      <c r="V14" s="163">
        <v>163973</v>
      </c>
      <c r="W14" s="163">
        <v>304828</v>
      </c>
      <c r="X14" s="163">
        <v>345037</v>
      </c>
      <c r="Y14" s="163">
        <v>354712</v>
      </c>
      <c r="Z14" s="164">
        <f t="shared" si="9"/>
        <v>2.8040471021948399E-2</v>
      </c>
      <c r="AA14" s="165">
        <f t="shared" si="2"/>
        <v>-7.4054834356180543E-2</v>
      </c>
      <c r="AB14" s="164">
        <f t="shared" si="10"/>
        <v>9.0170800139001195E-2</v>
      </c>
    </row>
    <row r="15" spans="1:28" x14ac:dyDescent="0.25">
      <c r="A15" s="1"/>
      <c r="B15" s="162" t="s">
        <v>116</v>
      </c>
      <c r="C15" s="163">
        <v>28822</v>
      </c>
      <c r="D15" s="163">
        <v>10399</v>
      </c>
      <c r="E15" s="163">
        <v>19398</v>
      </c>
      <c r="F15" s="163">
        <v>29185</v>
      </c>
      <c r="G15" s="163">
        <v>31987</v>
      </c>
      <c r="H15" s="163">
        <v>31292</v>
      </c>
      <c r="I15" s="164">
        <f t="shared" si="3"/>
        <v>-2.1727576828086459E-2</v>
      </c>
      <c r="J15" s="165">
        <f t="shared" si="4"/>
        <v>8.5698424814377949E-2</v>
      </c>
      <c r="K15" s="164">
        <f t="shared" si="5"/>
        <v>4.5102529990760989E-2</v>
      </c>
      <c r="L15" s="163">
        <v>100608</v>
      </c>
      <c r="M15" s="163">
        <v>34513</v>
      </c>
      <c r="N15" s="163">
        <v>73172</v>
      </c>
      <c r="O15" s="163">
        <v>121870</v>
      </c>
      <c r="P15" s="163">
        <v>132108</v>
      </c>
      <c r="Q15" s="163">
        <v>147946</v>
      </c>
      <c r="R15" s="164">
        <f t="shared" si="6"/>
        <v>0.11988675931813364</v>
      </c>
      <c r="S15" s="165">
        <f>IFERROR(Q15/L15-1,"-")</f>
        <v>0.47051924300254444</v>
      </c>
      <c r="T15" s="164">
        <f t="shared" si="8"/>
        <v>4.5662599360119904E-2</v>
      </c>
      <c r="U15" s="163">
        <v>129430</v>
      </c>
      <c r="V15" s="163">
        <v>92570</v>
      </c>
      <c r="W15" s="163">
        <v>151055</v>
      </c>
      <c r="X15" s="163">
        <v>164095</v>
      </c>
      <c r="Y15" s="163">
        <v>179238</v>
      </c>
      <c r="Z15" s="164">
        <f t="shared" si="9"/>
        <v>9.2281909869283085E-2</v>
      </c>
      <c r="AA15" s="165">
        <f t="shared" si="2"/>
        <v>0.38482577454994971</v>
      </c>
      <c r="AB15" s="164">
        <f t="shared" si="10"/>
        <v>4.5563820438311357E-2</v>
      </c>
    </row>
    <row r="16" spans="1:28" x14ac:dyDescent="0.25">
      <c r="A16" s="1"/>
      <c r="B16" s="162" t="s">
        <v>123</v>
      </c>
      <c r="C16" s="163">
        <v>14257</v>
      </c>
      <c r="D16" s="163">
        <v>4254</v>
      </c>
      <c r="E16" s="163">
        <v>8300</v>
      </c>
      <c r="F16" s="163">
        <v>17949</v>
      </c>
      <c r="G16" s="163">
        <v>13473</v>
      </c>
      <c r="H16" s="163">
        <v>12775</v>
      </c>
      <c r="I16" s="164">
        <f t="shared" si="3"/>
        <v>-5.1807318340384434E-2</v>
      </c>
      <c r="J16" s="165">
        <f t="shared" si="4"/>
        <v>-0.10394893736410182</v>
      </c>
      <c r="K16" s="164">
        <f t="shared" si="5"/>
        <v>1.8413166963823713E-2</v>
      </c>
      <c r="L16" s="163">
        <v>70146</v>
      </c>
      <c r="M16" s="163">
        <v>22193</v>
      </c>
      <c r="N16" s="163">
        <v>48628</v>
      </c>
      <c r="O16" s="163">
        <v>96831</v>
      </c>
      <c r="P16" s="163">
        <v>94543</v>
      </c>
      <c r="Q16" s="163">
        <v>104931</v>
      </c>
      <c r="R16" s="164">
        <f t="shared" si="6"/>
        <v>0.10987592947124591</v>
      </c>
      <c r="S16" s="165">
        <f t="shared" si="7"/>
        <v>0.49589427764947391</v>
      </c>
      <c r="T16" s="164">
        <f t="shared" si="8"/>
        <v>3.2386291034950193E-2</v>
      </c>
      <c r="U16" s="163">
        <v>84403</v>
      </c>
      <c r="V16" s="163">
        <v>56928</v>
      </c>
      <c r="W16" s="163">
        <v>114780</v>
      </c>
      <c r="X16" s="163">
        <v>108016</v>
      </c>
      <c r="Y16" s="163">
        <v>117706</v>
      </c>
      <c r="Z16" s="164">
        <f t="shared" si="9"/>
        <v>8.9708932010072573E-2</v>
      </c>
      <c r="AA16" s="165">
        <f t="shared" si="2"/>
        <v>0.39457128301126732</v>
      </c>
      <c r="AB16" s="164">
        <f t="shared" si="10"/>
        <v>2.9921863937958895E-2</v>
      </c>
    </row>
    <row r="17" spans="1:28" x14ac:dyDescent="0.25">
      <c r="A17" s="56"/>
      <c r="B17" s="162" t="s">
        <v>119</v>
      </c>
      <c r="C17" s="163">
        <v>11302</v>
      </c>
      <c r="D17" s="163">
        <v>4907</v>
      </c>
      <c r="E17" s="163">
        <v>5233</v>
      </c>
      <c r="F17" s="163">
        <v>9402</v>
      </c>
      <c r="G17" s="163">
        <v>9469</v>
      </c>
      <c r="H17" s="163">
        <v>8804</v>
      </c>
      <c r="I17" s="164">
        <f t="shared" si="3"/>
        <v>-7.0229168866828617E-2</v>
      </c>
      <c r="J17" s="165">
        <f t="shared" si="4"/>
        <v>-0.22102282781808524</v>
      </c>
      <c r="K17" s="164">
        <f t="shared" si="5"/>
        <v>1.268959075925667E-2</v>
      </c>
      <c r="L17" s="163">
        <v>96491</v>
      </c>
      <c r="M17" s="163">
        <v>41614</v>
      </c>
      <c r="N17" s="163">
        <v>65010</v>
      </c>
      <c r="O17" s="163">
        <v>109120</v>
      </c>
      <c r="P17" s="163">
        <v>112532</v>
      </c>
      <c r="Q17" s="163">
        <v>118779</v>
      </c>
      <c r="R17" s="164">
        <f t="shared" si="6"/>
        <v>5.5513098496427604E-2</v>
      </c>
      <c r="S17" s="165">
        <f t="shared" si="7"/>
        <v>0.23098527323791851</v>
      </c>
      <c r="T17" s="164">
        <f t="shared" si="8"/>
        <v>3.6660388854012155E-2</v>
      </c>
      <c r="U17" s="163">
        <v>107793</v>
      </c>
      <c r="V17" s="163">
        <v>70243</v>
      </c>
      <c r="W17" s="163">
        <v>118522</v>
      </c>
      <c r="X17" s="163">
        <v>122001</v>
      </c>
      <c r="Y17" s="163">
        <v>127583</v>
      </c>
      <c r="Z17" s="164">
        <f t="shared" si="9"/>
        <v>4.5753723330136609E-2</v>
      </c>
      <c r="AA17" s="165">
        <f t="shared" si="2"/>
        <v>0.18359262660840692</v>
      </c>
      <c r="AB17" s="164">
        <f t="shared" si="10"/>
        <v>3.2432681144517778E-2</v>
      </c>
    </row>
    <row r="18" spans="1:28" x14ac:dyDescent="0.25">
      <c r="A18" s="56"/>
      <c r="B18" s="162" t="s">
        <v>128</v>
      </c>
      <c r="C18" s="163">
        <v>11406</v>
      </c>
      <c r="D18" s="163">
        <v>3311</v>
      </c>
      <c r="E18" s="163">
        <v>1467</v>
      </c>
      <c r="F18" s="163">
        <v>4980</v>
      </c>
      <c r="G18" s="163">
        <v>5343</v>
      </c>
      <c r="H18" s="163">
        <v>4560</v>
      </c>
      <c r="I18" s="164">
        <f t="shared" si="3"/>
        <v>-0.14654688377316116</v>
      </c>
      <c r="J18" s="165">
        <f t="shared" si="4"/>
        <v>-0.60021041557075216</v>
      </c>
      <c r="K18" s="164">
        <f t="shared" si="5"/>
        <v>6.5725276990243548E-3</v>
      </c>
      <c r="L18" s="163">
        <v>27959</v>
      </c>
      <c r="M18" s="163">
        <v>14885</v>
      </c>
      <c r="N18" s="163">
        <v>9402</v>
      </c>
      <c r="O18" s="163">
        <v>30731</v>
      </c>
      <c r="P18" s="163">
        <v>34471</v>
      </c>
      <c r="Q18" s="163">
        <v>32018</v>
      </c>
      <c r="R18" s="164">
        <f t="shared" si="6"/>
        <v>-7.1161265991703138E-2</v>
      </c>
      <c r="S18" s="165">
        <f t="shared" si="7"/>
        <v>0.14517686612539782</v>
      </c>
      <c r="T18" s="164">
        <f t="shared" si="8"/>
        <v>9.8821536662858003E-3</v>
      </c>
      <c r="U18" s="163">
        <v>39365</v>
      </c>
      <c r="V18" s="163">
        <v>10869</v>
      </c>
      <c r="W18" s="163">
        <v>35711</v>
      </c>
      <c r="X18" s="163">
        <v>39814</v>
      </c>
      <c r="Y18" s="163">
        <v>36578</v>
      </c>
      <c r="Z18" s="164">
        <f t="shared" si="9"/>
        <v>-8.1277942432310235E-2</v>
      </c>
      <c r="AA18" s="165">
        <f t="shared" si="2"/>
        <v>-7.0798933062365066E-2</v>
      </c>
      <c r="AB18" s="164">
        <f t="shared" si="10"/>
        <v>9.2984379651220878E-3</v>
      </c>
    </row>
    <row r="19" spans="1:28" x14ac:dyDescent="0.25">
      <c r="A19" s="56"/>
      <c r="B19" s="162" t="s">
        <v>131</v>
      </c>
      <c r="C19" s="163">
        <v>9549</v>
      </c>
      <c r="D19" s="163">
        <v>3393</v>
      </c>
      <c r="E19" s="163">
        <v>1145</v>
      </c>
      <c r="F19" s="163">
        <v>2908</v>
      </c>
      <c r="G19" s="163">
        <v>3724</v>
      </c>
      <c r="H19" s="163">
        <v>2867</v>
      </c>
      <c r="I19" s="164">
        <f t="shared" si="3"/>
        <v>-0.23012889366272826</v>
      </c>
      <c r="J19" s="165">
        <f t="shared" si="4"/>
        <v>-0.69975913708241699</v>
      </c>
      <c r="K19" s="164">
        <f t="shared" si="5"/>
        <v>4.1323326563821984E-3</v>
      </c>
      <c r="L19" s="163">
        <v>40396</v>
      </c>
      <c r="M19" s="163">
        <v>21863</v>
      </c>
      <c r="N19" s="163">
        <v>7375</v>
      </c>
      <c r="O19" s="163">
        <v>25453</v>
      </c>
      <c r="P19" s="163">
        <v>33746</v>
      </c>
      <c r="Q19" s="163">
        <v>31088</v>
      </c>
      <c r="R19" s="164">
        <f t="shared" si="6"/>
        <v>-7.8764890653707065E-2</v>
      </c>
      <c r="S19" s="165">
        <f t="shared" si="7"/>
        <v>-0.230418853351817</v>
      </c>
      <c r="T19" s="164">
        <f t="shared" si="8"/>
        <v>9.5951150345896987E-3</v>
      </c>
      <c r="U19" s="163">
        <v>49945</v>
      </c>
      <c r="V19" s="163">
        <v>8520</v>
      </c>
      <c r="W19" s="163">
        <v>28361</v>
      </c>
      <c r="X19" s="163">
        <v>37470</v>
      </c>
      <c r="Y19" s="163">
        <v>33955</v>
      </c>
      <c r="Z19" s="164">
        <f t="shared" si="9"/>
        <v>-9.3808380037363248E-2</v>
      </c>
      <c r="AA19" s="165">
        <f t="shared" si="2"/>
        <v>-0.32015216738412255</v>
      </c>
      <c r="AB19" s="164">
        <f t="shared" si="10"/>
        <v>8.631649108910287E-3</v>
      </c>
    </row>
    <row r="20" spans="1:28" x14ac:dyDescent="0.25">
      <c r="A20" s="56"/>
      <c r="B20" s="168" t="s">
        <v>145</v>
      </c>
      <c r="C20" s="169">
        <f t="shared" ref="C20:H20" si="11">C12-SUM(C13:C19)</f>
        <v>175041</v>
      </c>
      <c r="D20" s="169">
        <f t="shared" si="11"/>
        <v>55325</v>
      </c>
      <c r="E20" s="169">
        <f t="shared" si="11"/>
        <v>68243</v>
      </c>
      <c r="F20" s="169">
        <f t="shared" si="11"/>
        <v>159328</v>
      </c>
      <c r="G20" s="169">
        <f t="shared" si="11"/>
        <v>165067</v>
      </c>
      <c r="H20" s="169">
        <f t="shared" si="11"/>
        <v>181768</v>
      </c>
      <c r="I20" s="170">
        <f t="shared" si="3"/>
        <v>0.10117709778453587</v>
      </c>
      <c r="J20" s="171">
        <f t="shared" si="4"/>
        <v>3.8430996166612497E-2</v>
      </c>
      <c r="K20" s="170">
        <f t="shared" si="5"/>
        <v>0.26199017868339008</v>
      </c>
      <c r="L20" s="169">
        <f t="shared" ref="L20:Q20" si="12">L12-SUM(L13:L19)</f>
        <v>442161</v>
      </c>
      <c r="M20" s="169">
        <f t="shared" si="12"/>
        <v>153768</v>
      </c>
      <c r="N20" s="169">
        <f t="shared" si="12"/>
        <v>247144</v>
      </c>
      <c r="O20" s="169">
        <f t="shared" si="12"/>
        <v>523133</v>
      </c>
      <c r="P20" s="169">
        <f t="shared" si="12"/>
        <v>604200</v>
      </c>
      <c r="Q20" s="169">
        <f t="shared" si="12"/>
        <v>661492</v>
      </c>
      <c r="R20" s="170">
        <f t="shared" si="6"/>
        <v>9.482290632240975E-2</v>
      </c>
      <c r="S20" s="171">
        <f t="shared" si="7"/>
        <v>0.49604329644631706</v>
      </c>
      <c r="T20" s="170">
        <f t="shared" si="8"/>
        <v>0.20416533178270743</v>
      </c>
      <c r="U20" s="169">
        <f>U12-SUM(U13:U19)</f>
        <v>617202</v>
      </c>
      <c r="V20" s="169">
        <f>V12-SUM(V13:V19)</f>
        <v>315387</v>
      </c>
      <c r="W20" s="169">
        <f>W12-SUM(W13:W19)</f>
        <v>682461</v>
      </c>
      <c r="X20" s="169">
        <f>X12-SUM(X13:X19)</f>
        <v>769267</v>
      </c>
      <c r="Y20" s="169">
        <f>Y12-SUM(Y13:Y19)</f>
        <v>843260</v>
      </c>
      <c r="Z20" s="170">
        <f t="shared" si="9"/>
        <v>9.6186369621990897E-2</v>
      </c>
      <c r="AA20" s="171">
        <f t="shared" si="2"/>
        <v>0.36626258502078746</v>
      </c>
      <c r="AB20" s="170">
        <f t="shared" si="10"/>
        <v>0.2143638470793606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198962</v>
      </c>
      <c r="D22" s="176">
        <f t="shared" si="13"/>
        <v>40634</v>
      </c>
      <c r="E22" s="176">
        <f t="shared" si="13"/>
        <v>53819</v>
      </c>
      <c r="F22" s="176">
        <f t="shared" si="13"/>
        <v>149316</v>
      </c>
      <c r="G22" s="176">
        <f t="shared" si="13"/>
        <v>151939</v>
      </c>
      <c r="H22" s="176">
        <f t="shared" si="13"/>
        <v>140767</v>
      </c>
      <c r="I22" s="177">
        <f>IFERROR(H22/G22-1,"-")</f>
        <v>-7.3529508552774514E-2</v>
      </c>
      <c r="J22" s="177">
        <f>IFERROR(H22/C22-1,"-")</f>
        <v>-0.29249303887174438</v>
      </c>
      <c r="K22" s="177">
        <f>H22/H$8</f>
        <v>0.20289364180012309</v>
      </c>
      <c r="L22" s="176">
        <f t="shared" ref="L22:Q22" si="14">L23+L26</f>
        <v>1059635</v>
      </c>
      <c r="M22" s="176">
        <f t="shared" si="14"/>
        <v>351474</v>
      </c>
      <c r="N22" s="176">
        <f t="shared" si="14"/>
        <v>600383</v>
      </c>
      <c r="O22" s="176">
        <f t="shared" si="14"/>
        <v>1214732</v>
      </c>
      <c r="P22" s="176">
        <f t="shared" si="14"/>
        <v>1261328</v>
      </c>
      <c r="Q22" s="176">
        <f t="shared" si="14"/>
        <v>1305331</v>
      </c>
      <c r="R22" s="177">
        <f>IFERROR(Q22/P22-1,"-")</f>
        <v>3.4886246876308036E-2</v>
      </c>
      <c r="S22" s="177">
        <f>IFERROR(Q22/L22-1,"-")</f>
        <v>0.23186852076422548</v>
      </c>
      <c r="T22" s="177">
        <f>Q22/Q$8</f>
        <v>0.40288217650591884</v>
      </c>
      <c r="U22" s="176">
        <f>U23+U26</f>
        <v>1258597</v>
      </c>
      <c r="V22" s="176">
        <f>V23+V26</f>
        <v>654202</v>
      </c>
      <c r="W22" s="176">
        <f>W23+W26</f>
        <v>1364048</v>
      </c>
      <c r="X22" s="176">
        <f>X23+X26</f>
        <v>1413267</v>
      </c>
      <c r="Y22" s="176">
        <f>Y23+Y26</f>
        <v>1446098</v>
      </c>
      <c r="Z22" s="177">
        <f>IFERROR(Y22/X22-1,"-")</f>
        <v>2.3230571434838643E-2</v>
      </c>
      <c r="AA22" s="177">
        <f t="shared" ref="AA22:AA34" si="15">IFERROR(Y22/U22-1,"-")</f>
        <v>0.14897620127808975</v>
      </c>
      <c r="AB22" s="177">
        <f>Y22/Y$8</f>
        <v>0.36761038177284489</v>
      </c>
    </row>
    <row r="23" spans="1:28" x14ac:dyDescent="0.25">
      <c r="A23" s="56"/>
      <c r="B23" s="157" t="s">
        <v>97</v>
      </c>
      <c r="C23" s="158">
        <v>18516</v>
      </c>
      <c r="D23" s="158">
        <v>2639</v>
      </c>
      <c r="E23" s="158">
        <v>8189</v>
      </c>
      <c r="F23" s="158">
        <v>11686</v>
      </c>
      <c r="G23" s="158">
        <v>11087</v>
      </c>
      <c r="H23" s="158">
        <v>7216</v>
      </c>
      <c r="I23" s="159">
        <f>IFERROR(H23/G23-1,"-")</f>
        <v>-0.34914765040137097</v>
      </c>
      <c r="J23" s="160">
        <f>IFERROR(H23/C23-1,"-")</f>
        <v>-0.61028299848779433</v>
      </c>
      <c r="K23" s="159">
        <f>H23/H$8</f>
        <v>1.0400736814947312E-2</v>
      </c>
      <c r="L23" s="158">
        <v>153393</v>
      </c>
      <c r="M23" s="158">
        <v>74356</v>
      </c>
      <c r="N23" s="158">
        <v>186126</v>
      </c>
      <c r="O23" s="158">
        <v>151334</v>
      </c>
      <c r="P23" s="158">
        <v>122375</v>
      </c>
      <c r="Q23" s="158">
        <v>111965</v>
      </c>
      <c r="R23" s="159">
        <f>IFERROR(Q23/P23-1,"-")</f>
        <v>-8.5066394279877389E-2</v>
      </c>
      <c r="S23" s="160">
        <f>IFERROR(Q23/L23-1,"-")</f>
        <v>-0.2700775133154707</v>
      </c>
      <c r="T23" s="159">
        <f>Q23/Q$8</f>
        <v>3.4557290750380713E-2</v>
      </c>
      <c r="U23" s="158">
        <v>171909</v>
      </c>
      <c r="V23" s="158">
        <v>194315</v>
      </c>
      <c r="W23" s="158">
        <v>163020</v>
      </c>
      <c r="X23" s="158">
        <v>133462</v>
      </c>
      <c r="Y23" s="158">
        <v>119181</v>
      </c>
      <c r="Z23" s="159">
        <f>IFERROR(Y23/X23-1,"-")</f>
        <v>-0.10700424090752425</v>
      </c>
      <c r="AA23" s="160">
        <f t="shared" si="15"/>
        <v>-0.30672041603406452</v>
      </c>
      <c r="AB23" s="159">
        <f>Y23/Y$8</f>
        <v>3.0296821453365836E-2</v>
      </c>
    </row>
    <row r="24" spans="1:28" x14ac:dyDescent="0.25">
      <c r="A24" s="56"/>
      <c r="B24" s="162" t="s">
        <v>103</v>
      </c>
      <c r="C24" s="163">
        <v>9184</v>
      </c>
      <c r="D24" s="163">
        <v>1649</v>
      </c>
      <c r="E24" s="163">
        <v>4067</v>
      </c>
      <c r="F24" s="163">
        <v>5637</v>
      </c>
      <c r="G24" s="163">
        <v>5291</v>
      </c>
      <c r="H24" s="163">
        <v>2301</v>
      </c>
      <c r="I24" s="164">
        <f>IFERROR(H24/G24-1,"-")</f>
        <v>-0.56511056511056512</v>
      </c>
      <c r="J24" s="165">
        <f>IFERROR(H24/C24-1,"-")</f>
        <v>-0.74945557491289194</v>
      </c>
      <c r="K24" s="164">
        <f>H24/H$8</f>
        <v>3.3165320691787366E-3</v>
      </c>
      <c r="L24" s="163">
        <v>70248</v>
      </c>
      <c r="M24" s="163">
        <v>37476</v>
      </c>
      <c r="N24" s="163">
        <v>88262</v>
      </c>
      <c r="O24" s="163">
        <v>59312</v>
      </c>
      <c r="P24" s="163">
        <v>46944</v>
      </c>
      <c r="Q24" s="163">
        <v>39058</v>
      </c>
      <c r="R24" s="164">
        <f>IFERROR(Q24/P24-1,"-")</f>
        <v>-0.16798738922972056</v>
      </c>
      <c r="S24" s="165">
        <f>IFERROR(Q24/L24-1,"-")</f>
        <v>-0.44399840564855941</v>
      </c>
      <c r="T24" s="164">
        <f>Q24/Q$8</f>
        <v>1.2055005243856293E-2</v>
      </c>
      <c r="U24" s="163">
        <v>79432</v>
      </c>
      <c r="V24" s="163">
        <v>92329</v>
      </c>
      <c r="W24" s="163">
        <v>64949</v>
      </c>
      <c r="X24" s="163">
        <v>52235</v>
      </c>
      <c r="Y24" s="163">
        <v>41359</v>
      </c>
      <c r="Z24" s="164">
        <f>IFERROR(Y24/X24-1,"-")</f>
        <v>-0.20821288408155447</v>
      </c>
      <c r="AA24" s="165">
        <f t="shared" si="15"/>
        <v>-0.4793156410514654</v>
      </c>
      <c r="AB24" s="164">
        <f>Y24/Y$8</f>
        <v>1.0513808732010618E-2</v>
      </c>
    </row>
    <row r="25" spans="1:28" x14ac:dyDescent="0.25">
      <c r="A25" s="56"/>
      <c r="B25" s="162" t="s">
        <v>100</v>
      </c>
      <c r="C25" s="163">
        <v>9332</v>
      </c>
      <c r="D25" s="163">
        <v>990</v>
      </c>
      <c r="E25" s="163">
        <v>4122</v>
      </c>
      <c r="F25" s="163">
        <v>6049</v>
      </c>
      <c r="G25" s="163">
        <v>5796</v>
      </c>
      <c r="H25" s="163">
        <v>4915</v>
      </c>
      <c r="I25" s="164">
        <f>IFERROR(H25/G25-1,"-")</f>
        <v>-0.15200138026224985</v>
      </c>
      <c r="J25" s="165">
        <f>IFERROR(H25/C25-1,"-")</f>
        <v>-0.47331761680240036</v>
      </c>
      <c r="K25" s="164">
        <f>H25/H$8</f>
        <v>7.0842047457685747E-3</v>
      </c>
      <c r="L25" s="163">
        <v>83145</v>
      </c>
      <c r="M25" s="163">
        <v>36880</v>
      </c>
      <c r="N25" s="163">
        <v>97864</v>
      </c>
      <c r="O25" s="163">
        <v>92022</v>
      </c>
      <c r="P25" s="163">
        <v>75431</v>
      </c>
      <c r="Q25" s="163">
        <v>72907</v>
      </c>
      <c r="R25" s="164">
        <f>IFERROR(Q25/P25-1,"-")</f>
        <v>-3.3461043867905715E-2</v>
      </c>
      <c r="S25" s="165">
        <f>IFERROR(Q25/L25-1,"-")</f>
        <v>-0.12313428348066635</v>
      </c>
      <c r="T25" s="164">
        <f>Q25/Q$8</f>
        <v>2.250228550652442E-2</v>
      </c>
      <c r="U25" s="163">
        <v>92477</v>
      </c>
      <c r="V25" s="163">
        <v>101986</v>
      </c>
      <c r="W25" s="163">
        <v>98071</v>
      </c>
      <c r="X25" s="163">
        <v>81227</v>
      </c>
      <c r="Y25" s="163">
        <v>77822</v>
      </c>
      <c r="Z25" s="164">
        <f>IFERROR(Y25/X25-1,"-")</f>
        <v>-4.1919558767404941E-2</v>
      </c>
      <c r="AA25" s="165">
        <f t="shared" si="15"/>
        <v>-0.15847183624036243</v>
      </c>
      <c r="AB25" s="164">
        <f>Y25/Y$8</f>
        <v>1.9783012721355214E-2</v>
      </c>
    </row>
    <row r="26" spans="1:28" x14ac:dyDescent="0.25">
      <c r="A26" s="56"/>
      <c r="B26" s="157" t="s">
        <v>107</v>
      </c>
      <c r="C26" s="158">
        <v>180446</v>
      </c>
      <c r="D26" s="158">
        <v>37995</v>
      </c>
      <c r="E26" s="158">
        <v>45630</v>
      </c>
      <c r="F26" s="158">
        <v>137630</v>
      </c>
      <c r="G26" s="158">
        <v>140852</v>
      </c>
      <c r="H26" s="158">
        <v>133551</v>
      </c>
      <c r="I26" s="159">
        <f>IFERROR(H26/G26-1,"-")</f>
        <v>-5.183454974015278E-2</v>
      </c>
      <c r="J26" s="160">
        <f>IFERROR(H26/C26-1,"-")</f>
        <v>-0.25988384336588233</v>
      </c>
      <c r="K26" s="159">
        <f>H26/H$8</f>
        <v>0.19249290498517577</v>
      </c>
      <c r="L26" s="158">
        <v>906242</v>
      </c>
      <c r="M26" s="158">
        <v>277118</v>
      </c>
      <c r="N26" s="158">
        <v>414257</v>
      </c>
      <c r="O26" s="158">
        <v>1063398</v>
      </c>
      <c r="P26" s="158">
        <v>1138953</v>
      </c>
      <c r="Q26" s="158">
        <v>1193366</v>
      </c>
      <c r="R26" s="159">
        <f>IFERROR(Q26/P26-1,"-")</f>
        <v>4.7774578933459155E-2</v>
      </c>
      <c r="S26" s="160">
        <f>IFERROR(Q26/L26-1,"-")</f>
        <v>0.31682927959639917</v>
      </c>
      <c r="T26" s="159">
        <f>Q26/Q$8</f>
        <v>0.36832488575553812</v>
      </c>
      <c r="U26" s="158">
        <v>1086688</v>
      </c>
      <c r="V26" s="158">
        <v>459887</v>
      </c>
      <c r="W26" s="158">
        <v>1201028</v>
      </c>
      <c r="X26" s="158">
        <v>1279805</v>
      </c>
      <c r="Y26" s="158">
        <v>1326917</v>
      </c>
      <c r="Z26" s="159">
        <f>IFERROR(Y26/X26-1,"-")</f>
        <v>3.681185805650089E-2</v>
      </c>
      <c r="AA26" s="160">
        <f t="shared" si="15"/>
        <v>0.22106529196972824</v>
      </c>
      <c r="AB26" s="159">
        <f>Y26/Y$8</f>
        <v>0.33731356031947907</v>
      </c>
    </row>
    <row r="27" spans="1:28" s="56" customFormat="1" x14ac:dyDescent="0.25">
      <c r="B27" s="162" t="s">
        <v>110</v>
      </c>
      <c r="C27" s="163">
        <v>73853</v>
      </c>
      <c r="D27" s="163">
        <v>14391</v>
      </c>
      <c r="E27" s="163">
        <v>12958</v>
      </c>
      <c r="F27" s="163">
        <v>60339</v>
      </c>
      <c r="G27" s="163">
        <v>63668</v>
      </c>
      <c r="H27" s="163">
        <v>58951</v>
      </c>
      <c r="I27" s="164">
        <f t="shared" ref="I27:I34" si="16">IFERROR(H27/G27-1,"-")</f>
        <v>-7.4087453665891867E-2</v>
      </c>
      <c r="J27" s="165">
        <f t="shared" ref="J27:J34" si="17">IFERROR(H27/C27-1,"-")</f>
        <v>-0.2017792100524014</v>
      </c>
      <c r="K27" s="164">
        <f t="shared" ref="K27:K34" si="18">H27/H$8</f>
        <v>8.4968657979207177E-2</v>
      </c>
      <c r="L27" s="163">
        <v>431773</v>
      </c>
      <c r="M27" s="163">
        <v>115658</v>
      </c>
      <c r="N27" s="163">
        <v>131652</v>
      </c>
      <c r="O27" s="163">
        <v>541691</v>
      </c>
      <c r="P27" s="163">
        <v>589310</v>
      </c>
      <c r="Q27" s="163">
        <v>616855</v>
      </c>
      <c r="R27" s="164">
        <f t="shared" ref="R27:R34" si="19">IFERROR(Q27/P27-1,"-")</f>
        <v>4.6741104002986589E-2</v>
      </c>
      <c r="S27" s="165">
        <f t="shared" ref="S27:S34" si="20">IFERROR(Q27/L27-1,"-")</f>
        <v>0.42865579830142231</v>
      </c>
      <c r="T27" s="164">
        <f t="shared" ref="T27:T34" si="21">Q27/Q$8</f>
        <v>0.19038840339236451</v>
      </c>
      <c r="U27" s="163">
        <v>505626</v>
      </c>
      <c r="V27" s="163">
        <v>144610</v>
      </c>
      <c r="W27" s="163">
        <v>602030</v>
      </c>
      <c r="X27" s="163">
        <v>652978</v>
      </c>
      <c r="Y27" s="163">
        <v>675806</v>
      </c>
      <c r="Z27" s="164">
        <f t="shared" ref="Z27:Z34" si="22">IFERROR(Y27/X27-1,"-")</f>
        <v>3.4959830193360242E-2</v>
      </c>
      <c r="AA27" s="165">
        <f t="shared" si="15"/>
        <v>0.33657288193249557</v>
      </c>
      <c r="AB27" s="164">
        <f t="shared" ref="AB27:AB34" si="23">Y27/Y$8</f>
        <v>0.1717956194285444</v>
      </c>
    </row>
    <row r="28" spans="1:28" s="56" customFormat="1" x14ac:dyDescent="0.25">
      <c r="B28" s="162" t="s">
        <v>113</v>
      </c>
      <c r="C28" s="163">
        <v>29777</v>
      </c>
      <c r="D28" s="163">
        <v>7008</v>
      </c>
      <c r="E28" s="163">
        <v>12108</v>
      </c>
      <c r="F28" s="163">
        <v>24852</v>
      </c>
      <c r="G28" s="163">
        <v>27690</v>
      </c>
      <c r="H28" s="163">
        <v>26999</v>
      </c>
      <c r="I28" s="164">
        <f t="shared" si="16"/>
        <v>-2.4954857349223536E-2</v>
      </c>
      <c r="J28" s="165">
        <f t="shared" si="17"/>
        <v>-9.3293481546159795E-2</v>
      </c>
      <c r="K28" s="164">
        <f t="shared" si="18"/>
        <v>3.891484108464003E-2</v>
      </c>
      <c r="L28" s="163">
        <v>129921</v>
      </c>
      <c r="M28" s="163">
        <v>35804</v>
      </c>
      <c r="N28" s="163">
        <v>70307</v>
      </c>
      <c r="O28" s="163">
        <v>117737</v>
      </c>
      <c r="P28" s="163">
        <v>125204</v>
      </c>
      <c r="Q28" s="163">
        <v>126252</v>
      </c>
      <c r="R28" s="164">
        <f t="shared" si="19"/>
        <v>8.3703396057634993E-3</v>
      </c>
      <c r="S28" s="165">
        <f t="shared" si="20"/>
        <v>-2.8240238298658404E-2</v>
      </c>
      <c r="T28" s="164">
        <f t="shared" si="21"/>
        <v>3.8966883149350831E-2</v>
      </c>
      <c r="U28" s="163">
        <v>159698</v>
      </c>
      <c r="V28" s="163">
        <v>82415</v>
      </c>
      <c r="W28" s="163">
        <v>142589</v>
      </c>
      <c r="X28" s="163">
        <v>152894</v>
      </c>
      <c r="Y28" s="163">
        <v>153251</v>
      </c>
      <c r="Z28" s="164">
        <f t="shared" si="22"/>
        <v>2.3349510118120254E-3</v>
      </c>
      <c r="AA28" s="165">
        <f t="shared" si="15"/>
        <v>-4.0369948277373502E-2</v>
      </c>
      <c r="AB28" s="164">
        <f t="shared" si="23"/>
        <v>3.8957704538053611E-2</v>
      </c>
    </row>
    <row r="29" spans="1:28" x14ac:dyDescent="0.25">
      <c r="A29" s="56"/>
      <c r="B29" s="162" t="s">
        <v>116</v>
      </c>
      <c r="C29" s="163">
        <v>8206</v>
      </c>
      <c r="D29" s="163">
        <v>2856</v>
      </c>
      <c r="E29" s="163">
        <v>4680</v>
      </c>
      <c r="F29" s="163">
        <v>3704</v>
      </c>
      <c r="G29" s="163">
        <v>2794</v>
      </c>
      <c r="H29" s="163">
        <v>2835</v>
      </c>
      <c r="I29" s="164">
        <f t="shared" si="16"/>
        <v>1.4674302075876833E-2</v>
      </c>
      <c r="J29" s="165">
        <f t="shared" si="17"/>
        <v>-0.65452108213502314</v>
      </c>
      <c r="K29" s="164">
        <f t="shared" si="18"/>
        <v>4.0862096549855358E-3</v>
      </c>
      <c r="L29" s="163">
        <v>31900</v>
      </c>
      <c r="M29" s="163">
        <v>12495</v>
      </c>
      <c r="N29" s="163">
        <v>26710</v>
      </c>
      <c r="O29" s="163">
        <v>44360</v>
      </c>
      <c r="P29" s="163">
        <v>40291</v>
      </c>
      <c r="Q29" s="163">
        <v>36295</v>
      </c>
      <c r="R29" s="164">
        <f t="shared" si="19"/>
        <v>-9.917847658285972E-2</v>
      </c>
      <c r="S29" s="165">
        <f t="shared" si="20"/>
        <v>0.13777429467084645</v>
      </c>
      <c r="T29" s="164">
        <f t="shared" si="21"/>
        <v>1.1202222728397875E-2</v>
      </c>
      <c r="U29" s="163">
        <v>40106</v>
      </c>
      <c r="V29" s="163">
        <v>31390</v>
      </c>
      <c r="W29" s="163">
        <v>48064</v>
      </c>
      <c r="X29" s="163">
        <v>43085</v>
      </c>
      <c r="Y29" s="163">
        <v>39130</v>
      </c>
      <c r="Z29" s="164">
        <f t="shared" si="22"/>
        <v>-9.1795288383428097E-2</v>
      </c>
      <c r="AA29" s="165">
        <f t="shared" si="15"/>
        <v>-2.433551089612529E-2</v>
      </c>
      <c r="AB29" s="164">
        <f t="shared" si="23"/>
        <v>9.9471780188973499E-3</v>
      </c>
    </row>
    <row r="30" spans="1:28" x14ac:dyDescent="0.25">
      <c r="A30" s="56"/>
      <c r="B30" s="162" t="s">
        <v>123</v>
      </c>
      <c r="C30" s="163">
        <v>7552</v>
      </c>
      <c r="D30" s="163">
        <v>1713</v>
      </c>
      <c r="E30" s="163">
        <v>3184</v>
      </c>
      <c r="F30" s="163">
        <v>7426</v>
      </c>
      <c r="G30" s="163">
        <v>3650</v>
      </c>
      <c r="H30" s="163">
        <v>2980</v>
      </c>
      <c r="I30" s="164">
        <f t="shared" si="16"/>
        <v>-0.18356164383561646</v>
      </c>
      <c r="J30" s="165">
        <f t="shared" si="17"/>
        <v>-0.60540254237288138</v>
      </c>
      <c r="K30" s="164">
        <f t="shared" si="18"/>
        <v>4.295204505064161E-3</v>
      </c>
      <c r="L30" s="163">
        <v>36824</v>
      </c>
      <c r="M30" s="163">
        <v>11356</v>
      </c>
      <c r="N30" s="163">
        <v>27969</v>
      </c>
      <c r="O30" s="163">
        <v>53131</v>
      </c>
      <c r="P30" s="163">
        <v>49875</v>
      </c>
      <c r="Q30" s="163">
        <v>53776</v>
      </c>
      <c r="R30" s="164">
        <f t="shared" si="19"/>
        <v>7.8215538847117738E-2</v>
      </c>
      <c r="S30" s="165">
        <f t="shared" si="20"/>
        <v>0.46035194438409732</v>
      </c>
      <c r="T30" s="164">
        <f t="shared" si="21"/>
        <v>1.6597623073214603E-2</v>
      </c>
      <c r="U30" s="163">
        <v>44376</v>
      </c>
      <c r="V30" s="163">
        <v>31153</v>
      </c>
      <c r="W30" s="163">
        <v>60557</v>
      </c>
      <c r="X30" s="163">
        <v>53525</v>
      </c>
      <c r="Y30" s="163">
        <v>56756</v>
      </c>
      <c r="Z30" s="164">
        <f t="shared" si="22"/>
        <v>6.0364315740308205E-2</v>
      </c>
      <c r="AA30" s="165">
        <f t="shared" si="15"/>
        <v>0.27897962862808723</v>
      </c>
      <c r="AB30" s="164">
        <f t="shared" si="23"/>
        <v>1.4427856775889036E-2</v>
      </c>
    </row>
    <row r="31" spans="1:28" x14ac:dyDescent="0.25">
      <c r="A31" s="56"/>
      <c r="B31" s="162" t="s">
        <v>119</v>
      </c>
      <c r="C31" s="163">
        <v>6422</v>
      </c>
      <c r="D31" s="163">
        <v>1328</v>
      </c>
      <c r="E31" s="163">
        <v>1702</v>
      </c>
      <c r="F31" s="163">
        <v>4039</v>
      </c>
      <c r="G31" s="163">
        <v>2859</v>
      </c>
      <c r="H31" s="163">
        <v>2297</v>
      </c>
      <c r="I31" s="164">
        <f t="shared" si="16"/>
        <v>-0.19657222805176633</v>
      </c>
      <c r="J31" s="165">
        <f t="shared" si="17"/>
        <v>-0.64232326378075366</v>
      </c>
      <c r="K31" s="164">
        <f t="shared" si="18"/>
        <v>3.3107666940041538E-3</v>
      </c>
      <c r="L31" s="163">
        <v>52795</v>
      </c>
      <c r="M31" s="163">
        <v>21856</v>
      </c>
      <c r="N31" s="163">
        <v>38936</v>
      </c>
      <c r="O31" s="163">
        <v>66950</v>
      </c>
      <c r="P31" s="163">
        <v>64706</v>
      </c>
      <c r="Q31" s="163">
        <v>67141</v>
      </c>
      <c r="R31" s="164">
        <f t="shared" si="19"/>
        <v>3.7631749760455024E-2</v>
      </c>
      <c r="S31" s="165">
        <f t="shared" si="20"/>
        <v>0.27173027748839851</v>
      </c>
      <c r="T31" s="164">
        <f t="shared" si="21"/>
        <v>2.0722645990008587E-2</v>
      </c>
      <c r="U31" s="163">
        <v>59217</v>
      </c>
      <c r="V31" s="163">
        <v>40638</v>
      </c>
      <c r="W31" s="163">
        <v>70989</v>
      </c>
      <c r="X31" s="163">
        <v>67565</v>
      </c>
      <c r="Y31" s="163">
        <v>69438</v>
      </c>
      <c r="Z31" s="164">
        <f t="shared" si="22"/>
        <v>2.7721453415229691E-2</v>
      </c>
      <c r="AA31" s="165">
        <f t="shared" si="15"/>
        <v>0.1726024621308071</v>
      </c>
      <c r="AB31" s="164">
        <f t="shared" si="23"/>
        <v>1.7651728782933661E-2</v>
      </c>
    </row>
    <row r="32" spans="1:28" x14ac:dyDescent="0.25">
      <c r="A32" s="56"/>
      <c r="B32" s="162" t="s">
        <v>128</v>
      </c>
      <c r="C32" s="163">
        <v>6303</v>
      </c>
      <c r="D32" s="163">
        <v>1374</v>
      </c>
      <c r="E32" s="163">
        <v>406</v>
      </c>
      <c r="F32" s="163">
        <v>1532</v>
      </c>
      <c r="G32" s="163">
        <v>1878</v>
      </c>
      <c r="H32" s="163">
        <v>2139</v>
      </c>
      <c r="I32" s="164">
        <f t="shared" si="16"/>
        <v>0.13897763578274769</v>
      </c>
      <c r="J32" s="165">
        <f t="shared" si="17"/>
        <v>-0.66063779152784385</v>
      </c>
      <c r="K32" s="164">
        <f t="shared" si="18"/>
        <v>3.0830343746081346E-3</v>
      </c>
      <c r="L32" s="163">
        <v>17058</v>
      </c>
      <c r="M32" s="163">
        <v>8179</v>
      </c>
      <c r="N32" s="163">
        <v>4116</v>
      </c>
      <c r="O32" s="163">
        <v>16554</v>
      </c>
      <c r="P32" s="163">
        <v>17051</v>
      </c>
      <c r="Q32" s="163">
        <v>16578</v>
      </c>
      <c r="R32" s="164">
        <f t="shared" si="19"/>
        <v>-2.774030848630582E-2</v>
      </c>
      <c r="S32" s="165">
        <f t="shared" si="20"/>
        <v>-2.8139289482940533E-2</v>
      </c>
      <c r="T32" s="164">
        <f t="shared" si="21"/>
        <v>5.1166950927505157E-3</v>
      </c>
      <c r="U32" s="163">
        <v>23361</v>
      </c>
      <c r="V32" s="163">
        <v>4522</v>
      </c>
      <c r="W32" s="163">
        <v>18086</v>
      </c>
      <c r="X32" s="163">
        <v>18929</v>
      </c>
      <c r="Y32" s="163">
        <v>18717</v>
      </c>
      <c r="Z32" s="164">
        <f t="shared" si="22"/>
        <v>-1.1199746420835766E-2</v>
      </c>
      <c r="AA32" s="165">
        <f t="shared" si="15"/>
        <v>-0.19879285989469631</v>
      </c>
      <c r="AB32" s="164">
        <f t="shared" si="23"/>
        <v>4.758020214150312E-3</v>
      </c>
    </row>
    <row r="33" spans="1:28" x14ac:dyDescent="0.25">
      <c r="A33" s="56"/>
      <c r="B33" s="162" t="s">
        <v>131</v>
      </c>
      <c r="C33" s="163">
        <v>2730</v>
      </c>
      <c r="D33" s="163">
        <v>667</v>
      </c>
      <c r="E33" s="163">
        <v>98</v>
      </c>
      <c r="F33" s="163">
        <v>649</v>
      </c>
      <c r="G33" s="163">
        <v>712</v>
      </c>
      <c r="H33" s="163">
        <v>463</v>
      </c>
      <c r="I33" s="164">
        <f t="shared" si="16"/>
        <v>-0.3497191011235955</v>
      </c>
      <c r="J33" s="165">
        <f t="shared" si="17"/>
        <v>-0.83040293040293034</v>
      </c>
      <c r="K33" s="164">
        <f t="shared" si="18"/>
        <v>6.6734217645795526E-4</v>
      </c>
      <c r="L33" s="163">
        <v>21368</v>
      </c>
      <c r="M33" s="163">
        <v>10845</v>
      </c>
      <c r="N33" s="163">
        <v>3026</v>
      </c>
      <c r="O33" s="163">
        <v>13418</v>
      </c>
      <c r="P33" s="163">
        <v>17638</v>
      </c>
      <c r="Q33" s="163">
        <v>16317</v>
      </c>
      <c r="R33" s="164">
        <f t="shared" si="19"/>
        <v>-7.4895112824583276E-2</v>
      </c>
      <c r="S33" s="165">
        <f t="shared" si="20"/>
        <v>-0.23638150505428679</v>
      </c>
      <c r="T33" s="164">
        <f t="shared" si="21"/>
        <v>5.0361390896616091E-3</v>
      </c>
      <c r="U33" s="163">
        <v>24098</v>
      </c>
      <c r="V33" s="163">
        <v>3124</v>
      </c>
      <c r="W33" s="163">
        <v>14067</v>
      </c>
      <c r="X33" s="163">
        <v>18350</v>
      </c>
      <c r="Y33" s="163">
        <v>16780</v>
      </c>
      <c r="Z33" s="164">
        <f t="shared" si="22"/>
        <v>-8.5558583106267072E-2</v>
      </c>
      <c r="AA33" s="165">
        <f t="shared" si="15"/>
        <v>-0.30367665366420449</v>
      </c>
      <c r="AB33" s="164">
        <f t="shared" si="23"/>
        <v>4.2656183786633668E-3</v>
      </c>
    </row>
    <row r="34" spans="1:28" x14ac:dyDescent="0.25">
      <c r="A34" s="56"/>
      <c r="B34" s="168" t="s">
        <v>145</v>
      </c>
      <c r="C34" s="169">
        <f t="shared" ref="C34:H34" si="24">C26-SUM(C27:C33)</f>
        <v>45603</v>
      </c>
      <c r="D34" s="169">
        <f t="shared" si="24"/>
        <v>8658</v>
      </c>
      <c r="E34" s="169">
        <f t="shared" si="24"/>
        <v>10494</v>
      </c>
      <c r="F34" s="169">
        <f t="shared" si="24"/>
        <v>35089</v>
      </c>
      <c r="G34" s="169">
        <f t="shared" si="24"/>
        <v>37601</v>
      </c>
      <c r="H34" s="169">
        <f t="shared" si="24"/>
        <v>36887</v>
      </c>
      <c r="I34" s="170">
        <f t="shared" si="16"/>
        <v>-1.898885667934358E-2</v>
      </c>
      <c r="J34" s="171">
        <f t="shared" si="17"/>
        <v>-0.19112777668135872</v>
      </c>
      <c r="K34" s="170">
        <f t="shared" si="18"/>
        <v>5.3166848516208634E-2</v>
      </c>
      <c r="L34" s="169">
        <f t="shared" ref="L34:Q34" si="25">L26-SUM(L27:L33)</f>
        <v>184603</v>
      </c>
      <c r="M34" s="169">
        <f t="shared" si="25"/>
        <v>60925</v>
      </c>
      <c r="N34" s="169">
        <f t="shared" si="25"/>
        <v>111541</v>
      </c>
      <c r="O34" s="169">
        <f t="shared" si="25"/>
        <v>209557</v>
      </c>
      <c r="P34" s="169">
        <f t="shared" si="25"/>
        <v>234878</v>
      </c>
      <c r="Q34" s="169">
        <f t="shared" si="25"/>
        <v>260152</v>
      </c>
      <c r="R34" s="170">
        <f t="shared" si="19"/>
        <v>0.10760479908718579</v>
      </c>
      <c r="S34" s="171">
        <f t="shared" si="20"/>
        <v>0.40925120393493053</v>
      </c>
      <c r="T34" s="170">
        <f t="shared" si="21"/>
        <v>8.0294273239789604E-2</v>
      </c>
      <c r="U34" s="169">
        <f>U26-SUM(U27:U33)</f>
        <v>230206</v>
      </c>
      <c r="V34" s="169">
        <f>V26-SUM(V27:V33)</f>
        <v>122035</v>
      </c>
      <c r="W34" s="169">
        <f>W26-SUM(W27:W33)</f>
        <v>244646</v>
      </c>
      <c r="X34" s="169">
        <f>X26-SUM(X27:X33)</f>
        <v>272479</v>
      </c>
      <c r="Y34" s="169">
        <f>Y26-SUM(Y27:Y33)</f>
        <v>297039</v>
      </c>
      <c r="Z34" s="170">
        <f t="shared" si="22"/>
        <v>9.0135386580250332E-2</v>
      </c>
      <c r="AA34" s="171">
        <f t="shared" si="15"/>
        <v>0.29031823670972945</v>
      </c>
      <c r="AB34" s="170">
        <f t="shared" si="23"/>
        <v>7.5509834182347302E-2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160945</v>
      </c>
      <c r="D36" s="176">
        <f t="shared" si="26"/>
        <v>49320</v>
      </c>
      <c r="E36" s="176">
        <f t="shared" si="26"/>
        <v>41074</v>
      </c>
      <c r="F36" s="176">
        <f t="shared" si="26"/>
        <v>163251</v>
      </c>
      <c r="G36" s="176">
        <f t="shared" si="26"/>
        <v>184640</v>
      </c>
      <c r="H36" s="176">
        <f t="shared" si="26"/>
        <v>191961</v>
      </c>
      <c r="I36" s="177">
        <f>IFERROR(H36/G36-1,"-")</f>
        <v>3.9650129982669036E-2</v>
      </c>
      <c r="J36" s="177">
        <f>IFERROR(H36/C36-1,"-")</f>
        <v>0.19271179595513988</v>
      </c>
      <c r="K36" s="177">
        <f>H36/H$8</f>
        <v>0.27668179597202064</v>
      </c>
      <c r="L36" s="176">
        <f t="shared" ref="L36:Q36" si="27">L37+L40</f>
        <v>505376</v>
      </c>
      <c r="M36" s="176">
        <f t="shared" si="27"/>
        <v>137960</v>
      </c>
      <c r="N36" s="176">
        <f t="shared" si="27"/>
        <v>170304</v>
      </c>
      <c r="O36" s="176">
        <f t="shared" si="27"/>
        <v>520752</v>
      </c>
      <c r="P36" s="176">
        <f t="shared" si="27"/>
        <v>558199</v>
      </c>
      <c r="Q36" s="176">
        <f t="shared" si="27"/>
        <v>597619</v>
      </c>
      <c r="R36" s="177">
        <f>IFERROR(Q36/P36-1,"-")</f>
        <v>7.0619976030053877E-2</v>
      </c>
      <c r="S36" s="177">
        <f>IFERROR(Q36/L36-1,"-")</f>
        <v>0.18252350725004751</v>
      </c>
      <c r="T36" s="177">
        <f>Q36/Q$8</f>
        <v>0.18445133337160516</v>
      </c>
      <c r="U36" s="176">
        <f>U37+U40</f>
        <v>666321</v>
      </c>
      <c r="V36" s="176">
        <f>V37+V40</f>
        <v>211378</v>
      </c>
      <c r="W36" s="176">
        <f>W37+W40</f>
        <v>684003</v>
      </c>
      <c r="X36" s="176">
        <f>X37+X40</f>
        <v>742839</v>
      </c>
      <c r="Y36" s="176">
        <f>Y37+Y40</f>
        <v>789580</v>
      </c>
      <c r="Z36" s="177">
        <f>IFERROR(Y36/X36-1,"-")</f>
        <v>6.2922113674699354E-2</v>
      </c>
      <c r="AA36" s="177">
        <f t="shared" ref="AA36:AA48" si="28">IFERROR(Y36/U36-1,"-")</f>
        <v>0.18498441441887614</v>
      </c>
      <c r="AB36" s="177">
        <f>Y36/Y$8</f>
        <v>0.20071793560339815</v>
      </c>
    </row>
    <row r="37" spans="1:28" x14ac:dyDescent="0.25">
      <c r="A37" s="56"/>
      <c r="B37" s="157" t="s">
        <v>97</v>
      </c>
      <c r="C37" s="158">
        <v>14750</v>
      </c>
      <c r="D37" s="158">
        <v>4808</v>
      </c>
      <c r="E37" s="158">
        <v>5116</v>
      </c>
      <c r="F37" s="158">
        <v>20930</v>
      </c>
      <c r="G37" s="158">
        <v>26613</v>
      </c>
      <c r="H37" s="158">
        <v>29494</v>
      </c>
      <c r="I37" s="159">
        <f>IFERROR(H37/G37-1,"-")</f>
        <v>0.10825536391988888</v>
      </c>
      <c r="J37" s="160">
        <f>IFERROR(H37/C37-1,"-")</f>
        <v>0.99959322033898301</v>
      </c>
      <c r="K37" s="159">
        <f>H37/H$8</f>
        <v>4.251099384978603E-2</v>
      </c>
      <c r="L37" s="158">
        <v>59958</v>
      </c>
      <c r="M37" s="158">
        <v>16433</v>
      </c>
      <c r="N37" s="158">
        <v>29287</v>
      </c>
      <c r="O37" s="158">
        <v>56189</v>
      </c>
      <c r="P37" s="158">
        <v>49077</v>
      </c>
      <c r="Q37" s="158">
        <v>46018</v>
      </c>
      <c r="R37" s="159">
        <f>IFERROR(Q37/P37-1,"-")</f>
        <v>-6.2330623306233068E-2</v>
      </c>
      <c r="S37" s="160">
        <f>IFERROR(Q37/L37-1,"-")</f>
        <v>-0.23249608058974613</v>
      </c>
      <c r="T37" s="159">
        <f>Q37/Q$8</f>
        <v>1.420316532622712E-2</v>
      </c>
      <c r="U37" s="158">
        <v>74708</v>
      </c>
      <c r="V37" s="158">
        <v>34403</v>
      </c>
      <c r="W37" s="158">
        <v>77119</v>
      </c>
      <c r="X37" s="158">
        <v>75690</v>
      </c>
      <c r="Y37" s="158">
        <v>75512</v>
      </c>
      <c r="Z37" s="159">
        <f>IFERROR(Y37/X37-1,"-")</f>
        <v>-2.3516977143611673E-3</v>
      </c>
      <c r="AA37" s="160">
        <f t="shared" si="28"/>
        <v>1.0761899662686814E-2</v>
      </c>
      <c r="AB37" s="159">
        <f>Y37/Y$8</f>
        <v>1.9195791120955194E-2</v>
      </c>
    </row>
    <row r="38" spans="1:28" x14ac:dyDescent="0.25">
      <c r="A38" s="56"/>
      <c r="B38" s="162" t="s">
        <v>103</v>
      </c>
      <c r="C38" s="163">
        <v>9120</v>
      </c>
      <c r="D38" s="163">
        <v>1956</v>
      </c>
      <c r="E38" s="163">
        <v>3744</v>
      </c>
      <c r="F38" s="163">
        <v>9051</v>
      </c>
      <c r="G38" s="163">
        <v>14791</v>
      </c>
      <c r="H38" s="163">
        <v>20075</v>
      </c>
      <c r="I38" s="164">
        <f>IFERROR(H38/G38-1,"-")</f>
        <v>0.35724427016428906</v>
      </c>
      <c r="J38" s="165">
        <f>IFERROR(H38/C38-1,"-")</f>
        <v>1.2012061403508771</v>
      </c>
      <c r="K38" s="164">
        <f>H38/H$8</f>
        <v>2.8934976657437262E-2</v>
      </c>
      <c r="L38" s="163">
        <v>7679</v>
      </c>
      <c r="M38" s="163">
        <v>1593</v>
      </c>
      <c r="N38" s="163">
        <v>4215</v>
      </c>
      <c r="O38" s="163">
        <v>8616</v>
      </c>
      <c r="P38" s="163">
        <v>12478</v>
      </c>
      <c r="Q38" s="163">
        <v>9666</v>
      </c>
      <c r="R38" s="164">
        <f>IFERROR(Q38/P38-1,"-")</f>
        <v>-0.22535662766468989</v>
      </c>
      <c r="S38" s="165">
        <f>IFERROR(Q38/L38-1,"-")</f>
        <v>0.25875765073577295</v>
      </c>
      <c r="T38" s="164">
        <f>Q38/Q$8</f>
        <v>2.9833499074994863E-3</v>
      </c>
      <c r="U38" s="163">
        <v>16799</v>
      </c>
      <c r="V38" s="163">
        <v>7959</v>
      </c>
      <c r="W38" s="163">
        <v>17667</v>
      </c>
      <c r="X38" s="163">
        <v>27269</v>
      </c>
      <c r="Y38" s="163">
        <v>29741</v>
      </c>
      <c r="Z38" s="164">
        <f>IFERROR(Y38/X38-1,"-")</f>
        <v>9.0652389159851854E-2</v>
      </c>
      <c r="AA38" s="165">
        <f t="shared" si="28"/>
        <v>0.77040300017858199</v>
      </c>
      <c r="AB38" s="164">
        <f>Y38/Y$8</f>
        <v>7.5604145530290337E-3</v>
      </c>
    </row>
    <row r="39" spans="1:28" x14ac:dyDescent="0.25">
      <c r="A39" s="56"/>
      <c r="B39" s="162" t="s">
        <v>100</v>
      </c>
      <c r="C39" s="163">
        <v>5630</v>
      </c>
      <c r="D39" s="163">
        <v>2852</v>
      </c>
      <c r="E39" s="163">
        <v>1372</v>
      </c>
      <c r="F39" s="163">
        <v>11879</v>
      </c>
      <c r="G39" s="163">
        <v>11822</v>
      </c>
      <c r="H39" s="163">
        <v>9419</v>
      </c>
      <c r="I39" s="164">
        <f>IFERROR(H39/G39-1,"-")</f>
        <v>-0.20326509896802569</v>
      </c>
      <c r="J39" s="165">
        <f>IFERROR(H39/C39-1,"-")</f>
        <v>0.6730017761989342</v>
      </c>
      <c r="K39" s="164">
        <f>H39/H$8</f>
        <v>1.357601719234877E-2</v>
      </c>
      <c r="L39" s="163">
        <v>52279</v>
      </c>
      <c r="M39" s="163">
        <v>14840</v>
      </c>
      <c r="N39" s="163">
        <v>25072</v>
      </c>
      <c r="O39" s="163">
        <v>47573</v>
      </c>
      <c r="P39" s="163">
        <v>36599</v>
      </c>
      <c r="Q39" s="163">
        <v>36352</v>
      </c>
      <c r="R39" s="164">
        <f>IFERROR(Q39/P39-1,"-")</f>
        <v>-6.7488182737233116E-3</v>
      </c>
      <c r="S39" s="165">
        <f>IFERROR(Q39/L39-1,"-")</f>
        <v>-0.30465387631745056</v>
      </c>
      <c r="T39" s="164">
        <f>Q39/Q$8</f>
        <v>1.1219815418727635E-2</v>
      </c>
      <c r="U39" s="163">
        <v>57909</v>
      </c>
      <c r="V39" s="163">
        <v>26444</v>
      </c>
      <c r="W39" s="163">
        <v>59452</v>
      </c>
      <c r="X39" s="163">
        <v>48421</v>
      </c>
      <c r="Y39" s="163">
        <v>45771</v>
      </c>
      <c r="Z39" s="164">
        <f>IFERROR(Y39/X39-1,"-")</f>
        <v>-5.4728320356869919E-2</v>
      </c>
      <c r="AA39" s="165">
        <f t="shared" si="28"/>
        <v>-0.20960472465419888</v>
      </c>
      <c r="AB39" s="164">
        <f>Y39/Y$8</f>
        <v>1.163537656792616E-2</v>
      </c>
    </row>
    <row r="40" spans="1:28" x14ac:dyDescent="0.25">
      <c r="A40" s="56"/>
      <c r="B40" s="157" t="s">
        <v>107</v>
      </c>
      <c r="C40" s="158">
        <v>146195</v>
      </c>
      <c r="D40" s="158">
        <v>44512</v>
      </c>
      <c r="E40" s="158">
        <v>35958</v>
      </c>
      <c r="F40" s="158">
        <v>142321</v>
      </c>
      <c r="G40" s="158">
        <v>158027</v>
      </c>
      <c r="H40" s="158">
        <v>162467</v>
      </c>
      <c r="I40" s="159">
        <f>IFERROR(H40/G40-1,"-")</f>
        <v>2.8096464528213572E-2</v>
      </c>
      <c r="J40" s="160">
        <f>IFERROR(H40/C40-1,"-")</f>
        <v>0.11130339614897911</v>
      </c>
      <c r="K40" s="159">
        <f>H40/H$8</f>
        <v>0.23417080212223459</v>
      </c>
      <c r="L40" s="158">
        <v>445418</v>
      </c>
      <c r="M40" s="158">
        <v>121527</v>
      </c>
      <c r="N40" s="158">
        <v>141017</v>
      </c>
      <c r="O40" s="158">
        <v>464563</v>
      </c>
      <c r="P40" s="158">
        <v>509122</v>
      </c>
      <c r="Q40" s="158">
        <v>551601</v>
      </c>
      <c r="R40" s="159">
        <f>IFERROR(Q40/P40-1,"-")</f>
        <v>8.3435797313806903E-2</v>
      </c>
      <c r="S40" s="160">
        <f>IFERROR(Q40/L40-1,"-")</f>
        <v>0.23838955767391523</v>
      </c>
      <c r="T40" s="159">
        <f>Q40/Q$8</f>
        <v>0.17024816804537804</v>
      </c>
      <c r="U40" s="158">
        <v>591613</v>
      </c>
      <c r="V40" s="158">
        <v>176975</v>
      </c>
      <c r="W40" s="158">
        <v>606884</v>
      </c>
      <c r="X40" s="158">
        <v>667149</v>
      </c>
      <c r="Y40" s="158">
        <v>714068</v>
      </c>
      <c r="Z40" s="159">
        <f>IFERROR(Y40/X40-1,"-")</f>
        <v>7.0327617968399814E-2</v>
      </c>
      <c r="AA40" s="160">
        <f t="shared" si="28"/>
        <v>0.2069849715946066</v>
      </c>
      <c r="AB40" s="159">
        <f>Y40/Y$8</f>
        <v>0.18152214448244297</v>
      </c>
    </row>
    <row r="41" spans="1:28" s="56" customFormat="1" x14ac:dyDescent="0.25">
      <c r="B41" s="162" t="s">
        <v>110</v>
      </c>
      <c r="C41" s="163">
        <v>80069</v>
      </c>
      <c r="D41" s="163">
        <v>22162</v>
      </c>
      <c r="E41" s="163">
        <v>14389</v>
      </c>
      <c r="F41" s="163">
        <v>68705</v>
      </c>
      <c r="G41" s="163">
        <v>68719</v>
      </c>
      <c r="H41" s="163">
        <v>69421</v>
      </c>
      <c r="I41" s="164">
        <f t="shared" ref="I41:I48" si="29">IFERROR(H41/G41-1,"-")</f>
        <v>1.0215515359653038E-2</v>
      </c>
      <c r="J41" s="165">
        <f t="shared" ref="J41:J48" si="30">IFERROR(H41/C41-1,"-")</f>
        <v>-0.132985300178596</v>
      </c>
      <c r="K41" s="164">
        <f t="shared" ref="K41:K48" si="31">H41/H$8</f>
        <v>0.10005952749867757</v>
      </c>
      <c r="L41" s="163">
        <v>241043</v>
      </c>
      <c r="M41" s="163">
        <v>57590</v>
      </c>
      <c r="N41" s="163">
        <v>52001</v>
      </c>
      <c r="O41" s="163">
        <v>245730</v>
      </c>
      <c r="P41" s="163">
        <v>276355</v>
      </c>
      <c r="Q41" s="163">
        <v>311927</v>
      </c>
      <c r="R41" s="164">
        <f t="shared" ref="R41:R48" si="32">IFERROR(Q41/P41-1,"-")</f>
        <v>0.12871849613721476</v>
      </c>
      <c r="S41" s="165">
        <f t="shared" ref="S41:S48" si="33">IFERROR(Q41/L41-1,"-")</f>
        <v>0.29407201204764299</v>
      </c>
      <c r="T41" s="164">
        <f t="shared" ref="T41:T48" si="34">Q41/Q$8</f>
        <v>9.6274300289322601E-2</v>
      </c>
      <c r="U41" s="163">
        <v>321112</v>
      </c>
      <c r="V41" s="163">
        <v>66390</v>
      </c>
      <c r="W41" s="163">
        <v>314435</v>
      </c>
      <c r="X41" s="163">
        <v>345074</v>
      </c>
      <c r="Y41" s="163">
        <v>381348</v>
      </c>
      <c r="Z41" s="164">
        <f t="shared" ref="Z41:Z48" si="35">IFERROR(Y41/X41-1,"-")</f>
        <v>0.10511948161843554</v>
      </c>
      <c r="AA41" s="165">
        <f t="shared" si="28"/>
        <v>0.18758563990134292</v>
      </c>
      <c r="AB41" s="164">
        <f t="shared" ref="AB41:AB48" si="36">Y41/Y$8</f>
        <v>9.6941897346037989E-2</v>
      </c>
    </row>
    <row r="42" spans="1:28" s="56" customFormat="1" x14ac:dyDescent="0.25">
      <c r="B42" s="162" t="s">
        <v>113</v>
      </c>
      <c r="C42" s="163">
        <v>10523</v>
      </c>
      <c r="D42" s="163">
        <v>3067</v>
      </c>
      <c r="E42" s="163">
        <v>1933</v>
      </c>
      <c r="F42" s="163">
        <v>6947</v>
      </c>
      <c r="G42" s="163">
        <v>9794</v>
      </c>
      <c r="H42" s="163">
        <v>9940</v>
      </c>
      <c r="I42" s="164">
        <f t="shared" si="29"/>
        <v>1.4907085971002765E-2</v>
      </c>
      <c r="J42" s="165">
        <f t="shared" si="30"/>
        <v>-5.5402451772308292E-2</v>
      </c>
      <c r="K42" s="164">
        <f t="shared" si="31"/>
        <v>1.4326957308838177E-2</v>
      </c>
      <c r="L42" s="163">
        <v>24748</v>
      </c>
      <c r="M42" s="163">
        <v>6841</v>
      </c>
      <c r="N42" s="163">
        <v>8933</v>
      </c>
      <c r="O42" s="163">
        <v>17332</v>
      </c>
      <c r="P42" s="163">
        <v>20145</v>
      </c>
      <c r="Q42" s="163">
        <v>17980</v>
      </c>
      <c r="R42" s="164">
        <f t="shared" si="32"/>
        <v>-0.10747083643584021</v>
      </c>
      <c r="S42" s="165">
        <f t="shared" si="33"/>
        <v>-0.27347664457733956</v>
      </c>
      <c r="T42" s="164">
        <f t="shared" si="34"/>
        <v>5.549413546124639E-3</v>
      </c>
      <c r="U42" s="163">
        <v>35271</v>
      </c>
      <c r="V42" s="163">
        <v>10866</v>
      </c>
      <c r="W42" s="163">
        <v>24279</v>
      </c>
      <c r="X42" s="163">
        <v>29939</v>
      </c>
      <c r="Y42" s="163">
        <v>27920</v>
      </c>
      <c r="Z42" s="164">
        <f t="shared" si="35"/>
        <v>-6.7437122148368389E-2</v>
      </c>
      <c r="AA42" s="165">
        <f t="shared" si="28"/>
        <v>-0.2084148450568456</v>
      </c>
      <c r="AB42" s="164">
        <f t="shared" si="36"/>
        <v>7.0975009018046003E-3</v>
      </c>
    </row>
    <row r="43" spans="1:28" x14ac:dyDescent="0.25">
      <c r="A43" s="56"/>
      <c r="B43" s="162" t="s">
        <v>116</v>
      </c>
      <c r="C43" s="163">
        <v>6154</v>
      </c>
      <c r="D43" s="163">
        <v>1938</v>
      </c>
      <c r="E43" s="163">
        <v>1420</v>
      </c>
      <c r="F43" s="163">
        <v>5140</v>
      </c>
      <c r="G43" s="163">
        <v>7344</v>
      </c>
      <c r="H43" s="163">
        <v>7709</v>
      </c>
      <c r="I43" s="164">
        <f t="shared" si="29"/>
        <v>4.9700435729847392E-2</v>
      </c>
      <c r="J43" s="165">
        <f t="shared" si="30"/>
        <v>0.25268118297042563</v>
      </c>
      <c r="K43" s="164">
        <f t="shared" si="31"/>
        <v>1.1111319305214638E-2</v>
      </c>
      <c r="L43" s="163">
        <v>9206</v>
      </c>
      <c r="M43" s="163">
        <v>3582</v>
      </c>
      <c r="N43" s="163">
        <v>7152</v>
      </c>
      <c r="O43" s="163">
        <v>10878</v>
      </c>
      <c r="P43" s="163">
        <v>11024</v>
      </c>
      <c r="Q43" s="163">
        <v>10381</v>
      </c>
      <c r="R43" s="164">
        <f t="shared" si="32"/>
        <v>-5.8327285921625505E-2</v>
      </c>
      <c r="S43" s="165">
        <f t="shared" si="33"/>
        <v>0.12763415164023462</v>
      </c>
      <c r="T43" s="164">
        <f t="shared" si="34"/>
        <v>3.2040301458464895E-3</v>
      </c>
      <c r="U43" s="163">
        <v>15360</v>
      </c>
      <c r="V43" s="163">
        <v>8572</v>
      </c>
      <c r="W43" s="163">
        <v>16018</v>
      </c>
      <c r="X43" s="163">
        <v>18368</v>
      </c>
      <c r="Y43" s="163">
        <v>18090</v>
      </c>
      <c r="Z43" s="164">
        <f t="shared" si="35"/>
        <v>-1.5135017421602837E-2</v>
      </c>
      <c r="AA43" s="165">
        <f t="shared" si="28"/>
        <v>0.177734375</v>
      </c>
      <c r="AB43" s="164">
        <f t="shared" si="36"/>
        <v>4.5986314940417343E-3</v>
      </c>
    </row>
    <row r="44" spans="1:28" x14ac:dyDescent="0.25">
      <c r="A44" s="56"/>
      <c r="B44" s="162" t="s">
        <v>123</v>
      </c>
      <c r="C44" s="163">
        <v>2760</v>
      </c>
      <c r="D44" s="163">
        <v>779</v>
      </c>
      <c r="E44" s="163">
        <v>1170</v>
      </c>
      <c r="F44" s="163">
        <v>2957</v>
      </c>
      <c r="G44" s="163">
        <v>3144</v>
      </c>
      <c r="H44" s="163">
        <v>3492</v>
      </c>
      <c r="I44" s="164">
        <f t="shared" si="29"/>
        <v>0.11068702290076327</v>
      </c>
      <c r="J44" s="165">
        <f t="shared" si="30"/>
        <v>0.26521739130434785</v>
      </c>
      <c r="K44" s="164">
        <f t="shared" si="31"/>
        <v>5.0331725274107555E-3</v>
      </c>
      <c r="L44" s="163">
        <v>22593</v>
      </c>
      <c r="M44" s="163">
        <v>5572</v>
      </c>
      <c r="N44" s="163">
        <v>11399</v>
      </c>
      <c r="O44" s="163">
        <v>25421</v>
      </c>
      <c r="P44" s="163">
        <v>23936</v>
      </c>
      <c r="Q44" s="163">
        <v>26000</v>
      </c>
      <c r="R44" s="164">
        <f t="shared" si="32"/>
        <v>8.6229946524064127E-2</v>
      </c>
      <c r="S44" s="165">
        <f t="shared" si="33"/>
        <v>0.15079892001947504</v>
      </c>
      <c r="T44" s="164">
        <f t="shared" si="34"/>
        <v>8.0247359398910242E-3</v>
      </c>
      <c r="U44" s="163">
        <v>25353</v>
      </c>
      <c r="V44" s="163">
        <v>12569</v>
      </c>
      <c r="W44" s="163">
        <v>28378</v>
      </c>
      <c r="X44" s="163">
        <v>27080</v>
      </c>
      <c r="Y44" s="163">
        <v>29492</v>
      </c>
      <c r="Z44" s="164">
        <f t="shared" si="35"/>
        <v>8.9069423929099001E-2</v>
      </c>
      <c r="AA44" s="165">
        <f t="shared" si="28"/>
        <v>0.16325484163609838</v>
      </c>
      <c r="AB44" s="164">
        <f t="shared" si="36"/>
        <v>7.497116640258642E-3</v>
      </c>
    </row>
    <row r="45" spans="1:28" x14ac:dyDescent="0.25">
      <c r="A45" s="56"/>
      <c r="B45" s="162" t="s">
        <v>119</v>
      </c>
      <c r="C45" s="163">
        <v>2244</v>
      </c>
      <c r="D45" s="163">
        <v>1031</v>
      </c>
      <c r="E45" s="163">
        <v>606</v>
      </c>
      <c r="F45" s="163">
        <v>1588</v>
      </c>
      <c r="G45" s="163">
        <v>2044</v>
      </c>
      <c r="H45" s="163">
        <v>2156</v>
      </c>
      <c r="I45" s="164">
        <f t="shared" si="29"/>
        <v>5.4794520547945202E-2</v>
      </c>
      <c r="J45" s="165">
        <f t="shared" si="30"/>
        <v>-3.9215686274509776E-2</v>
      </c>
      <c r="K45" s="164">
        <f t="shared" si="31"/>
        <v>3.1075372191001114E-3</v>
      </c>
      <c r="L45" s="163">
        <v>28011</v>
      </c>
      <c r="M45" s="163">
        <v>10156</v>
      </c>
      <c r="N45" s="163">
        <v>13966</v>
      </c>
      <c r="O45" s="163">
        <v>25926</v>
      </c>
      <c r="P45" s="163">
        <v>30144</v>
      </c>
      <c r="Q45" s="163">
        <v>30141</v>
      </c>
      <c r="R45" s="164">
        <f t="shared" si="32"/>
        <v>-9.9522292993592387E-5</v>
      </c>
      <c r="S45" s="165">
        <f t="shared" si="33"/>
        <v>7.6041555103352199E-2</v>
      </c>
      <c r="T45" s="164">
        <f t="shared" si="34"/>
        <v>9.3028294601636679E-3</v>
      </c>
      <c r="U45" s="163">
        <v>30255</v>
      </c>
      <c r="V45" s="163">
        <v>14572</v>
      </c>
      <c r="W45" s="163">
        <v>27514</v>
      </c>
      <c r="X45" s="163">
        <v>32188</v>
      </c>
      <c r="Y45" s="163">
        <v>32297</v>
      </c>
      <c r="Z45" s="164">
        <f t="shared" si="35"/>
        <v>3.3863551634150113E-3</v>
      </c>
      <c r="AA45" s="165">
        <f t="shared" si="28"/>
        <v>6.7492976367542479E-2</v>
      </c>
      <c r="AB45" s="164">
        <f t="shared" si="36"/>
        <v>8.2101714407443842E-3</v>
      </c>
    </row>
    <row r="46" spans="1:28" x14ac:dyDescent="0.25">
      <c r="A46" s="56"/>
      <c r="B46" s="162" t="s">
        <v>128</v>
      </c>
      <c r="C46" s="163">
        <v>3179</v>
      </c>
      <c r="D46" s="163">
        <v>1099</v>
      </c>
      <c r="E46" s="163">
        <v>510</v>
      </c>
      <c r="F46" s="163">
        <v>1964</v>
      </c>
      <c r="G46" s="163">
        <v>2019</v>
      </c>
      <c r="H46" s="163">
        <v>1339</v>
      </c>
      <c r="I46" s="164">
        <f t="shared" si="29"/>
        <v>-0.3368003962357603</v>
      </c>
      <c r="J46" s="165">
        <f t="shared" si="30"/>
        <v>-0.57879836426549236</v>
      </c>
      <c r="K46" s="164">
        <f t="shared" si="31"/>
        <v>1.9299593396915813E-3</v>
      </c>
      <c r="L46" s="163">
        <v>3879</v>
      </c>
      <c r="M46" s="163">
        <v>2260</v>
      </c>
      <c r="N46" s="163">
        <v>2075</v>
      </c>
      <c r="O46" s="163">
        <v>5708</v>
      </c>
      <c r="P46" s="163">
        <v>6085</v>
      </c>
      <c r="Q46" s="163">
        <v>6045</v>
      </c>
      <c r="R46" s="164">
        <f t="shared" si="32"/>
        <v>-6.5735414954807281E-3</v>
      </c>
      <c r="S46" s="165">
        <f t="shared" si="33"/>
        <v>0.55839133797370466</v>
      </c>
      <c r="T46" s="164">
        <f t="shared" si="34"/>
        <v>1.8657511060246631E-3</v>
      </c>
      <c r="U46" s="163">
        <v>7058</v>
      </c>
      <c r="V46" s="163">
        <v>2585</v>
      </c>
      <c r="W46" s="163">
        <v>7672</v>
      </c>
      <c r="X46" s="163">
        <v>8104</v>
      </c>
      <c r="Y46" s="163">
        <v>7384</v>
      </c>
      <c r="Z46" s="164">
        <f t="shared" si="35"/>
        <v>-8.8845014807502509E-2</v>
      </c>
      <c r="AA46" s="165">
        <f t="shared" si="28"/>
        <v>4.618872201756874E-2</v>
      </c>
      <c r="AB46" s="164">
        <f t="shared" si="36"/>
        <v>1.8770754533998988E-3</v>
      </c>
    </row>
    <row r="47" spans="1:28" x14ac:dyDescent="0.25">
      <c r="A47" s="56"/>
      <c r="B47" s="162" t="s">
        <v>131</v>
      </c>
      <c r="C47" s="163">
        <v>3536</v>
      </c>
      <c r="D47" s="163">
        <v>1071</v>
      </c>
      <c r="E47" s="163">
        <v>456</v>
      </c>
      <c r="F47" s="163">
        <v>1102</v>
      </c>
      <c r="G47" s="163">
        <v>1691</v>
      </c>
      <c r="H47" s="163">
        <v>1141</v>
      </c>
      <c r="I47" s="164">
        <f t="shared" si="29"/>
        <v>-0.3252513305736251</v>
      </c>
      <c r="J47" s="165">
        <f t="shared" si="30"/>
        <v>-0.67731900452488691</v>
      </c>
      <c r="K47" s="164">
        <f t="shared" si="31"/>
        <v>1.6445732685497342E-3</v>
      </c>
      <c r="L47" s="163">
        <v>6203</v>
      </c>
      <c r="M47" s="163">
        <v>3973</v>
      </c>
      <c r="N47" s="163">
        <v>2040</v>
      </c>
      <c r="O47" s="163">
        <v>5478</v>
      </c>
      <c r="P47" s="163">
        <v>7026</v>
      </c>
      <c r="Q47" s="163">
        <v>5860</v>
      </c>
      <c r="R47" s="164">
        <f t="shared" si="32"/>
        <v>-0.16595502419584396</v>
      </c>
      <c r="S47" s="165">
        <f t="shared" si="33"/>
        <v>-5.5295824600999466E-2</v>
      </c>
      <c r="T47" s="164">
        <f t="shared" si="34"/>
        <v>1.8086520233754385E-3</v>
      </c>
      <c r="U47" s="163">
        <v>9739</v>
      </c>
      <c r="V47" s="163">
        <v>2496</v>
      </c>
      <c r="W47" s="163">
        <v>6580</v>
      </c>
      <c r="X47" s="163">
        <v>8717</v>
      </c>
      <c r="Y47" s="163">
        <v>7001</v>
      </c>
      <c r="Z47" s="164">
        <f t="shared" si="35"/>
        <v>-0.19685671676035332</v>
      </c>
      <c r="AA47" s="165">
        <f t="shared" si="28"/>
        <v>-0.28113769380839926</v>
      </c>
      <c r="AB47" s="164">
        <f t="shared" si="36"/>
        <v>1.7797136036366049E-3</v>
      </c>
    </row>
    <row r="48" spans="1:28" x14ac:dyDescent="0.25">
      <c r="A48" s="56"/>
      <c r="B48" s="168" t="s">
        <v>145</v>
      </c>
      <c r="C48" s="169">
        <f t="shared" ref="C48:H48" si="37">C40-SUM(C41:C47)</f>
        <v>37730</v>
      </c>
      <c r="D48" s="169">
        <f t="shared" si="37"/>
        <v>13365</v>
      </c>
      <c r="E48" s="169">
        <f t="shared" si="37"/>
        <v>15474</v>
      </c>
      <c r="F48" s="169">
        <f t="shared" si="37"/>
        <v>53918</v>
      </c>
      <c r="G48" s="169">
        <f t="shared" si="37"/>
        <v>63272</v>
      </c>
      <c r="H48" s="169">
        <f t="shared" si="37"/>
        <v>67269</v>
      </c>
      <c r="I48" s="170">
        <f t="shared" si="29"/>
        <v>6.3171703123024336E-2</v>
      </c>
      <c r="J48" s="171">
        <f t="shared" si="30"/>
        <v>0.78290485025178902</v>
      </c>
      <c r="K48" s="170">
        <f t="shared" si="31"/>
        <v>9.6957755654752037E-2</v>
      </c>
      <c r="L48" s="169">
        <f t="shared" ref="L48:Q48" si="38">L40-SUM(L41:L47)</f>
        <v>109735</v>
      </c>
      <c r="M48" s="169">
        <f t="shared" si="38"/>
        <v>31553</v>
      </c>
      <c r="N48" s="169">
        <f t="shared" si="38"/>
        <v>43451</v>
      </c>
      <c r="O48" s="169">
        <f t="shared" si="38"/>
        <v>128090</v>
      </c>
      <c r="P48" s="169">
        <f t="shared" si="38"/>
        <v>134407</v>
      </c>
      <c r="Q48" s="169">
        <f t="shared" si="38"/>
        <v>143267</v>
      </c>
      <c r="R48" s="170">
        <f t="shared" si="32"/>
        <v>6.591918575669431E-2</v>
      </c>
      <c r="S48" s="171">
        <f t="shared" si="33"/>
        <v>0.30557251560577758</v>
      </c>
      <c r="T48" s="170">
        <f t="shared" si="34"/>
        <v>4.4218455534629511E-2</v>
      </c>
      <c r="U48" s="169">
        <f>U40-SUM(U41:U47)</f>
        <v>147465</v>
      </c>
      <c r="V48" s="169">
        <f>V40-SUM(V41:V47)</f>
        <v>58925</v>
      </c>
      <c r="W48" s="169">
        <f>W40-SUM(W41:W47)</f>
        <v>182008</v>
      </c>
      <c r="X48" s="169">
        <f>X40-SUM(X41:X47)</f>
        <v>197679</v>
      </c>
      <c r="Y48" s="169">
        <f>Y40-SUM(Y41:Y47)</f>
        <v>210536</v>
      </c>
      <c r="Z48" s="170">
        <f t="shared" si="35"/>
        <v>6.5039786724943038E-2</v>
      </c>
      <c r="AA48" s="171">
        <f t="shared" si="28"/>
        <v>0.42770148848879397</v>
      </c>
      <c r="AB48" s="170">
        <f t="shared" si="36"/>
        <v>5.3520037602519104E-2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2010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35706</v>
      </c>
      <c r="V50" s="176">
        <f>V51+V54</f>
        <v>17682</v>
      </c>
      <c r="W50" s="176">
        <f>W51+W54</f>
        <v>33031</v>
      </c>
      <c r="X50" s="176">
        <f>X51+X54</f>
        <v>45093</v>
      </c>
      <c r="Y50" s="176">
        <f>Y51+Y54</f>
        <v>38656</v>
      </c>
      <c r="Z50" s="177">
        <f>IFERROR(Y50/X50-1,"-")</f>
        <v>-0.14274942895793141</v>
      </c>
      <c r="AA50" s="177">
        <f t="shared" ref="AA50:AA62" si="41">IFERROR(Y50/U50-1,"-")</f>
        <v>8.2619167646894143E-2</v>
      </c>
      <c r="AB50" s="177">
        <f>Y50/Y$8</f>
        <v>9.8266831969970863E-3</v>
      </c>
    </row>
    <row r="51" spans="1:28" x14ac:dyDescent="0.25">
      <c r="A51" s="56"/>
      <c r="B51" s="157" t="s">
        <v>97</v>
      </c>
      <c r="C51" s="158">
        <v>0</v>
      </c>
      <c r="D51" s="158">
        <v>1209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8208</v>
      </c>
      <c r="V51" s="158">
        <v>4741</v>
      </c>
      <c r="W51" s="158">
        <v>5534</v>
      </c>
      <c r="X51" s="158">
        <v>18094</v>
      </c>
      <c r="Y51" s="158">
        <v>9908</v>
      </c>
      <c r="Z51" s="159">
        <f>IFERROR(Y51/X51-1,"-")</f>
        <v>-0.45241516524814851</v>
      </c>
      <c r="AA51" s="160">
        <f t="shared" si="41"/>
        <v>0.20711500974658859</v>
      </c>
      <c r="AB51" s="159">
        <f>Y51/Y$8</f>
        <v>2.5186976695945554E-3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4545</v>
      </c>
      <c r="V52" s="163">
        <v>2350</v>
      </c>
      <c r="W52" s="163">
        <v>2742</v>
      </c>
      <c r="X52" s="163">
        <v>13197</v>
      </c>
      <c r="Y52" s="163">
        <v>6601</v>
      </c>
      <c r="Z52" s="164">
        <f>IFERROR(Y52/X52-1,"-")</f>
        <v>-0.49981056300674398</v>
      </c>
      <c r="AA52" s="165">
        <f t="shared" si="41"/>
        <v>0.45236523652365235</v>
      </c>
      <c r="AB52" s="164">
        <f>Y52/Y$8</f>
        <v>1.6780302096279431E-3</v>
      </c>
    </row>
    <row r="53" spans="1:28" x14ac:dyDescent="0.25">
      <c r="A53" s="56"/>
      <c r="B53" s="162" t="s">
        <v>100</v>
      </c>
      <c r="C53" s="163">
        <v>0</v>
      </c>
      <c r="D53" s="163">
        <v>93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3663</v>
      </c>
      <c r="V53" s="163">
        <v>2391</v>
      </c>
      <c r="W53" s="163">
        <v>2792</v>
      </c>
      <c r="X53" s="163">
        <v>4897</v>
      </c>
      <c r="Y53" s="163">
        <v>3307</v>
      </c>
      <c r="Z53" s="164">
        <f>IFERROR(Y53/X53-1,"-")</f>
        <v>-0.324688584847866</v>
      </c>
      <c r="AA53" s="165">
        <f t="shared" si="41"/>
        <v>-9.7188097188097178E-2</v>
      </c>
      <c r="AB53" s="164">
        <f>Y53/Y$8</f>
        <v>8.4066745996661224E-4</v>
      </c>
    </row>
    <row r="54" spans="1:28" x14ac:dyDescent="0.25">
      <c r="A54" s="56"/>
      <c r="B54" s="157" t="s">
        <v>107</v>
      </c>
      <c r="C54" s="158">
        <v>0</v>
      </c>
      <c r="D54" s="158">
        <v>801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27498</v>
      </c>
      <c r="V54" s="158">
        <v>12941</v>
      </c>
      <c r="W54" s="158">
        <v>27497</v>
      </c>
      <c r="X54" s="158">
        <v>26999</v>
      </c>
      <c r="Y54" s="158">
        <v>28748</v>
      </c>
      <c r="Z54" s="159">
        <f>IFERROR(Y54/X54-1,"-")</f>
        <v>6.4780177043594289E-2</v>
      </c>
      <c r="AA54" s="160">
        <f t="shared" si="41"/>
        <v>4.5457851480107614E-2</v>
      </c>
      <c r="AB54" s="159">
        <f>Y54/Y$8</f>
        <v>7.3079855274025309E-3</v>
      </c>
    </row>
    <row r="55" spans="1:28" s="56" customFormat="1" x14ac:dyDescent="0.25">
      <c r="B55" s="162" t="s">
        <v>110</v>
      </c>
      <c r="C55" s="163">
        <v>0</v>
      </c>
      <c r="D55" s="163">
        <v>91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7935</v>
      </c>
      <c r="V55" s="163">
        <v>2536</v>
      </c>
      <c r="W55" s="163">
        <v>9425</v>
      </c>
      <c r="X55" s="163">
        <v>8384</v>
      </c>
      <c r="Y55" s="163">
        <v>10019</v>
      </c>
      <c r="Z55" s="164">
        <f t="shared" ref="Z55:Z62" si="48">IFERROR(Y55/X55-1,"-")</f>
        <v>0.19501431297709915</v>
      </c>
      <c r="AA55" s="165">
        <f t="shared" si="41"/>
        <v>0.26263390044108381</v>
      </c>
      <c r="AB55" s="164">
        <f t="shared" ref="AB55:AB62" si="49">Y55/Y$8</f>
        <v>2.5469148114319589E-3</v>
      </c>
    </row>
    <row r="56" spans="1:28" s="56" customFormat="1" x14ac:dyDescent="0.25">
      <c r="B56" s="162" t="s">
        <v>113</v>
      </c>
      <c r="C56" s="163">
        <v>0</v>
      </c>
      <c r="D56" s="163">
        <v>343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8150</v>
      </c>
      <c r="V56" s="163">
        <v>4223</v>
      </c>
      <c r="W56" s="163">
        <v>6022</v>
      </c>
      <c r="X56" s="163">
        <v>5228</v>
      </c>
      <c r="Y56" s="163">
        <v>5680</v>
      </c>
      <c r="Z56" s="164">
        <f t="shared" si="48"/>
        <v>8.6457536342769759E-2</v>
      </c>
      <c r="AA56" s="165">
        <f t="shared" si="41"/>
        <v>-0.30306748466257671</v>
      </c>
      <c r="AB56" s="164">
        <f t="shared" si="49"/>
        <v>1.4439041949229989E-3</v>
      </c>
    </row>
    <row r="57" spans="1:28" x14ac:dyDescent="0.25">
      <c r="A57" s="56"/>
      <c r="B57" s="162" t="s">
        <v>116</v>
      </c>
      <c r="C57" s="163">
        <v>0</v>
      </c>
      <c r="D57" s="163">
        <v>67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1834</v>
      </c>
      <c r="V57" s="163">
        <v>1537</v>
      </c>
      <c r="W57" s="163">
        <v>2376</v>
      </c>
      <c r="X57" s="163">
        <v>2600</v>
      </c>
      <c r="Y57" s="163">
        <v>2129</v>
      </c>
      <c r="Z57" s="164">
        <f t="shared" si="48"/>
        <v>-0.18115384615384611</v>
      </c>
      <c r="AA57" s="165">
        <f t="shared" si="41"/>
        <v>0.16085059978189742</v>
      </c>
      <c r="AB57" s="164">
        <f t="shared" si="49"/>
        <v>5.4120986461110294E-4</v>
      </c>
    </row>
    <row r="58" spans="1:28" x14ac:dyDescent="0.25">
      <c r="A58" s="56"/>
      <c r="B58" s="162" t="s">
        <v>123</v>
      </c>
      <c r="C58" s="163">
        <v>0</v>
      </c>
      <c r="D58" s="163">
        <v>31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500</v>
      </c>
      <c r="V58" s="163">
        <v>313</v>
      </c>
      <c r="W58" s="163">
        <v>804</v>
      </c>
      <c r="X58" s="163">
        <v>715</v>
      </c>
      <c r="Y58" s="163">
        <v>965</v>
      </c>
      <c r="Z58" s="164">
        <f t="shared" si="48"/>
        <v>0.34965034965034958</v>
      </c>
      <c r="AA58" s="165">
        <f t="shared" si="41"/>
        <v>0.92999999999999994</v>
      </c>
      <c r="AB58" s="164">
        <f t="shared" si="49"/>
        <v>2.4531118804589684E-4</v>
      </c>
    </row>
    <row r="59" spans="1:28" x14ac:dyDescent="0.25">
      <c r="A59" s="56"/>
      <c r="B59" s="162" t="s">
        <v>119</v>
      </c>
      <c r="C59" s="163">
        <v>0</v>
      </c>
      <c r="D59" s="163">
        <v>34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611</v>
      </c>
      <c r="V59" s="163">
        <v>423</v>
      </c>
      <c r="W59" s="163">
        <v>589</v>
      </c>
      <c r="X59" s="163">
        <v>591</v>
      </c>
      <c r="Y59" s="163">
        <v>687</v>
      </c>
      <c r="Z59" s="164">
        <f t="shared" si="48"/>
        <v>0.1624365482233503</v>
      </c>
      <c r="AA59" s="165">
        <f t="shared" si="41"/>
        <v>0.12438625204582654</v>
      </c>
      <c r="AB59" s="164">
        <f t="shared" si="49"/>
        <v>1.7464122920987681E-4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150</v>
      </c>
      <c r="V60" s="163">
        <v>77</v>
      </c>
      <c r="W60" s="163">
        <v>91</v>
      </c>
      <c r="X60" s="163">
        <v>197</v>
      </c>
      <c r="Y60" s="163">
        <v>107</v>
      </c>
      <c r="Z60" s="164">
        <f t="shared" si="48"/>
        <v>-0.45685279187817263</v>
      </c>
      <c r="AA60" s="165">
        <f t="shared" si="41"/>
        <v>-0.28666666666666663</v>
      </c>
      <c r="AB60" s="164">
        <f t="shared" si="49"/>
        <v>2.7200307897317058E-5</v>
      </c>
    </row>
    <row r="61" spans="1:28" x14ac:dyDescent="0.25">
      <c r="A61" s="56"/>
      <c r="B61" s="162" t="s">
        <v>131</v>
      </c>
      <c r="C61" s="163">
        <v>0</v>
      </c>
      <c r="D61" s="163">
        <v>8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300</v>
      </c>
      <c r="V61" s="163">
        <v>69</v>
      </c>
      <c r="W61" s="163">
        <v>120</v>
      </c>
      <c r="X61" s="163">
        <v>168</v>
      </c>
      <c r="Y61" s="163">
        <v>109</v>
      </c>
      <c r="Z61" s="164">
        <f t="shared" si="48"/>
        <v>-0.35119047619047616</v>
      </c>
      <c r="AA61" s="165">
        <f t="shared" si="41"/>
        <v>-0.63666666666666671</v>
      </c>
      <c r="AB61" s="164">
        <f t="shared" si="49"/>
        <v>2.7708724867360369E-5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227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8018</v>
      </c>
      <c r="V62" s="169">
        <f>V54-SUM(V55:V61)</f>
        <v>3763</v>
      </c>
      <c r="W62" s="169">
        <f>W54-SUM(W55:W61)</f>
        <v>8070</v>
      </c>
      <c r="X62" s="169">
        <f>X54-SUM(X55:X61)</f>
        <v>9116</v>
      </c>
      <c r="Y62" s="169">
        <f>Y54-SUM(Y55:Y61)</f>
        <v>9052</v>
      </c>
      <c r="Z62" s="170">
        <f t="shared" si="48"/>
        <v>-7.0206230802983827E-3</v>
      </c>
      <c r="AA62" s="171">
        <f t="shared" si="41"/>
        <v>0.12895984035919184</v>
      </c>
      <c r="AB62" s="170">
        <f t="shared" si="49"/>
        <v>2.3010952064160188E-3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11996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112688</v>
      </c>
      <c r="M64" s="176">
        <f t="shared" si="53"/>
        <v>30883</v>
      </c>
      <c r="N64" s="176">
        <f t="shared" si="53"/>
        <v>44291</v>
      </c>
      <c r="O64" s="176">
        <f t="shared" si="53"/>
        <v>0</v>
      </c>
      <c r="P64" s="176">
        <f t="shared" si="53"/>
        <v>98149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124684</v>
      </c>
      <c r="V64" s="176">
        <f>V65+V68</f>
        <v>54485</v>
      </c>
      <c r="W64" s="176">
        <f>W65+W68</f>
        <v>138119</v>
      </c>
      <c r="X64" s="176">
        <f>X65+X68</f>
        <v>159302</v>
      </c>
      <c r="Y64" s="176">
        <f>Y65+Y68</f>
        <v>179445</v>
      </c>
      <c r="Z64" s="177">
        <f>IFERROR(Y64/X64-1,"-")</f>
        <v>0.12644536791754035</v>
      </c>
      <c r="AA64" s="177">
        <f t="shared" ref="AA64:AA76" si="54">IFERROR(Y64/U64-1,"-")</f>
        <v>0.43919829328542548</v>
      </c>
      <c r="AB64" s="177">
        <f>Y64/Y$8</f>
        <v>4.5616441594710837E-2</v>
      </c>
    </row>
    <row r="65" spans="1:28" x14ac:dyDescent="0.25">
      <c r="A65" s="56"/>
      <c r="B65" s="157" t="s">
        <v>97</v>
      </c>
      <c r="C65" s="158">
        <v>1930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37118</v>
      </c>
      <c r="M65" s="158">
        <v>12691</v>
      </c>
      <c r="N65" s="158">
        <v>23633</v>
      </c>
      <c r="O65" s="158">
        <v>0</v>
      </c>
      <c r="P65" s="158">
        <v>36190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39048</v>
      </c>
      <c r="V65" s="158">
        <v>25120</v>
      </c>
      <c r="W65" s="158">
        <v>30198</v>
      </c>
      <c r="X65" s="158">
        <v>41999</v>
      </c>
      <c r="Y65" s="158">
        <v>54803</v>
      </c>
      <c r="Z65" s="159">
        <f>IFERROR(Y65/X65-1,"-")</f>
        <v>0.30486440153336991</v>
      </c>
      <c r="AA65" s="160">
        <f t="shared" si="54"/>
        <v>0.40347777094857618</v>
      </c>
      <c r="AB65" s="159">
        <f>Y65/Y$8</f>
        <v>1.3931387604641745E-2</v>
      </c>
    </row>
    <row r="66" spans="1:28" x14ac:dyDescent="0.25">
      <c r="A66" s="56"/>
      <c r="B66" s="162" t="s">
        <v>103</v>
      </c>
      <c r="C66" s="163">
        <v>1468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19903</v>
      </c>
      <c r="M66" s="163">
        <v>4435</v>
      </c>
      <c r="N66" s="163">
        <v>20260</v>
      </c>
      <c r="O66" s="163">
        <v>0</v>
      </c>
      <c r="P66" s="163">
        <v>25396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21371</v>
      </c>
      <c r="V66" s="163">
        <v>21207</v>
      </c>
      <c r="W66" s="163">
        <v>22806</v>
      </c>
      <c r="X66" s="163">
        <v>29747</v>
      </c>
      <c r="Y66" s="163">
        <v>33601</v>
      </c>
      <c r="Z66" s="164">
        <f>IFERROR(Y66/X66-1,"-")</f>
        <v>0.12955928328907107</v>
      </c>
      <c r="AA66" s="165">
        <f t="shared" si="54"/>
        <v>0.5722708343081746</v>
      </c>
      <c r="AB66" s="164">
        <f>Y66/Y$8</f>
        <v>8.5416593052126209E-3</v>
      </c>
    </row>
    <row r="67" spans="1:28" x14ac:dyDescent="0.25">
      <c r="A67" s="56"/>
      <c r="B67" s="162" t="s">
        <v>100</v>
      </c>
      <c r="C67" s="163">
        <v>462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17215</v>
      </c>
      <c r="M67" s="163">
        <v>8256</v>
      </c>
      <c r="N67" s="163">
        <v>3373</v>
      </c>
      <c r="O67" s="163">
        <v>0</v>
      </c>
      <c r="P67" s="163">
        <v>10794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17677</v>
      </c>
      <c r="V67" s="163">
        <v>3913</v>
      </c>
      <c r="W67" s="163">
        <v>7392</v>
      </c>
      <c r="X67" s="163">
        <v>12252</v>
      </c>
      <c r="Y67" s="163">
        <v>21202</v>
      </c>
      <c r="Z67" s="164">
        <f>IFERROR(Y67/X67-1,"-")</f>
        <v>0.73049298073783864</v>
      </c>
      <c r="AA67" s="165">
        <f t="shared" si="54"/>
        <v>0.19941166487526174</v>
      </c>
      <c r="AB67" s="164">
        <f>Y67/Y$8</f>
        <v>5.3897282994291237E-3</v>
      </c>
    </row>
    <row r="68" spans="1:28" x14ac:dyDescent="0.25">
      <c r="A68" s="56"/>
      <c r="B68" s="157" t="s">
        <v>107</v>
      </c>
      <c r="C68" s="158">
        <v>10066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75570</v>
      </c>
      <c r="M68" s="158">
        <v>18192</v>
      </c>
      <c r="N68" s="158">
        <v>20658</v>
      </c>
      <c r="O68" s="158">
        <v>0</v>
      </c>
      <c r="P68" s="158">
        <v>61959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85636</v>
      </c>
      <c r="V68" s="158">
        <v>29365</v>
      </c>
      <c r="W68" s="158">
        <v>107921</v>
      </c>
      <c r="X68" s="158">
        <v>117303</v>
      </c>
      <c r="Y68" s="158">
        <v>124642</v>
      </c>
      <c r="Z68" s="159">
        <f>IFERROR(Y68/X68-1,"-")</f>
        <v>6.256446979190633E-2</v>
      </c>
      <c r="AA68" s="160">
        <f t="shared" si="54"/>
        <v>0.45548601055630811</v>
      </c>
      <c r="AB68" s="159">
        <f>Y68/Y$8</f>
        <v>3.1685053990069094E-2</v>
      </c>
    </row>
    <row r="69" spans="1:28" s="56" customFormat="1" x14ac:dyDescent="0.25">
      <c r="B69" s="162" t="s">
        <v>110</v>
      </c>
      <c r="C69" s="163">
        <v>1422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35504</v>
      </c>
      <c r="M69" s="163">
        <v>7503</v>
      </c>
      <c r="N69" s="163">
        <v>5486</v>
      </c>
      <c r="O69" s="163">
        <v>0</v>
      </c>
      <c r="P69" s="163">
        <v>24143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36926</v>
      </c>
      <c r="V69" s="163">
        <v>6760</v>
      </c>
      <c r="W69" s="163">
        <v>48443</v>
      </c>
      <c r="X69" s="163">
        <v>44229</v>
      </c>
      <c r="Y69" s="163">
        <v>42331</v>
      </c>
      <c r="Z69" s="164">
        <f t="shared" ref="Z69:Z76" si="61">IFERROR(Y69/X69-1,"-")</f>
        <v>-4.2913020868660778E-2</v>
      </c>
      <c r="AA69" s="165">
        <f t="shared" si="54"/>
        <v>0.14637382873855809</v>
      </c>
      <c r="AB69" s="164">
        <f t="shared" ref="AB69:AB76" si="62">Y69/Y$8</f>
        <v>1.0760899379451667E-2</v>
      </c>
    </row>
    <row r="70" spans="1:28" s="56" customFormat="1" x14ac:dyDescent="0.25">
      <c r="B70" s="162" t="s">
        <v>113</v>
      </c>
      <c r="C70" s="163">
        <v>1805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8670</v>
      </c>
      <c r="M70" s="163">
        <v>2395</v>
      </c>
      <c r="N70" s="163">
        <v>2729</v>
      </c>
      <c r="O70" s="163">
        <v>0</v>
      </c>
      <c r="P70" s="163">
        <v>5792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10475</v>
      </c>
      <c r="V70" s="163">
        <v>3150</v>
      </c>
      <c r="W70" s="163">
        <v>6597</v>
      </c>
      <c r="X70" s="163">
        <v>8921</v>
      </c>
      <c r="Y70" s="163">
        <v>8974</v>
      </c>
      <c r="Z70" s="164">
        <f t="shared" si="61"/>
        <v>5.9410380002242746E-3</v>
      </c>
      <c r="AA70" s="165">
        <f t="shared" si="54"/>
        <v>-0.14329355608591887</v>
      </c>
      <c r="AB70" s="164">
        <f t="shared" si="62"/>
        <v>2.2812669445843297E-3</v>
      </c>
    </row>
    <row r="71" spans="1:28" x14ac:dyDescent="0.25">
      <c r="A71" s="56"/>
      <c r="B71" s="162" t="s">
        <v>116</v>
      </c>
      <c r="C71" s="163">
        <v>2242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7796</v>
      </c>
      <c r="M71" s="163">
        <v>1950</v>
      </c>
      <c r="N71" s="163">
        <v>3553</v>
      </c>
      <c r="O71" s="163">
        <v>0</v>
      </c>
      <c r="P71" s="163">
        <v>7370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10038</v>
      </c>
      <c r="V71" s="163">
        <v>5169</v>
      </c>
      <c r="W71" s="163">
        <v>15657</v>
      </c>
      <c r="X71" s="163">
        <v>14855</v>
      </c>
      <c r="Y71" s="163">
        <v>18378</v>
      </c>
      <c r="Z71" s="164">
        <f t="shared" si="61"/>
        <v>0.23715920565466164</v>
      </c>
      <c r="AA71" s="165">
        <f t="shared" si="54"/>
        <v>0.83084279736999411</v>
      </c>
      <c r="AB71" s="164">
        <f t="shared" si="62"/>
        <v>4.6718435377279708E-3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1446</v>
      </c>
      <c r="M72" s="163">
        <v>260</v>
      </c>
      <c r="N72" s="163">
        <v>818</v>
      </c>
      <c r="O72" s="163">
        <v>0</v>
      </c>
      <c r="P72" s="163">
        <v>1851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1546</v>
      </c>
      <c r="V72" s="163">
        <v>1357</v>
      </c>
      <c r="W72" s="163">
        <v>2181</v>
      </c>
      <c r="X72" s="163">
        <v>3231</v>
      </c>
      <c r="Y72" s="163">
        <v>4006</v>
      </c>
      <c r="Z72" s="164">
        <f t="shared" si="61"/>
        <v>0.23986381925100586</v>
      </c>
      <c r="AA72" s="165">
        <f t="shared" si="54"/>
        <v>1.5912031047865458</v>
      </c>
      <c r="AB72" s="164">
        <f t="shared" si="62"/>
        <v>1.0183591909967489E-3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2070</v>
      </c>
      <c r="M73" s="163">
        <v>665</v>
      </c>
      <c r="N73" s="163">
        <v>1017</v>
      </c>
      <c r="O73" s="163">
        <v>0</v>
      </c>
      <c r="P73" s="163">
        <v>1286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2070</v>
      </c>
      <c r="V73" s="163">
        <v>1332</v>
      </c>
      <c r="W73" s="163">
        <v>2676</v>
      </c>
      <c r="X73" s="163">
        <v>2222</v>
      </c>
      <c r="Y73" s="163">
        <v>3575</v>
      </c>
      <c r="Z73" s="164">
        <f t="shared" si="61"/>
        <v>0.60891089108910901</v>
      </c>
      <c r="AA73" s="165">
        <f t="shared" si="54"/>
        <v>0.72705314009661826</v>
      </c>
      <c r="AB73" s="164">
        <f t="shared" si="62"/>
        <v>9.0879533395241574E-4</v>
      </c>
    </row>
    <row r="74" spans="1:28" x14ac:dyDescent="0.25">
      <c r="A74" s="56"/>
      <c r="B74" s="162" t="s">
        <v>128</v>
      </c>
      <c r="C74" s="163">
        <v>233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1602</v>
      </c>
      <c r="M74" s="163">
        <v>554</v>
      </c>
      <c r="N74" s="163">
        <v>128</v>
      </c>
      <c r="O74" s="163">
        <v>0</v>
      </c>
      <c r="P74" s="163">
        <v>442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1835</v>
      </c>
      <c r="V74" s="163">
        <v>1174</v>
      </c>
      <c r="W74" s="163">
        <v>1940</v>
      </c>
      <c r="X74" s="163">
        <v>3621</v>
      </c>
      <c r="Y74" s="163">
        <v>2076</v>
      </c>
      <c r="Z74" s="164">
        <f t="shared" si="61"/>
        <v>-0.42667771333885662</v>
      </c>
      <c r="AA74" s="165">
        <f t="shared" si="54"/>
        <v>0.13133514986376027</v>
      </c>
      <c r="AB74" s="164">
        <f t="shared" si="62"/>
        <v>5.2773681490495526E-4</v>
      </c>
    </row>
    <row r="75" spans="1:28" x14ac:dyDescent="0.25">
      <c r="A75" s="56"/>
      <c r="B75" s="162" t="s">
        <v>131</v>
      </c>
      <c r="C75" s="163">
        <v>180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1757</v>
      </c>
      <c r="M75" s="163">
        <v>734</v>
      </c>
      <c r="N75" s="163">
        <v>59</v>
      </c>
      <c r="O75" s="163">
        <v>0</v>
      </c>
      <c r="P75" s="163">
        <v>128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1937</v>
      </c>
      <c r="V75" s="163">
        <v>140</v>
      </c>
      <c r="W75" s="163">
        <v>547</v>
      </c>
      <c r="X75" s="163">
        <v>1016</v>
      </c>
      <c r="Y75" s="163">
        <v>449</v>
      </c>
      <c r="Z75" s="164">
        <f t="shared" si="61"/>
        <v>-0.55807086614173229</v>
      </c>
      <c r="AA75" s="165">
        <f t="shared" si="54"/>
        <v>-0.76819824470831177</v>
      </c>
      <c r="AB75" s="164">
        <f t="shared" si="62"/>
        <v>1.1413960977472298E-4</v>
      </c>
    </row>
    <row r="76" spans="1:28" x14ac:dyDescent="0.25">
      <c r="A76" s="56"/>
      <c r="B76" s="168" t="s">
        <v>145</v>
      </c>
      <c r="C76" s="169">
        <f t="shared" ref="C76:H76" si="63">C68-SUM(C69:C75)</f>
        <v>4084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16725</v>
      </c>
      <c r="M76" s="169">
        <f t="shared" si="64"/>
        <v>4131</v>
      </c>
      <c r="N76" s="169">
        <f t="shared" si="64"/>
        <v>6868</v>
      </c>
      <c r="O76" s="169">
        <f t="shared" si="64"/>
        <v>0</v>
      </c>
      <c r="P76" s="169">
        <f t="shared" si="64"/>
        <v>20947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20809</v>
      </c>
      <c r="V76" s="169">
        <f>V68-SUM(V69:V75)</f>
        <v>10283</v>
      </c>
      <c r="W76" s="169">
        <f>W68-SUM(W69:W75)</f>
        <v>29880</v>
      </c>
      <c r="X76" s="169">
        <f>X68-SUM(X69:X75)</f>
        <v>39208</v>
      </c>
      <c r="Y76" s="169">
        <f>Y68-SUM(Y69:Y75)</f>
        <v>44853</v>
      </c>
      <c r="Z76" s="170">
        <f t="shared" si="61"/>
        <v>0.14397571924097119</v>
      </c>
      <c r="AA76" s="171">
        <f t="shared" si="54"/>
        <v>1.1554615791244172</v>
      </c>
      <c r="AB76" s="170">
        <f t="shared" si="62"/>
        <v>1.1402013178676281E-2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121531</v>
      </c>
      <c r="D78" s="176">
        <f t="shared" si="65"/>
        <v>31053</v>
      </c>
      <c r="E78" s="176">
        <f t="shared" si="65"/>
        <v>62988</v>
      </c>
      <c r="F78" s="176">
        <f t="shared" si="65"/>
        <v>91106</v>
      </c>
      <c r="G78" s="176">
        <f t="shared" si="65"/>
        <v>94827</v>
      </c>
      <c r="H78" s="176">
        <f t="shared" si="65"/>
        <v>109606</v>
      </c>
      <c r="I78" s="177">
        <f>IFERROR(H78/G78-1,"-")</f>
        <v>0.15585223617745991</v>
      </c>
      <c r="J78" s="177">
        <f>IFERROR(H78/C78-1,"-")</f>
        <v>-9.8123112621471109E-2</v>
      </c>
      <c r="K78" s="177">
        <f>H78/H$8</f>
        <v>0.15797992784632969</v>
      </c>
      <c r="L78" s="176">
        <f t="shared" ref="L78:Q78" si="66">L79+L82</f>
        <v>461438</v>
      </c>
      <c r="M78" s="176">
        <f t="shared" si="66"/>
        <v>131431</v>
      </c>
      <c r="N78" s="176">
        <f t="shared" si="66"/>
        <v>187089</v>
      </c>
      <c r="O78" s="176">
        <f t="shared" si="66"/>
        <v>433586</v>
      </c>
      <c r="P78" s="176">
        <f t="shared" si="66"/>
        <v>506823</v>
      </c>
      <c r="Q78" s="176">
        <f t="shared" si="66"/>
        <v>575056</v>
      </c>
      <c r="R78" s="177">
        <f>IFERROR(Q78/P78-1,"-")</f>
        <v>0.13462885464945362</v>
      </c>
      <c r="S78" s="177">
        <f>IFERROR(Q78/L78-1,"-")</f>
        <v>0.24622592851043912</v>
      </c>
      <c r="T78" s="177">
        <f>Q78/Q$8</f>
        <v>0.17748740579422972</v>
      </c>
      <c r="U78" s="176">
        <f>U79+U82</f>
        <v>582969</v>
      </c>
      <c r="V78" s="176">
        <f>V79+V82</f>
        <v>250077</v>
      </c>
      <c r="W78" s="176">
        <f>W79+W82</f>
        <v>524692</v>
      </c>
      <c r="X78" s="176">
        <f>X79+X82</f>
        <v>601650</v>
      </c>
      <c r="Y78" s="176">
        <f>Y79+Y82</f>
        <v>684662</v>
      </c>
      <c r="Z78" s="177">
        <f>IFERROR(Y78/X78-1,"-")</f>
        <v>0.13797390509432383</v>
      </c>
      <c r="AA78" s="177">
        <f t="shared" ref="AA78:AA90" si="67">IFERROR(Y78/U78-1,"-")</f>
        <v>0.17443980726247887</v>
      </c>
      <c r="AB78" s="177">
        <f>Y78/Y$8</f>
        <v>0.1740468897718962</v>
      </c>
    </row>
    <row r="79" spans="1:28" x14ac:dyDescent="0.25">
      <c r="A79" s="56"/>
      <c r="B79" s="157" t="s">
        <v>97</v>
      </c>
      <c r="C79" s="158">
        <v>53980</v>
      </c>
      <c r="D79" s="158">
        <v>13270</v>
      </c>
      <c r="E79" s="158">
        <v>34823</v>
      </c>
      <c r="F79" s="158">
        <v>46322</v>
      </c>
      <c r="G79" s="158">
        <v>46244</v>
      </c>
      <c r="H79" s="158">
        <v>52894</v>
      </c>
      <c r="I79" s="159">
        <f>IFERROR(H79/G79-1,"-")</f>
        <v>0.14380243923536029</v>
      </c>
      <c r="J79" s="160">
        <f>IFERROR(H79/C79-1,"-")</f>
        <v>-2.0118562430529785E-2</v>
      </c>
      <c r="K79" s="159">
        <f>H79/H$8</f>
        <v>7.6238438621095223E-2</v>
      </c>
      <c r="L79" s="158">
        <v>211748</v>
      </c>
      <c r="M79" s="158">
        <v>60439</v>
      </c>
      <c r="N79" s="158">
        <v>99016</v>
      </c>
      <c r="O79" s="158">
        <v>213719</v>
      </c>
      <c r="P79" s="158">
        <v>216606</v>
      </c>
      <c r="Q79" s="158">
        <v>229566</v>
      </c>
      <c r="R79" s="159">
        <f>IFERROR(Q79/P79-1,"-")</f>
        <v>5.9832137613916592E-2</v>
      </c>
      <c r="S79" s="160">
        <f>IFERROR(Q79/L79-1,"-")</f>
        <v>8.4147193834180234E-2</v>
      </c>
      <c r="T79" s="159">
        <f>Q79/Q$8</f>
        <v>7.0854097337577804E-2</v>
      </c>
      <c r="U79" s="158">
        <v>265728</v>
      </c>
      <c r="V79" s="158">
        <v>133839</v>
      </c>
      <c r="W79" s="158">
        <v>260041</v>
      </c>
      <c r="X79" s="158">
        <v>262850</v>
      </c>
      <c r="Y79" s="158">
        <v>282460</v>
      </c>
      <c r="Z79" s="159">
        <f>IFERROR(Y79/X79-1,"-")</f>
        <v>7.4605288187179042E-2</v>
      </c>
      <c r="AA79" s="160">
        <f t="shared" si="67"/>
        <v>6.2966642581888221E-2</v>
      </c>
      <c r="AB79" s="159">
        <f>Y79/Y$8</f>
        <v>7.1803728679216597E-2</v>
      </c>
    </row>
    <row r="80" spans="1:28" x14ac:dyDescent="0.25">
      <c r="A80" s="56"/>
      <c r="B80" s="162" t="s">
        <v>103</v>
      </c>
      <c r="C80" s="163">
        <v>18930</v>
      </c>
      <c r="D80" s="163">
        <v>6251</v>
      </c>
      <c r="E80" s="163">
        <v>22162</v>
      </c>
      <c r="F80" s="163">
        <v>28401</v>
      </c>
      <c r="G80" s="163">
        <v>28275</v>
      </c>
      <c r="H80" s="163">
        <v>28546</v>
      </c>
      <c r="I80" s="164">
        <f>IFERROR(H80/G80-1,"-")</f>
        <v>9.5844385499557205E-3</v>
      </c>
      <c r="J80" s="165">
        <f>IFERROR(H80/C80-1,"-")</f>
        <v>0.50797675647120966</v>
      </c>
      <c r="K80" s="164">
        <f>H80/H$8</f>
        <v>4.1144599933409916E-2</v>
      </c>
      <c r="L80" s="163">
        <v>27777</v>
      </c>
      <c r="M80" s="163">
        <v>10563</v>
      </c>
      <c r="N80" s="163">
        <v>21774</v>
      </c>
      <c r="O80" s="163">
        <v>33682</v>
      </c>
      <c r="P80" s="163">
        <v>28337</v>
      </c>
      <c r="Q80" s="163">
        <v>39809</v>
      </c>
      <c r="R80" s="164">
        <f>IFERROR(Q80/P80-1,"-")</f>
        <v>0.40484172636482341</v>
      </c>
      <c r="S80" s="165">
        <f>IFERROR(Q80/L80-1,"-")</f>
        <v>0.43316412859560072</v>
      </c>
      <c r="T80" s="164">
        <f>Q80/Q$8</f>
        <v>1.2286796655043146E-2</v>
      </c>
      <c r="U80" s="163">
        <v>46707</v>
      </c>
      <c r="V80" s="163">
        <v>43936</v>
      </c>
      <c r="W80" s="163">
        <v>62083</v>
      </c>
      <c r="X80" s="163">
        <v>56612</v>
      </c>
      <c r="Y80" s="163">
        <v>68355</v>
      </c>
      <c r="Z80" s="164">
        <f>IFERROR(Y80/X80-1,"-")</f>
        <v>0.20742952024305805</v>
      </c>
      <c r="AA80" s="165">
        <f t="shared" si="67"/>
        <v>0.46348513070845909</v>
      </c>
      <c r="AB80" s="164">
        <f>Y80/Y$8</f>
        <v>1.737642099365521E-2</v>
      </c>
    </row>
    <row r="81" spans="1:28" x14ac:dyDescent="0.25">
      <c r="A81" s="56"/>
      <c r="B81" s="162" t="s">
        <v>100</v>
      </c>
      <c r="C81" s="163">
        <v>35050</v>
      </c>
      <c r="D81" s="163">
        <v>7019</v>
      </c>
      <c r="E81" s="163">
        <v>12661</v>
      </c>
      <c r="F81" s="163">
        <v>17921</v>
      </c>
      <c r="G81" s="163">
        <v>17969</v>
      </c>
      <c r="H81" s="163">
        <v>24348</v>
      </c>
      <c r="I81" s="164">
        <f>IFERROR(H81/G81-1,"-")</f>
        <v>0.35500027825699809</v>
      </c>
      <c r="J81" s="165">
        <f>IFERROR(H81/C81-1,"-")</f>
        <v>-0.30533523537803142</v>
      </c>
      <c r="K81" s="164">
        <f>H81/H$8</f>
        <v>3.50938386876853E-2</v>
      </c>
      <c r="L81" s="163">
        <v>183971</v>
      </c>
      <c r="M81" s="163">
        <v>49876</v>
      </c>
      <c r="N81" s="163">
        <v>77242</v>
      </c>
      <c r="O81" s="163">
        <v>180037</v>
      </c>
      <c r="P81" s="163">
        <v>188269</v>
      </c>
      <c r="Q81" s="163">
        <v>189757</v>
      </c>
      <c r="R81" s="164">
        <f>IFERROR(Q81/P81-1,"-")</f>
        <v>7.9035847643531554E-3</v>
      </c>
      <c r="S81" s="165">
        <f>IFERROR(Q81/L81-1,"-")</f>
        <v>3.1450609063385038E-2</v>
      </c>
      <c r="T81" s="164">
        <f>Q81/Q$8</f>
        <v>5.8567300682534656E-2</v>
      </c>
      <c r="U81" s="163">
        <v>219021</v>
      </c>
      <c r="V81" s="163">
        <v>89903</v>
      </c>
      <c r="W81" s="163">
        <v>197958</v>
      </c>
      <c r="X81" s="163">
        <v>206238</v>
      </c>
      <c r="Y81" s="163">
        <v>214105</v>
      </c>
      <c r="Z81" s="164">
        <f>IFERROR(Y81/X81-1,"-")</f>
        <v>3.8145249663010805E-2</v>
      </c>
      <c r="AA81" s="165">
        <f t="shared" si="67"/>
        <v>-2.2445336291953777E-2</v>
      </c>
      <c r="AB81" s="164">
        <f>Y81/Y$8</f>
        <v>5.4427307685561394E-2</v>
      </c>
    </row>
    <row r="82" spans="1:28" x14ac:dyDescent="0.25">
      <c r="A82" s="56"/>
      <c r="B82" s="157" t="s">
        <v>107</v>
      </c>
      <c r="C82" s="158">
        <v>67551</v>
      </c>
      <c r="D82" s="158">
        <v>17783</v>
      </c>
      <c r="E82" s="158">
        <v>28165</v>
      </c>
      <c r="F82" s="158">
        <v>44784</v>
      </c>
      <c r="G82" s="158">
        <v>48583</v>
      </c>
      <c r="H82" s="158">
        <v>56712</v>
      </c>
      <c r="I82" s="159">
        <f>IFERROR(H82/G82-1,"-")</f>
        <v>0.16732190272317471</v>
      </c>
      <c r="J82" s="160">
        <f>IFERROR(H82/C82-1,"-")</f>
        <v>-0.1604565439445752</v>
      </c>
      <c r="K82" s="159">
        <f>H82/H$8</f>
        <v>8.174148922523447E-2</v>
      </c>
      <c r="L82" s="158">
        <v>249690</v>
      </c>
      <c r="M82" s="158">
        <v>70992</v>
      </c>
      <c r="N82" s="158">
        <v>88073</v>
      </c>
      <c r="O82" s="158">
        <v>219867</v>
      </c>
      <c r="P82" s="158">
        <v>290217</v>
      </c>
      <c r="Q82" s="158">
        <v>345490</v>
      </c>
      <c r="R82" s="159">
        <f>IFERROR(Q82/P82-1,"-")</f>
        <v>0.19045403956349904</v>
      </c>
      <c r="S82" s="160">
        <f>IFERROR(Q82/L82-1,"-")</f>
        <v>0.38367575793984532</v>
      </c>
      <c r="T82" s="159">
        <f>Q82/Q$8</f>
        <v>0.10663330845665192</v>
      </c>
      <c r="U82" s="158">
        <v>317241</v>
      </c>
      <c r="V82" s="158">
        <v>116238</v>
      </c>
      <c r="W82" s="158">
        <v>264651</v>
      </c>
      <c r="X82" s="158">
        <v>338800</v>
      </c>
      <c r="Y82" s="158">
        <v>402202</v>
      </c>
      <c r="Z82" s="159">
        <f>IFERROR(Y82/X82-1,"-")</f>
        <v>0.18713695395513574</v>
      </c>
      <c r="AA82" s="160">
        <f t="shared" si="67"/>
        <v>0.26781216803628793</v>
      </c>
      <c r="AB82" s="159">
        <f>Y82/Y$8</f>
        <v>0.10224316109267959</v>
      </c>
    </row>
    <row r="83" spans="1:28" s="56" customFormat="1" x14ac:dyDescent="0.25">
      <c r="B83" s="162" t="s">
        <v>110</v>
      </c>
      <c r="C83" s="163">
        <v>8503</v>
      </c>
      <c r="D83" s="163">
        <v>2453</v>
      </c>
      <c r="E83" s="163">
        <v>2873</v>
      </c>
      <c r="F83" s="163">
        <v>5152</v>
      </c>
      <c r="G83" s="163">
        <v>6461</v>
      </c>
      <c r="H83" s="163">
        <v>8386</v>
      </c>
      <c r="I83" s="164">
        <f t="shared" ref="I83:I90" si="68">IFERROR(H83/G83-1,"-")</f>
        <v>0.29794149512459378</v>
      </c>
      <c r="J83" s="165">
        <f t="shared" ref="J83:J90" si="69">IFERROR(H83/C83-1,"-")</f>
        <v>-1.3759849464894724E-2</v>
      </c>
      <c r="K83" s="164">
        <f t="shared" ref="K83:K90" si="70">H83/H$8</f>
        <v>1.2087109053512771E-2</v>
      </c>
      <c r="L83" s="163">
        <v>49339</v>
      </c>
      <c r="M83" s="163">
        <v>14532</v>
      </c>
      <c r="N83" s="163">
        <v>9373</v>
      </c>
      <c r="O83" s="163">
        <v>51168</v>
      </c>
      <c r="P83" s="163">
        <v>68288</v>
      </c>
      <c r="Q83" s="163">
        <v>79779</v>
      </c>
      <c r="R83" s="164">
        <f t="shared" ref="R83:R90" si="71">IFERROR(Q83/P83-1,"-")</f>
        <v>0.16827261012183703</v>
      </c>
      <c r="S83" s="165">
        <f t="shared" ref="S83:S90" si="72">IFERROR(Q83/L83-1,"-")</f>
        <v>0.61695616044103052</v>
      </c>
      <c r="T83" s="164">
        <f t="shared" ref="T83:T90" si="73">Q83/Q$8</f>
        <v>2.4623284944175615E-2</v>
      </c>
      <c r="U83" s="163">
        <v>57842</v>
      </c>
      <c r="V83" s="163">
        <v>12246</v>
      </c>
      <c r="W83" s="163">
        <v>56320</v>
      </c>
      <c r="X83" s="163">
        <v>74749</v>
      </c>
      <c r="Y83" s="163">
        <v>88165</v>
      </c>
      <c r="Z83" s="164">
        <f t="shared" ref="Z83:Z90" si="74">IFERROR(Y83/X83-1,"-")</f>
        <v>0.17948066194865486</v>
      </c>
      <c r="AA83" s="165">
        <f t="shared" si="67"/>
        <v>0.52423844265412667</v>
      </c>
      <c r="AB83" s="164">
        <f t="shared" ref="AB83:AB90" si="75">Y83/Y$8</f>
        <v>2.2412291081934189E-2</v>
      </c>
    </row>
    <row r="84" spans="1:28" s="56" customFormat="1" x14ac:dyDescent="0.25">
      <c r="B84" s="162" t="s">
        <v>113</v>
      </c>
      <c r="C84" s="163">
        <v>18797</v>
      </c>
      <c r="D84" s="163">
        <v>5112</v>
      </c>
      <c r="E84" s="163">
        <v>6906</v>
      </c>
      <c r="F84" s="163">
        <v>11609</v>
      </c>
      <c r="G84" s="163">
        <v>13126</v>
      </c>
      <c r="H84" s="163">
        <v>13868</v>
      </c>
      <c r="I84" s="164">
        <f t="shared" si="68"/>
        <v>5.6529026359896317E-2</v>
      </c>
      <c r="J84" s="165">
        <f t="shared" si="69"/>
        <v>-0.262222695110922</v>
      </c>
      <c r="K84" s="164">
        <f t="shared" si="70"/>
        <v>1.9988555730278454E-2</v>
      </c>
      <c r="L84" s="163">
        <v>108166</v>
      </c>
      <c r="M84" s="163">
        <v>26057</v>
      </c>
      <c r="N84" s="163">
        <v>29133</v>
      </c>
      <c r="O84" s="163">
        <v>75097</v>
      </c>
      <c r="P84" s="163">
        <v>87633</v>
      </c>
      <c r="Q84" s="163">
        <v>97245</v>
      </c>
      <c r="R84" s="164">
        <f t="shared" si="71"/>
        <v>0.10968470781554895</v>
      </c>
      <c r="S84" s="165">
        <f t="shared" si="72"/>
        <v>-0.10096518314442615</v>
      </c>
      <c r="T84" s="164">
        <f t="shared" si="73"/>
        <v>3.0014055633642411E-2</v>
      </c>
      <c r="U84" s="163">
        <v>126963</v>
      </c>
      <c r="V84" s="163">
        <v>36039</v>
      </c>
      <c r="W84" s="163">
        <v>86706</v>
      </c>
      <c r="X84" s="163">
        <v>100759</v>
      </c>
      <c r="Y84" s="163">
        <v>111113</v>
      </c>
      <c r="Z84" s="164">
        <f t="shared" si="74"/>
        <v>0.10276005121130627</v>
      </c>
      <c r="AA84" s="165">
        <f t="shared" si="67"/>
        <v>-0.12483952017516919</v>
      </c>
      <c r="AB84" s="164">
        <f t="shared" si="75"/>
        <v>2.8245867396211124E-2</v>
      </c>
    </row>
    <row r="85" spans="1:28" x14ac:dyDescent="0.25">
      <c r="A85" s="56"/>
      <c r="B85" s="162" t="s">
        <v>116</v>
      </c>
      <c r="C85" s="163">
        <v>5039</v>
      </c>
      <c r="D85" s="163">
        <v>1563</v>
      </c>
      <c r="E85" s="163">
        <v>4888</v>
      </c>
      <c r="F85" s="163">
        <v>5437</v>
      </c>
      <c r="G85" s="163">
        <v>4941</v>
      </c>
      <c r="H85" s="163">
        <v>5665</v>
      </c>
      <c r="I85" s="164">
        <f t="shared" si="68"/>
        <v>0.1465290427039061</v>
      </c>
      <c r="J85" s="165">
        <f t="shared" si="69"/>
        <v>0.12423099821393135</v>
      </c>
      <c r="K85" s="164">
        <f t="shared" si="70"/>
        <v>8.1652125910028437E-3</v>
      </c>
      <c r="L85" s="163">
        <v>14523</v>
      </c>
      <c r="M85" s="163">
        <v>4869</v>
      </c>
      <c r="N85" s="163">
        <v>9733</v>
      </c>
      <c r="O85" s="163">
        <v>18107</v>
      </c>
      <c r="P85" s="163">
        <v>29605</v>
      </c>
      <c r="Q85" s="163">
        <v>42958</v>
      </c>
      <c r="R85" s="164">
        <f t="shared" si="71"/>
        <v>0.45103867589934143</v>
      </c>
      <c r="S85" s="165">
        <f t="shared" si="72"/>
        <v>1.9579288025889969</v>
      </c>
      <c r="T85" s="164">
        <f t="shared" si="73"/>
        <v>1.3258715634839947E-2</v>
      </c>
      <c r="U85" s="163">
        <v>19562</v>
      </c>
      <c r="V85" s="163">
        <v>14621</v>
      </c>
      <c r="W85" s="163">
        <v>23544</v>
      </c>
      <c r="X85" s="163">
        <v>34546</v>
      </c>
      <c r="Y85" s="163">
        <v>48623</v>
      </c>
      <c r="Z85" s="164">
        <f t="shared" si="74"/>
        <v>0.40748567127887458</v>
      </c>
      <c r="AA85" s="165">
        <f t="shared" si="67"/>
        <v>1.4855842960842449</v>
      </c>
      <c r="AB85" s="164">
        <f t="shared" si="75"/>
        <v>1.2360379167207919E-2</v>
      </c>
    </row>
    <row r="86" spans="1:28" x14ac:dyDescent="0.25">
      <c r="A86" s="56"/>
      <c r="B86" s="162" t="s">
        <v>123</v>
      </c>
      <c r="C86" s="163">
        <v>1770</v>
      </c>
      <c r="D86" s="163">
        <v>261</v>
      </c>
      <c r="E86" s="163">
        <v>795</v>
      </c>
      <c r="F86" s="163">
        <v>1046</v>
      </c>
      <c r="G86" s="163">
        <v>1024</v>
      </c>
      <c r="H86" s="163">
        <v>1333</v>
      </c>
      <c r="I86" s="164">
        <f t="shared" si="68"/>
        <v>0.3017578125</v>
      </c>
      <c r="J86" s="165">
        <f t="shared" si="69"/>
        <v>-0.24689265536723159</v>
      </c>
      <c r="K86" s="164">
        <f t="shared" si="70"/>
        <v>1.921311276929707E-3</v>
      </c>
      <c r="L86" s="163">
        <v>4012</v>
      </c>
      <c r="M86" s="163">
        <v>1143</v>
      </c>
      <c r="N86" s="163">
        <v>2509</v>
      </c>
      <c r="O86" s="163">
        <v>3937</v>
      </c>
      <c r="P86" s="163">
        <v>5714</v>
      </c>
      <c r="Q86" s="163">
        <v>10248</v>
      </c>
      <c r="R86" s="164">
        <f t="shared" si="71"/>
        <v>0.79348967448372409</v>
      </c>
      <c r="S86" s="165">
        <f t="shared" si="72"/>
        <v>1.5543369890329015</v>
      </c>
      <c r="T86" s="164">
        <f t="shared" si="73"/>
        <v>3.1629805350770466E-3</v>
      </c>
      <c r="U86" s="163">
        <v>5782</v>
      </c>
      <c r="V86" s="163">
        <v>3304</v>
      </c>
      <c r="W86" s="163">
        <v>4983</v>
      </c>
      <c r="X86" s="163">
        <v>6738</v>
      </c>
      <c r="Y86" s="163">
        <v>11581</v>
      </c>
      <c r="Z86" s="164">
        <f t="shared" si="74"/>
        <v>0.71875927574948051</v>
      </c>
      <c r="AA86" s="165">
        <f t="shared" si="67"/>
        <v>1.0029401591144933</v>
      </c>
      <c r="AB86" s="164">
        <f t="shared" si="75"/>
        <v>2.9439884650357836E-3</v>
      </c>
    </row>
    <row r="87" spans="1:28" x14ac:dyDescent="0.25">
      <c r="A87" s="56"/>
      <c r="B87" s="162" t="s">
        <v>119</v>
      </c>
      <c r="C87" s="163">
        <v>890</v>
      </c>
      <c r="D87" s="163">
        <v>215</v>
      </c>
      <c r="E87" s="163">
        <v>704</v>
      </c>
      <c r="F87" s="163">
        <v>837</v>
      </c>
      <c r="G87" s="163">
        <v>715</v>
      </c>
      <c r="H87" s="163">
        <v>804</v>
      </c>
      <c r="I87" s="164">
        <f t="shared" si="68"/>
        <v>0.12447552447552446</v>
      </c>
      <c r="J87" s="165">
        <f t="shared" si="69"/>
        <v>-9.6629213483146015E-2</v>
      </c>
      <c r="K87" s="164">
        <f t="shared" si="70"/>
        <v>1.1588404100911361E-3</v>
      </c>
      <c r="L87" s="163">
        <v>4300</v>
      </c>
      <c r="M87" s="163">
        <v>1517</v>
      </c>
      <c r="N87" s="163">
        <v>3401</v>
      </c>
      <c r="O87" s="163">
        <v>3639</v>
      </c>
      <c r="P87" s="163">
        <v>5025</v>
      </c>
      <c r="Q87" s="163">
        <v>6440</v>
      </c>
      <c r="R87" s="164">
        <f t="shared" si="71"/>
        <v>0.28159203980099501</v>
      </c>
      <c r="S87" s="165">
        <f t="shared" si="72"/>
        <v>0.49767441860465111</v>
      </c>
      <c r="T87" s="164">
        <f t="shared" si="73"/>
        <v>1.9876653635730076E-3</v>
      </c>
      <c r="U87" s="163">
        <v>5190</v>
      </c>
      <c r="V87" s="163">
        <v>4105</v>
      </c>
      <c r="W87" s="163">
        <v>4476</v>
      </c>
      <c r="X87" s="163">
        <v>5740</v>
      </c>
      <c r="Y87" s="163">
        <v>7244</v>
      </c>
      <c r="Z87" s="164">
        <f t="shared" si="74"/>
        <v>0.26202090592334493</v>
      </c>
      <c r="AA87" s="165">
        <f t="shared" si="67"/>
        <v>0.39576107899807322</v>
      </c>
      <c r="AB87" s="164">
        <f t="shared" si="75"/>
        <v>1.8414862654968669E-3</v>
      </c>
    </row>
    <row r="88" spans="1:28" x14ac:dyDescent="0.25">
      <c r="A88" s="56"/>
      <c r="B88" s="162" t="s">
        <v>128</v>
      </c>
      <c r="C88" s="163">
        <v>733</v>
      </c>
      <c r="D88" s="163">
        <v>282</v>
      </c>
      <c r="E88" s="163">
        <v>236</v>
      </c>
      <c r="F88" s="163">
        <v>372</v>
      </c>
      <c r="G88" s="163">
        <v>389</v>
      </c>
      <c r="H88" s="163">
        <v>429</v>
      </c>
      <c r="I88" s="164">
        <f t="shared" si="68"/>
        <v>0.10282776349614386</v>
      </c>
      <c r="J88" s="165">
        <f t="shared" si="69"/>
        <v>-0.41473396998635748</v>
      </c>
      <c r="K88" s="164">
        <f t="shared" si="70"/>
        <v>6.1833648747400174E-4</v>
      </c>
      <c r="L88" s="163">
        <v>2619</v>
      </c>
      <c r="M88" s="163">
        <v>1420</v>
      </c>
      <c r="N88" s="163">
        <v>616</v>
      </c>
      <c r="O88" s="163">
        <v>2517</v>
      </c>
      <c r="P88" s="163">
        <v>3023</v>
      </c>
      <c r="Q88" s="163">
        <v>2753</v>
      </c>
      <c r="R88" s="164">
        <f t="shared" si="71"/>
        <v>-8.9315249751902082E-2</v>
      </c>
      <c r="S88" s="165">
        <f t="shared" si="72"/>
        <v>5.1164566628484121E-2</v>
      </c>
      <c r="T88" s="164">
        <f t="shared" si="73"/>
        <v>8.4969607855846111E-4</v>
      </c>
      <c r="U88" s="163">
        <v>3352</v>
      </c>
      <c r="V88" s="163">
        <v>852</v>
      </c>
      <c r="W88" s="163">
        <v>2889</v>
      </c>
      <c r="X88" s="163">
        <v>3412</v>
      </c>
      <c r="Y88" s="163">
        <v>3182</v>
      </c>
      <c r="Z88" s="164">
        <f t="shared" si="74"/>
        <v>-6.7409144196951987E-2</v>
      </c>
      <c r="AA88" s="165">
        <f t="shared" si="67"/>
        <v>-5.0715990453460646E-2</v>
      </c>
      <c r="AB88" s="164">
        <f t="shared" si="75"/>
        <v>8.0889139933890543E-4</v>
      </c>
    </row>
    <row r="89" spans="1:28" x14ac:dyDescent="0.25">
      <c r="A89" s="56"/>
      <c r="B89" s="162" t="s">
        <v>131</v>
      </c>
      <c r="C89" s="163">
        <v>1847</v>
      </c>
      <c r="D89" s="163">
        <v>398</v>
      </c>
      <c r="E89" s="163">
        <v>268</v>
      </c>
      <c r="F89" s="163">
        <v>554</v>
      </c>
      <c r="G89" s="163">
        <v>567</v>
      </c>
      <c r="H89" s="163">
        <v>510</v>
      </c>
      <c r="I89" s="164">
        <f t="shared" si="68"/>
        <v>-0.10052910052910058</v>
      </c>
      <c r="J89" s="165">
        <f t="shared" si="69"/>
        <v>-0.72387655657823502</v>
      </c>
      <c r="K89" s="164">
        <f t="shared" si="70"/>
        <v>7.3508533475930276E-4</v>
      </c>
      <c r="L89" s="163">
        <v>3937</v>
      </c>
      <c r="M89" s="163">
        <v>1916</v>
      </c>
      <c r="N89" s="163">
        <v>621</v>
      </c>
      <c r="O89" s="163">
        <v>2308</v>
      </c>
      <c r="P89" s="163">
        <v>3090</v>
      </c>
      <c r="Q89" s="163">
        <v>3352</v>
      </c>
      <c r="R89" s="164">
        <f t="shared" si="71"/>
        <v>8.4789644012944976E-2</v>
      </c>
      <c r="S89" s="165">
        <f t="shared" si="72"/>
        <v>-0.14859029718059436</v>
      </c>
      <c r="T89" s="164">
        <f t="shared" si="73"/>
        <v>1.0345736488659506E-3</v>
      </c>
      <c r="U89" s="163">
        <v>5784</v>
      </c>
      <c r="V89" s="163">
        <v>889</v>
      </c>
      <c r="W89" s="163">
        <v>2862</v>
      </c>
      <c r="X89" s="163">
        <v>3657</v>
      </c>
      <c r="Y89" s="163">
        <v>3862</v>
      </c>
      <c r="Z89" s="164">
        <f t="shared" si="74"/>
        <v>5.6056877221766443E-2</v>
      </c>
      <c r="AA89" s="165">
        <f t="shared" si="67"/>
        <v>-0.33229598893499313</v>
      </c>
      <c r="AB89" s="164">
        <f t="shared" si="75"/>
        <v>9.817531691536307E-4</v>
      </c>
    </row>
    <row r="90" spans="1:28" x14ac:dyDescent="0.25">
      <c r="A90" s="56"/>
      <c r="B90" s="168" t="s">
        <v>145</v>
      </c>
      <c r="C90" s="169">
        <f t="shared" ref="C90:H90" si="76">C82-SUM(C83:C89)</f>
        <v>29972</v>
      </c>
      <c r="D90" s="169">
        <f t="shared" si="76"/>
        <v>7499</v>
      </c>
      <c r="E90" s="169">
        <f t="shared" si="76"/>
        <v>11495</v>
      </c>
      <c r="F90" s="169">
        <f t="shared" si="76"/>
        <v>19777</v>
      </c>
      <c r="G90" s="169">
        <f t="shared" si="76"/>
        <v>21360</v>
      </c>
      <c r="H90" s="169">
        <f t="shared" si="76"/>
        <v>25717</v>
      </c>
      <c r="I90" s="170">
        <f t="shared" si="68"/>
        <v>0.20397940074906362</v>
      </c>
      <c r="J90" s="171">
        <f t="shared" si="69"/>
        <v>-0.14196583477912716</v>
      </c>
      <c r="K90" s="170">
        <f t="shared" si="70"/>
        <v>3.7067038341186256E-2</v>
      </c>
      <c r="L90" s="169">
        <f t="shared" ref="L90:Q90" si="77">L82-SUM(L83:L89)</f>
        <v>62794</v>
      </c>
      <c r="M90" s="169">
        <f t="shared" si="77"/>
        <v>19538</v>
      </c>
      <c r="N90" s="169">
        <f t="shared" si="77"/>
        <v>32687</v>
      </c>
      <c r="O90" s="169">
        <f t="shared" si="77"/>
        <v>63094</v>
      </c>
      <c r="P90" s="169">
        <f t="shared" si="77"/>
        <v>87839</v>
      </c>
      <c r="Q90" s="169">
        <f t="shared" si="77"/>
        <v>102715</v>
      </c>
      <c r="R90" s="170">
        <f t="shared" si="71"/>
        <v>0.16935529776067582</v>
      </c>
      <c r="S90" s="171">
        <f t="shared" si="72"/>
        <v>0.6357454533872664</v>
      </c>
      <c r="T90" s="170">
        <f t="shared" si="73"/>
        <v>3.1702336617919484E-2</v>
      </c>
      <c r="U90" s="169">
        <f>U82-SUM(U83:U89)</f>
        <v>92766</v>
      </c>
      <c r="V90" s="169">
        <f>V82-SUM(V83:V89)</f>
        <v>44182</v>
      </c>
      <c r="W90" s="169">
        <f>W82-SUM(W83:W89)</f>
        <v>82871</v>
      </c>
      <c r="X90" s="169">
        <f>X82-SUM(X83:X89)</f>
        <v>109199</v>
      </c>
      <c r="Y90" s="169">
        <f>Y82-SUM(Y83:Y89)</f>
        <v>128432</v>
      </c>
      <c r="Z90" s="170">
        <f t="shared" si="74"/>
        <v>0.17612798652002315</v>
      </c>
      <c r="AA90" s="171">
        <f t="shared" si="67"/>
        <v>0.38447275941616543</v>
      </c>
      <c r="AB90" s="170">
        <f t="shared" si="75"/>
        <v>3.2648504148301165E-2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11833</v>
      </c>
      <c r="D92" s="176">
        <f t="shared" si="78"/>
        <v>4061</v>
      </c>
      <c r="E92" s="176">
        <f t="shared" si="78"/>
        <v>0</v>
      </c>
      <c r="F92" s="176">
        <f t="shared" si="78"/>
        <v>4083</v>
      </c>
      <c r="G92" s="176">
        <f t="shared" si="78"/>
        <v>6020</v>
      </c>
      <c r="H92" s="176">
        <f t="shared" si="78"/>
        <v>7110</v>
      </c>
      <c r="I92" s="177">
        <f>IFERROR(H92/G92-1,"-")</f>
        <v>0.18106312292358795</v>
      </c>
      <c r="J92" s="177">
        <f>IFERROR(H92/C92-1,"-")</f>
        <v>-0.39913800388743348</v>
      </c>
      <c r="K92" s="177">
        <f>H92/H$8</f>
        <v>1.0247954372820868E-2</v>
      </c>
      <c r="L92" s="176">
        <f t="shared" ref="L92:Q92" si="79">L93+L96</f>
        <v>38287</v>
      </c>
      <c r="M92" s="176">
        <f t="shared" si="79"/>
        <v>8693</v>
      </c>
      <c r="N92" s="176">
        <f t="shared" si="79"/>
        <v>0</v>
      </c>
      <c r="O92" s="176">
        <f t="shared" si="79"/>
        <v>29792</v>
      </c>
      <c r="P92" s="176">
        <f t="shared" si="79"/>
        <v>38567</v>
      </c>
      <c r="Q92" s="176">
        <f t="shared" si="79"/>
        <v>45050</v>
      </c>
      <c r="R92" s="177">
        <f>IFERROR(Q92/P92-1,"-")</f>
        <v>0.16809707781263783</v>
      </c>
      <c r="S92" s="177">
        <f>IFERROR(Q92/L92-1,"-")</f>
        <v>0.17663959046151434</v>
      </c>
      <c r="T92" s="177">
        <f>Q92/Q$8</f>
        <v>1.3904398234311178E-2</v>
      </c>
      <c r="U92" s="176">
        <f>U93+U96</f>
        <v>50120</v>
      </c>
      <c r="V92" s="176">
        <f>V93+V96</f>
        <v>28901</v>
      </c>
      <c r="W92" s="176">
        <f>W93+W96</f>
        <v>46319</v>
      </c>
      <c r="X92" s="176">
        <f>X93+X96</f>
        <v>53572</v>
      </c>
      <c r="Y92" s="176">
        <f>Y93+Y96</f>
        <v>52160</v>
      </c>
      <c r="Z92" s="177">
        <f>IFERROR(Y92/X92-1,"-")</f>
        <v>-2.6357052191443242E-2</v>
      </c>
      <c r="AA92" s="177">
        <f t="shared" ref="AA92:AA104" si="80">IFERROR(Y92/U92-1,"-")</f>
        <v>4.0702314445331123E-2</v>
      </c>
      <c r="AB92" s="177">
        <f>Y92/Y$8</f>
        <v>1.3259514578729512E-2</v>
      </c>
    </row>
    <row r="93" spans="1:28" x14ac:dyDescent="0.25">
      <c r="A93" s="56"/>
      <c r="B93" s="157" t="s">
        <v>97</v>
      </c>
      <c r="C93" s="158">
        <v>8178</v>
      </c>
      <c r="D93" s="158">
        <v>2731</v>
      </c>
      <c r="E93" s="158">
        <v>0</v>
      </c>
      <c r="F93" s="158">
        <v>3173</v>
      </c>
      <c r="G93" s="158">
        <v>4137</v>
      </c>
      <c r="H93" s="158">
        <v>5137</v>
      </c>
      <c r="I93" s="159">
        <f>IFERROR(H93/G93-1,"-")</f>
        <v>0.24172105390379506</v>
      </c>
      <c r="J93" s="160">
        <f>IFERROR(H93/C93-1,"-")</f>
        <v>-0.371851308388359</v>
      </c>
      <c r="K93" s="159">
        <f>H93/H$8</f>
        <v>7.4041830679579188E-3</v>
      </c>
      <c r="L93" s="158">
        <v>24963</v>
      </c>
      <c r="M93" s="158">
        <v>4723</v>
      </c>
      <c r="N93" s="158">
        <v>0</v>
      </c>
      <c r="O93" s="158">
        <v>20574</v>
      </c>
      <c r="P93" s="158">
        <v>24445</v>
      </c>
      <c r="Q93" s="158">
        <v>27462</v>
      </c>
      <c r="R93" s="159">
        <f>IFERROR(Q93/P93-1,"-")</f>
        <v>0.12341992227449383</v>
      </c>
      <c r="S93" s="160">
        <f>IFERROR(Q93/L93-1,"-")</f>
        <v>0.10010816007691381</v>
      </c>
      <c r="T93" s="159">
        <f>Q93/Q$8</f>
        <v>8.4759730146648955E-3</v>
      </c>
      <c r="U93" s="158">
        <v>33141</v>
      </c>
      <c r="V93" s="158">
        <v>18779</v>
      </c>
      <c r="W93" s="158">
        <v>30450</v>
      </c>
      <c r="X93" s="158">
        <v>35140</v>
      </c>
      <c r="Y93" s="158">
        <v>32599</v>
      </c>
      <c r="Z93" s="159">
        <f>IFERROR(Y93/X93-1,"-")</f>
        <v>-7.2310756972111534E-2</v>
      </c>
      <c r="AA93" s="160">
        <f t="shared" si="80"/>
        <v>-1.6354364684228018E-2</v>
      </c>
      <c r="AB93" s="159">
        <f>Y93/Y$8</f>
        <v>8.2869424032209239E-3</v>
      </c>
    </row>
    <row r="94" spans="1:28" x14ac:dyDescent="0.25">
      <c r="A94" s="56"/>
      <c r="B94" s="162" t="s">
        <v>103</v>
      </c>
      <c r="C94" s="163">
        <v>5883</v>
      </c>
      <c r="D94" s="163">
        <v>2063</v>
      </c>
      <c r="E94" s="163">
        <v>0</v>
      </c>
      <c r="F94" s="163">
        <v>2303</v>
      </c>
      <c r="G94" s="163">
        <v>2888</v>
      </c>
      <c r="H94" s="163">
        <v>3724</v>
      </c>
      <c r="I94" s="164">
        <f>IFERROR(H94/G94-1,"-")</f>
        <v>0.28947368421052633</v>
      </c>
      <c r="J94" s="165">
        <f>IFERROR(H94/C94-1,"-")</f>
        <v>-0.36698963114057459</v>
      </c>
      <c r="K94" s="164">
        <f>H94/H$8</f>
        <v>5.3675642875365562E-3</v>
      </c>
      <c r="L94" s="163">
        <v>10694</v>
      </c>
      <c r="M94" s="163">
        <v>2176</v>
      </c>
      <c r="N94" s="163">
        <v>0</v>
      </c>
      <c r="O94" s="163">
        <v>8938</v>
      </c>
      <c r="P94" s="163">
        <v>5331</v>
      </c>
      <c r="Q94" s="163">
        <v>6683</v>
      </c>
      <c r="R94" s="164">
        <f>IFERROR(Q94/P94-1,"-")</f>
        <v>0.25361095479272189</v>
      </c>
      <c r="S94" s="165">
        <f>IFERROR(Q94/L94-1,"-")</f>
        <v>-0.37507013278473911</v>
      </c>
      <c r="T94" s="164">
        <f>Q94/Q$8</f>
        <v>2.0626657802419891E-3</v>
      </c>
      <c r="U94" s="163">
        <v>16577</v>
      </c>
      <c r="V94" s="163">
        <v>9525</v>
      </c>
      <c r="W94" s="163">
        <v>14475</v>
      </c>
      <c r="X94" s="163">
        <v>10867</v>
      </c>
      <c r="Y94" s="163">
        <v>10407</v>
      </c>
      <c r="Z94" s="164">
        <f>IFERROR(Y94/X94-1,"-")</f>
        <v>-4.2329989877611163E-2</v>
      </c>
      <c r="AA94" s="165">
        <f t="shared" si="80"/>
        <v>-0.37220244917656997</v>
      </c>
      <c r="AB94" s="164">
        <f>Y94/Y$8</f>
        <v>2.645547703620361E-3</v>
      </c>
    </row>
    <row r="95" spans="1:28" x14ac:dyDescent="0.25">
      <c r="A95" s="56"/>
      <c r="B95" s="162" t="s">
        <v>100</v>
      </c>
      <c r="C95" s="163">
        <v>2295</v>
      </c>
      <c r="D95" s="163">
        <v>668</v>
      </c>
      <c r="E95" s="163">
        <v>0</v>
      </c>
      <c r="F95" s="163">
        <v>870</v>
      </c>
      <c r="G95" s="163">
        <v>1249</v>
      </c>
      <c r="H95" s="163">
        <v>1413</v>
      </c>
      <c r="I95" s="164">
        <f>IFERROR(H95/G95-1,"-")</f>
        <v>0.13130504403522814</v>
      </c>
      <c r="J95" s="165">
        <f>IFERROR(H95/C95-1,"-")</f>
        <v>-0.38431372549019605</v>
      </c>
      <c r="K95" s="164">
        <f>H95/H$8</f>
        <v>2.0366187804213625E-3</v>
      </c>
      <c r="L95" s="163">
        <v>14269</v>
      </c>
      <c r="M95" s="163">
        <v>2547</v>
      </c>
      <c r="N95" s="163">
        <v>0</v>
      </c>
      <c r="O95" s="163">
        <v>11636</v>
      </c>
      <c r="P95" s="163">
        <v>19114</v>
      </c>
      <c r="Q95" s="163">
        <v>20779</v>
      </c>
      <c r="R95" s="164">
        <f>IFERROR(Q95/P95-1,"-")</f>
        <v>8.7108925394998371E-2</v>
      </c>
      <c r="S95" s="165">
        <f>IFERROR(Q95/L95-1,"-")</f>
        <v>0.45623379353843996</v>
      </c>
      <c r="T95" s="164">
        <f>Q95/Q$8</f>
        <v>6.4133072344229073E-3</v>
      </c>
      <c r="U95" s="163">
        <v>16564</v>
      </c>
      <c r="V95" s="163">
        <v>9254</v>
      </c>
      <c r="W95" s="163">
        <v>15975</v>
      </c>
      <c r="X95" s="163">
        <v>24273</v>
      </c>
      <c r="Y95" s="163">
        <v>22192</v>
      </c>
      <c r="Z95" s="164">
        <f>IFERROR(Y95/X95-1,"-")</f>
        <v>-8.5733119103530653E-2</v>
      </c>
      <c r="AA95" s="165">
        <f t="shared" si="80"/>
        <v>0.33977300169041302</v>
      </c>
      <c r="AB95" s="164">
        <f>Y95/Y$8</f>
        <v>5.6413946996005625E-3</v>
      </c>
    </row>
    <row r="96" spans="1:28" x14ac:dyDescent="0.25">
      <c r="A96" s="56"/>
      <c r="B96" s="157" t="s">
        <v>107</v>
      </c>
      <c r="C96" s="158">
        <v>3655</v>
      </c>
      <c r="D96" s="158">
        <v>1330</v>
      </c>
      <c r="E96" s="158">
        <v>0</v>
      </c>
      <c r="F96" s="158">
        <v>910</v>
      </c>
      <c r="G96" s="158">
        <v>1883</v>
      </c>
      <c r="H96" s="158">
        <v>1973</v>
      </c>
      <c r="I96" s="159">
        <f>IFERROR(H96/G96-1,"-")</f>
        <v>4.779607010090281E-2</v>
      </c>
      <c r="J96" s="160">
        <f>IFERROR(H96/C96-1,"-")</f>
        <v>-0.46019151846785222</v>
      </c>
      <c r="K96" s="159">
        <f>H96/H$8</f>
        <v>2.8437713048629497E-3</v>
      </c>
      <c r="L96" s="158">
        <v>13324</v>
      </c>
      <c r="M96" s="158">
        <v>3970</v>
      </c>
      <c r="N96" s="158">
        <v>0</v>
      </c>
      <c r="O96" s="158">
        <v>9218</v>
      </c>
      <c r="P96" s="158">
        <v>14122</v>
      </c>
      <c r="Q96" s="158">
        <v>17588</v>
      </c>
      <c r="R96" s="159">
        <f>IFERROR(Q96/P96-1,"-")</f>
        <v>0.24543265826370209</v>
      </c>
      <c r="S96" s="160">
        <f>IFERROR(Q96/L96-1,"-")</f>
        <v>0.32002401681176829</v>
      </c>
      <c r="T96" s="159">
        <f>Q96/Q$8</f>
        <v>5.4284252196462818E-3</v>
      </c>
      <c r="U96" s="158">
        <v>16979</v>
      </c>
      <c r="V96" s="158">
        <v>10122</v>
      </c>
      <c r="W96" s="158">
        <v>15869</v>
      </c>
      <c r="X96" s="158">
        <v>18432</v>
      </c>
      <c r="Y96" s="158">
        <v>19561</v>
      </c>
      <c r="Z96" s="159">
        <f>IFERROR(Y96/X96-1,"-")</f>
        <v>6.125217013888884E-2</v>
      </c>
      <c r="AA96" s="160">
        <f t="shared" si="80"/>
        <v>0.15207020437010432</v>
      </c>
      <c r="AB96" s="159">
        <f>Y96/Y$8</f>
        <v>4.9725721755085883E-3</v>
      </c>
    </row>
    <row r="97" spans="1:28" s="56" customFormat="1" x14ac:dyDescent="0.25">
      <c r="B97" s="162" t="s">
        <v>110</v>
      </c>
      <c r="C97" s="163">
        <v>182</v>
      </c>
      <c r="D97" s="163">
        <v>79</v>
      </c>
      <c r="E97" s="163">
        <v>0</v>
      </c>
      <c r="F97" s="163">
        <v>33</v>
      </c>
      <c r="G97" s="163">
        <v>120</v>
      </c>
      <c r="H97" s="163">
        <v>155</v>
      </c>
      <c r="I97" s="164">
        <f t="shared" ref="I97:I104" si="81">IFERROR(H97/G97-1,"-")</f>
        <v>0.29166666666666674</v>
      </c>
      <c r="J97" s="165">
        <f t="shared" ref="J97:J104" si="82">IFERROR(H97/C97-1,"-")</f>
        <v>-0.14835164835164838</v>
      </c>
      <c r="K97" s="164">
        <f t="shared" ref="K97:K104" si="83">H97/H$8</f>
        <v>2.2340828801508222E-4</v>
      </c>
      <c r="L97" s="163">
        <v>2011</v>
      </c>
      <c r="M97" s="163">
        <v>915</v>
      </c>
      <c r="N97" s="163">
        <v>0</v>
      </c>
      <c r="O97" s="163">
        <v>1152</v>
      </c>
      <c r="P97" s="163">
        <v>2043</v>
      </c>
      <c r="Q97" s="163">
        <v>2615</v>
      </c>
      <c r="R97" s="164">
        <f t="shared" ref="R97:R104" si="84">IFERROR(Q97/P97-1,"-")</f>
        <v>0.27998042094958397</v>
      </c>
      <c r="S97" s="165">
        <f t="shared" ref="S97:S104" si="85">IFERROR(Q97/L97-1,"-")</f>
        <v>0.30034808552958725</v>
      </c>
      <c r="T97" s="164">
        <f t="shared" ref="T97:T104" si="86">Q97/Q$8</f>
        <v>8.0710324933903953E-4</v>
      </c>
      <c r="U97" s="163">
        <v>2193</v>
      </c>
      <c r="V97" s="163">
        <v>750</v>
      </c>
      <c r="W97" s="163">
        <v>2100</v>
      </c>
      <c r="X97" s="163">
        <v>2476</v>
      </c>
      <c r="Y97" s="163">
        <v>2770</v>
      </c>
      <c r="Z97" s="164">
        <f t="shared" ref="Z97:Z104" si="87">IFERROR(Y97/X97-1,"-")</f>
        <v>0.11873990306946691</v>
      </c>
      <c r="AA97" s="165">
        <f t="shared" si="80"/>
        <v>0.26310989512083904</v>
      </c>
      <c r="AB97" s="164">
        <f t="shared" ref="AB97:AB104" si="88">Y97/Y$8</f>
        <v>7.0415750350998367E-4</v>
      </c>
    </row>
    <row r="98" spans="1:28" s="56" customFormat="1" x14ac:dyDescent="0.25">
      <c r="B98" s="162" t="s">
        <v>113</v>
      </c>
      <c r="C98" s="163">
        <v>501</v>
      </c>
      <c r="D98" s="163">
        <v>299</v>
      </c>
      <c r="E98" s="163">
        <v>0</v>
      </c>
      <c r="F98" s="163">
        <v>120</v>
      </c>
      <c r="G98" s="163">
        <v>247</v>
      </c>
      <c r="H98" s="163">
        <v>303</v>
      </c>
      <c r="I98" s="164">
        <f t="shared" si="81"/>
        <v>0.22672064777327927</v>
      </c>
      <c r="J98" s="165">
        <f t="shared" si="82"/>
        <v>-0.39520958083832336</v>
      </c>
      <c r="K98" s="164">
        <f t="shared" si="83"/>
        <v>4.3672716947464459E-4</v>
      </c>
      <c r="L98" s="163">
        <v>3025</v>
      </c>
      <c r="M98" s="163">
        <v>772</v>
      </c>
      <c r="N98" s="163">
        <v>0</v>
      </c>
      <c r="O98" s="163">
        <v>1871</v>
      </c>
      <c r="P98" s="163">
        <v>2802</v>
      </c>
      <c r="Q98" s="163">
        <v>3471</v>
      </c>
      <c r="R98" s="164">
        <f t="shared" si="84"/>
        <v>0.23875802997858675</v>
      </c>
      <c r="S98" s="165">
        <f t="shared" si="85"/>
        <v>0.14743801652892552</v>
      </c>
      <c r="T98" s="164">
        <f t="shared" si="86"/>
        <v>1.0713022479754517E-3</v>
      </c>
      <c r="U98" s="163">
        <v>3526</v>
      </c>
      <c r="V98" s="163">
        <v>2047</v>
      </c>
      <c r="W98" s="163">
        <v>3121</v>
      </c>
      <c r="X98" s="163">
        <v>3392</v>
      </c>
      <c r="Y98" s="163">
        <v>3774</v>
      </c>
      <c r="Z98" s="164">
        <f t="shared" si="87"/>
        <v>0.11261792452830188</v>
      </c>
      <c r="AA98" s="165">
        <f t="shared" si="80"/>
        <v>7.0334656834940334E-2</v>
      </c>
      <c r="AB98" s="164">
        <f t="shared" si="88"/>
        <v>9.59382822471725E-4</v>
      </c>
    </row>
    <row r="99" spans="1:28" x14ac:dyDescent="0.25">
      <c r="A99" s="56"/>
      <c r="B99" s="162" t="s">
        <v>116</v>
      </c>
      <c r="C99" s="163">
        <v>1092</v>
      </c>
      <c r="D99" s="163">
        <v>539</v>
      </c>
      <c r="E99" s="163">
        <v>0</v>
      </c>
      <c r="F99" s="163">
        <v>255</v>
      </c>
      <c r="G99" s="163">
        <v>683</v>
      </c>
      <c r="H99" s="163">
        <v>554</v>
      </c>
      <c r="I99" s="164">
        <f t="shared" si="81"/>
        <v>-0.18887262079062961</v>
      </c>
      <c r="J99" s="165">
        <f t="shared" si="82"/>
        <v>-0.4926739926739927</v>
      </c>
      <c r="K99" s="164">
        <f t="shared" si="83"/>
        <v>7.9850446167971324E-4</v>
      </c>
      <c r="L99" s="163">
        <v>2424</v>
      </c>
      <c r="M99" s="163">
        <v>622</v>
      </c>
      <c r="N99" s="163">
        <v>0</v>
      </c>
      <c r="O99" s="163">
        <v>1704</v>
      </c>
      <c r="P99" s="163">
        <v>2384</v>
      </c>
      <c r="Q99" s="163">
        <v>2851</v>
      </c>
      <c r="R99" s="164">
        <f t="shared" si="84"/>
        <v>0.19588926174496635</v>
      </c>
      <c r="S99" s="165">
        <f t="shared" si="85"/>
        <v>0.17615511551155105</v>
      </c>
      <c r="T99" s="164">
        <f t="shared" si="86"/>
        <v>8.799431601780504E-4</v>
      </c>
      <c r="U99" s="163">
        <v>3516</v>
      </c>
      <c r="V99" s="163">
        <v>3177</v>
      </c>
      <c r="W99" s="163">
        <v>3055</v>
      </c>
      <c r="X99" s="163">
        <v>3581</v>
      </c>
      <c r="Y99" s="163">
        <v>3405</v>
      </c>
      <c r="Z99" s="164">
        <f t="shared" si="87"/>
        <v>-4.9148282602624938E-2</v>
      </c>
      <c r="AA99" s="165">
        <f t="shared" si="80"/>
        <v>-3.1569965870307137E-2</v>
      </c>
      <c r="AB99" s="164">
        <f t="shared" si="88"/>
        <v>8.6557989149873443E-4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25</v>
      </c>
      <c r="G100" s="163">
        <v>50</v>
      </c>
      <c r="H100" s="163">
        <v>76</v>
      </c>
      <c r="I100" s="164">
        <f t="shared" si="81"/>
        <v>0.52</v>
      </c>
      <c r="J100" s="165">
        <f t="shared" si="82"/>
        <v>0.35714285714285721</v>
      </c>
      <c r="K100" s="164">
        <f t="shared" si="83"/>
        <v>1.0954212831707257E-4</v>
      </c>
      <c r="L100" s="163">
        <v>563</v>
      </c>
      <c r="M100" s="163">
        <v>210</v>
      </c>
      <c r="N100" s="163">
        <v>0</v>
      </c>
      <c r="O100" s="163">
        <v>624</v>
      </c>
      <c r="P100" s="163">
        <v>691</v>
      </c>
      <c r="Q100" s="163">
        <v>782</v>
      </c>
      <c r="R100" s="164">
        <f t="shared" si="84"/>
        <v>0.13169319826338644</v>
      </c>
      <c r="S100" s="165">
        <f t="shared" si="85"/>
        <v>0.38898756660746003</v>
      </c>
      <c r="T100" s="164">
        <f t="shared" si="86"/>
        <v>2.4135936557672234E-4</v>
      </c>
      <c r="U100" s="163">
        <v>619</v>
      </c>
      <c r="V100" s="163">
        <v>325</v>
      </c>
      <c r="W100" s="163">
        <v>1051</v>
      </c>
      <c r="X100" s="163">
        <v>825</v>
      </c>
      <c r="Y100" s="163">
        <v>858</v>
      </c>
      <c r="Z100" s="164">
        <f t="shared" si="87"/>
        <v>4.0000000000000036E-2</v>
      </c>
      <c r="AA100" s="165">
        <f t="shared" si="80"/>
        <v>0.38610662358642966</v>
      </c>
      <c r="AB100" s="164">
        <f t="shared" si="88"/>
        <v>2.1811088014857979E-4</v>
      </c>
    </row>
    <row r="101" spans="1:28" x14ac:dyDescent="0.25">
      <c r="A101" s="56"/>
      <c r="B101" s="162" t="s">
        <v>119</v>
      </c>
      <c r="C101" s="163">
        <v>98</v>
      </c>
      <c r="D101" s="163">
        <v>30</v>
      </c>
      <c r="E101" s="163">
        <v>0</v>
      </c>
      <c r="F101" s="163">
        <v>15</v>
      </c>
      <c r="G101" s="163">
        <v>65</v>
      </c>
      <c r="H101" s="163">
        <v>44</v>
      </c>
      <c r="I101" s="164">
        <f t="shared" si="81"/>
        <v>-0.32307692307692304</v>
      </c>
      <c r="J101" s="165">
        <f t="shared" si="82"/>
        <v>-0.55102040816326525</v>
      </c>
      <c r="K101" s="164">
        <f t="shared" si="83"/>
        <v>6.3419126920410431E-5</v>
      </c>
      <c r="L101" s="163">
        <v>381</v>
      </c>
      <c r="M101" s="163">
        <v>102</v>
      </c>
      <c r="N101" s="163">
        <v>0</v>
      </c>
      <c r="O101" s="163">
        <v>365</v>
      </c>
      <c r="P101" s="163">
        <v>414</v>
      </c>
      <c r="Q101" s="163">
        <v>716</v>
      </c>
      <c r="R101" s="164">
        <f t="shared" si="84"/>
        <v>0.72946859903381633</v>
      </c>
      <c r="S101" s="165">
        <f t="shared" si="85"/>
        <v>0.87926509186351698</v>
      </c>
      <c r="T101" s="164">
        <f t="shared" si="86"/>
        <v>2.2098888203699897E-4</v>
      </c>
      <c r="U101" s="163">
        <v>479</v>
      </c>
      <c r="V101" s="163">
        <v>438</v>
      </c>
      <c r="W101" s="163">
        <v>630</v>
      </c>
      <c r="X101" s="163">
        <v>571</v>
      </c>
      <c r="Y101" s="163">
        <v>760</v>
      </c>
      <c r="Z101" s="164">
        <f t="shared" si="87"/>
        <v>0.33099824868651484</v>
      </c>
      <c r="AA101" s="165">
        <f t="shared" si="80"/>
        <v>0.58663883089770352</v>
      </c>
      <c r="AB101" s="164">
        <f t="shared" si="88"/>
        <v>1.931984486164576E-4</v>
      </c>
    </row>
    <row r="102" spans="1:28" x14ac:dyDescent="0.25">
      <c r="A102" s="56"/>
      <c r="B102" s="162" t="s">
        <v>128</v>
      </c>
      <c r="C102" s="163">
        <v>36</v>
      </c>
      <c r="D102" s="163">
        <v>22</v>
      </c>
      <c r="E102" s="163">
        <v>0</v>
      </c>
      <c r="F102" s="163">
        <v>0</v>
      </c>
      <c r="G102" s="163">
        <v>15</v>
      </c>
      <c r="H102" s="163">
        <v>28</v>
      </c>
      <c r="I102" s="164">
        <f t="shared" si="81"/>
        <v>0.8666666666666667</v>
      </c>
      <c r="J102" s="165">
        <f t="shared" si="82"/>
        <v>-0.22222222222222221</v>
      </c>
      <c r="K102" s="164">
        <f t="shared" si="83"/>
        <v>4.0357626222079366E-5</v>
      </c>
      <c r="L102" s="163">
        <v>99</v>
      </c>
      <c r="M102" s="163">
        <v>90</v>
      </c>
      <c r="N102" s="163">
        <v>0</v>
      </c>
      <c r="O102" s="163">
        <v>89</v>
      </c>
      <c r="P102" s="163">
        <v>106</v>
      </c>
      <c r="Q102" s="163">
        <v>198</v>
      </c>
      <c r="R102" s="164">
        <f t="shared" si="84"/>
        <v>0.86792452830188682</v>
      </c>
      <c r="S102" s="165">
        <f t="shared" si="85"/>
        <v>1</v>
      </c>
      <c r="T102" s="164">
        <f t="shared" si="86"/>
        <v>6.1111450619170103E-5</v>
      </c>
      <c r="U102" s="163">
        <v>135</v>
      </c>
      <c r="V102" s="163">
        <v>73</v>
      </c>
      <c r="W102" s="163">
        <v>248</v>
      </c>
      <c r="X102" s="163">
        <v>136</v>
      </c>
      <c r="Y102" s="163">
        <v>226</v>
      </c>
      <c r="Z102" s="164">
        <f t="shared" si="87"/>
        <v>0.66176470588235303</v>
      </c>
      <c r="AA102" s="165">
        <f t="shared" si="80"/>
        <v>0.67407407407407405</v>
      </c>
      <c r="AB102" s="164">
        <f t="shared" si="88"/>
        <v>5.7451117614893976E-5</v>
      </c>
    </row>
    <row r="103" spans="1:28" x14ac:dyDescent="0.25">
      <c r="A103" s="56"/>
      <c r="B103" s="162" t="s">
        <v>131</v>
      </c>
      <c r="C103" s="163">
        <v>54</v>
      </c>
      <c r="D103" s="163">
        <v>0</v>
      </c>
      <c r="E103" s="163">
        <v>0</v>
      </c>
      <c r="F103" s="163">
        <v>0</v>
      </c>
      <c r="G103" s="163">
        <v>4</v>
      </c>
      <c r="H103" s="163">
        <v>21</v>
      </c>
      <c r="I103" s="164">
        <f t="shared" si="81"/>
        <v>4.25</v>
      </c>
      <c r="J103" s="165">
        <f t="shared" si="82"/>
        <v>-0.61111111111111116</v>
      </c>
      <c r="K103" s="164">
        <f t="shared" si="83"/>
        <v>3.0268219666559528E-5</v>
      </c>
      <c r="L103" s="163">
        <v>176</v>
      </c>
      <c r="M103" s="163">
        <v>61</v>
      </c>
      <c r="N103" s="163">
        <v>0</v>
      </c>
      <c r="O103" s="163">
        <v>64</v>
      </c>
      <c r="P103" s="163">
        <v>211</v>
      </c>
      <c r="Q103" s="163">
        <v>321</v>
      </c>
      <c r="R103" s="164">
        <f t="shared" si="84"/>
        <v>0.52132701421800953</v>
      </c>
      <c r="S103" s="165">
        <f t="shared" si="85"/>
        <v>0.82386363636363646</v>
      </c>
      <c r="T103" s="164">
        <f t="shared" si="86"/>
        <v>9.9074624488654562E-5</v>
      </c>
      <c r="U103" s="163">
        <v>230</v>
      </c>
      <c r="V103" s="163">
        <v>80</v>
      </c>
      <c r="W103" s="163">
        <v>133</v>
      </c>
      <c r="X103" s="163">
        <v>238</v>
      </c>
      <c r="Y103" s="163">
        <v>342</v>
      </c>
      <c r="Z103" s="164">
        <f t="shared" si="87"/>
        <v>0.43697478991596639</v>
      </c>
      <c r="AA103" s="165">
        <f t="shared" si="80"/>
        <v>0.48695652173913051</v>
      </c>
      <c r="AB103" s="164">
        <f t="shared" si="88"/>
        <v>8.6939301877405928E-5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1636</v>
      </c>
      <c r="D104" s="169">
        <f t="shared" si="89"/>
        <v>306</v>
      </c>
      <c r="E104" s="169">
        <f t="shared" si="89"/>
        <v>0</v>
      </c>
      <c r="F104" s="169">
        <f t="shared" si="89"/>
        <v>462</v>
      </c>
      <c r="G104" s="169">
        <f t="shared" si="89"/>
        <v>699</v>
      </c>
      <c r="H104" s="169">
        <f t="shared" si="89"/>
        <v>792</v>
      </c>
      <c r="I104" s="170">
        <f t="shared" si="81"/>
        <v>0.13304721030042921</v>
      </c>
      <c r="J104" s="171">
        <f t="shared" si="82"/>
        <v>-0.5158924205378973</v>
      </c>
      <c r="K104" s="170">
        <f t="shared" si="83"/>
        <v>1.1415442845673879E-3</v>
      </c>
      <c r="L104" s="169">
        <f t="shared" ref="L104:Q104" si="90">L96-SUM(L97:L103)</f>
        <v>4645</v>
      </c>
      <c r="M104" s="169">
        <f t="shared" si="90"/>
        <v>1198</v>
      </c>
      <c r="N104" s="169">
        <f t="shared" si="90"/>
        <v>0</v>
      </c>
      <c r="O104" s="169">
        <f t="shared" si="90"/>
        <v>3349</v>
      </c>
      <c r="P104" s="169">
        <f t="shared" si="90"/>
        <v>5471</v>
      </c>
      <c r="Q104" s="169">
        <f t="shared" si="90"/>
        <v>6634</v>
      </c>
      <c r="R104" s="170">
        <f t="shared" si="84"/>
        <v>0.21257539755072208</v>
      </c>
      <c r="S104" s="171">
        <f t="shared" si="85"/>
        <v>0.42820236813778245</v>
      </c>
      <c r="T104" s="170">
        <f t="shared" si="86"/>
        <v>2.0475422394321944E-3</v>
      </c>
      <c r="U104" s="169">
        <f>U96-SUM(U97:U103)</f>
        <v>6281</v>
      </c>
      <c r="V104" s="169">
        <f>V96-SUM(V97:V103)</f>
        <v>3232</v>
      </c>
      <c r="W104" s="169">
        <f>W96-SUM(W97:W103)</f>
        <v>5531</v>
      </c>
      <c r="X104" s="169">
        <f>X96-SUM(X97:X103)</f>
        <v>7213</v>
      </c>
      <c r="Y104" s="169">
        <f>Y96-SUM(Y97:Y103)</f>
        <v>7426</v>
      </c>
      <c r="Z104" s="170">
        <f t="shared" si="87"/>
        <v>2.953001525024268E-2</v>
      </c>
      <c r="AA104" s="171">
        <f t="shared" si="80"/>
        <v>0.18229581276866735</v>
      </c>
      <c r="AB104" s="170">
        <f t="shared" si="88"/>
        <v>1.8877522097708081E-3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76524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76524</v>
      </c>
      <c r="V106" s="176">
        <f>V107+V110</f>
        <v>82936</v>
      </c>
      <c r="W106" s="176">
        <f>W107+W110</f>
        <v>154656</v>
      </c>
      <c r="X106" s="176">
        <f>X107+X110</f>
        <v>203248</v>
      </c>
      <c r="Y106" s="176">
        <f>Y107+Y110</f>
        <v>191718</v>
      </c>
      <c r="Z106" s="177">
        <f>IFERROR(Y106/X106-1,"-")</f>
        <v>-5.6728725497913857E-2</v>
      </c>
      <c r="AA106" s="177">
        <f t="shared" ref="AA106:AA118" si="93">IFERROR(Y106/U106-1,"-")</f>
        <v>1.5053316606554805</v>
      </c>
      <c r="AB106" s="177">
        <f>Y106/Y$8</f>
        <v>4.8736342331381605E-2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16190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16190</v>
      </c>
      <c r="V107" s="158">
        <v>35879</v>
      </c>
      <c r="W107" s="158">
        <v>38429</v>
      </c>
      <c r="X107" s="158">
        <v>45215</v>
      </c>
      <c r="Y107" s="158">
        <v>40928</v>
      </c>
      <c r="Z107" s="159">
        <f>IFERROR(Y107/X107-1,"-")</f>
        <v>-9.4813668030520826E-2</v>
      </c>
      <c r="AA107" s="160">
        <f t="shared" si="93"/>
        <v>1.5279802347127855</v>
      </c>
      <c r="AB107" s="159">
        <f>Y107/Y$8</f>
        <v>1.0404244874966285E-2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2842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2842</v>
      </c>
      <c r="V108" s="163">
        <v>18316</v>
      </c>
      <c r="W108" s="163">
        <v>10411</v>
      </c>
      <c r="X108" s="163">
        <v>14026</v>
      </c>
      <c r="Y108" s="163">
        <v>11728</v>
      </c>
      <c r="Z108" s="164">
        <f>IFERROR(Y108/X108-1,"-")</f>
        <v>-0.16383858548410091</v>
      </c>
      <c r="AA108" s="165">
        <f t="shared" si="93"/>
        <v>3.1266713581984522</v>
      </c>
      <c r="AB108" s="164">
        <f>Y108/Y$8</f>
        <v>2.9813571123339668E-3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13348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13348</v>
      </c>
      <c r="V109" s="163">
        <v>17563</v>
      </c>
      <c r="W109" s="163">
        <v>28018</v>
      </c>
      <c r="X109" s="163">
        <v>31189</v>
      </c>
      <c r="Y109" s="163">
        <v>29200</v>
      </c>
      <c r="Z109" s="164">
        <f>IFERROR(Y109/X109-1,"-")</f>
        <v>-6.3772483888550502E-2</v>
      </c>
      <c r="AA109" s="165">
        <f t="shared" si="93"/>
        <v>1.1875936469883128</v>
      </c>
      <c r="AB109" s="164">
        <f>Y109/Y$8</f>
        <v>7.4228877626323188E-3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60334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60334</v>
      </c>
      <c r="V110" s="158">
        <v>47057</v>
      </c>
      <c r="W110" s="158">
        <v>116227</v>
      </c>
      <c r="X110" s="158">
        <v>158033</v>
      </c>
      <c r="Y110" s="158">
        <v>150790</v>
      </c>
      <c r="Z110" s="159">
        <f>IFERROR(Y110/X110-1,"-")</f>
        <v>-4.5832199603880186E-2</v>
      </c>
      <c r="AA110" s="160">
        <f t="shared" si="93"/>
        <v>1.4992541518878246</v>
      </c>
      <c r="AB110" s="159">
        <f>Y110/Y$8</f>
        <v>3.8332097456415318E-2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33907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33907</v>
      </c>
      <c r="V111" s="163">
        <v>19164</v>
      </c>
      <c r="W111" s="163">
        <v>69939</v>
      </c>
      <c r="X111" s="163">
        <v>104488</v>
      </c>
      <c r="Y111" s="163">
        <v>94156</v>
      </c>
      <c r="Z111" s="164">
        <f t="shared" ref="Z111:Z118" si="100">IFERROR(Y111/X111-1,"-")</f>
        <v>-9.888216828726748E-2</v>
      </c>
      <c r="AA111" s="165">
        <f t="shared" si="93"/>
        <v>1.7768897277848232</v>
      </c>
      <c r="AB111" s="164">
        <f t="shared" ref="AB111:AB118" si="101">Y111/Y$8</f>
        <v>2.3935254115698926E-2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4111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4111</v>
      </c>
      <c r="V112" s="163">
        <v>6032</v>
      </c>
      <c r="W112" s="163">
        <v>5298</v>
      </c>
      <c r="X112" s="163">
        <v>6683</v>
      </c>
      <c r="Y112" s="163">
        <v>6617</v>
      </c>
      <c r="Z112" s="164">
        <f t="shared" si="100"/>
        <v>-9.8758042795151768E-3</v>
      </c>
      <c r="AA112" s="165">
        <f t="shared" si="93"/>
        <v>0.60958404281196787</v>
      </c>
      <c r="AB112" s="164">
        <f t="shared" si="101"/>
        <v>1.6820975453882895E-3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8661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8661</v>
      </c>
      <c r="V113" s="163">
        <v>5382</v>
      </c>
      <c r="W113" s="163">
        <v>7819</v>
      </c>
      <c r="X113" s="163">
        <v>11295</v>
      </c>
      <c r="Y113" s="163">
        <v>11852</v>
      </c>
      <c r="Z113" s="164">
        <f t="shared" si="100"/>
        <v>4.9313855688357666E-2</v>
      </c>
      <c r="AA113" s="165">
        <f t="shared" si="93"/>
        <v>0.36843320632721399</v>
      </c>
      <c r="AB113" s="164">
        <f t="shared" si="101"/>
        <v>3.0128789644766523E-3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1026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1026</v>
      </c>
      <c r="V114" s="163">
        <v>2972</v>
      </c>
      <c r="W114" s="163">
        <v>5391</v>
      </c>
      <c r="X114" s="163">
        <v>5420</v>
      </c>
      <c r="Y114" s="163">
        <v>5449</v>
      </c>
      <c r="Z114" s="164">
        <f t="shared" si="100"/>
        <v>5.3505535055351494E-3</v>
      </c>
      <c r="AA114" s="165">
        <f t="shared" si="93"/>
        <v>4.3109161793372319</v>
      </c>
      <c r="AB114" s="164">
        <f t="shared" si="101"/>
        <v>1.3851820348829967E-3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2736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2736</v>
      </c>
      <c r="V115" s="163">
        <v>3611</v>
      </c>
      <c r="W115" s="163">
        <v>4029</v>
      </c>
      <c r="X115" s="163">
        <v>4502</v>
      </c>
      <c r="Y115" s="163">
        <v>4368</v>
      </c>
      <c r="Z115" s="164">
        <f t="shared" si="100"/>
        <v>-2.9764549089293602E-2</v>
      </c>
      <c r="AA115" s="165">
        <f t="shared" si="93"/>
        <v>0.59649122807017552</v>
      </c>
      <c r="AB115" s="164">
        <f t="shared" si="101"/>
        <v>1.1103826625745879E-3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389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389</v>
      </c>
      <c r="V116" s="163">
        <v>209</v>
      </c>
      <c r="W116" s="163">
        <v>1042</v>
      </c>
      <c r="X116" s="163">
        <v>1150</v>
      </c>
      <c r="Y116" s="163">
        <v>927</v>
      </c>
      <c r="Z116" s="164">
        <f t="shared" si="100"/>
        <v>-0.19391304347826088</v>
      </c>
      <c r="AA116" s="165">
        <f t="shared" si="93"/>
        <v>1.3830334190231364</v>
      </c>
      <c r="AB116" s="164">
        <f t="shared" si="101"/>
        <v>2.3565126561507396E-4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969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969</v>
      </c>
      <c r="V117" s="163">
        <v>325</v>
      </c>
      <c r="W117" s="163">
        <v>764</v>
      </c>
      <c r="X117" s="163">
        <v>618</v>
      </c>
      <c r="Y117" s="163">
        <v>1180</v>
      </c>
      <c r="Z117" s="164">
        <f t="shared" si="100"/>
        <v>0.90938511326860838</v>
      </c>
      <c r="AA117" s="165">
        <f t="shared" si="93"/>
        <v>0.21775025799793601</v>
      </c>
      <c r="AB117" s="164">
        <f t="shared" si="101"/>
        <v>2.9996601232555261E-4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8535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8535</v>
      </c>
      <c r="V118" s="169">
        <f>V110-SUM(V111:V117)</f>
        <v>9362</v>
      </c>
      <c r="W118" s="169">
        <f>W110-SUM(W111:W117)</f>
        <v>21945</v>
      </c>
      <c r="X118" s="169">
        <f>X110-SUM(X111:X117)</f>
        <v>23877</v>
      </c>
      <c r="Y118" s="169">
        <f>Y110-SUM(Y111:Y117)</f>
        <v>26241</v>
      </c>
      <c r="Z118" s="170">
        <f t="shared" si="100"/>
        <v>9.9007412991581889E-2</v>
      </c>
      <c r="AA118" s="171">
        <f t="shared" si="93"/>
        <v>2.0745166959578207</v>
      </c>
      <c r="AB118" s="170">
        <f t="shared" si="101"/>
        <v>6.6706848554532426E-3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98537</v>
      </c>
      <c r="D120" s="176">
        <f t="shared" si="104"/>
        <v>41197</v>
      </c>
      <c r="E120" s="176">
        <f t="shared" si="104"/>
        <v>54223</v>
      </c>
      <c r="F120" s="176">
        <f t="shared" si="104"/>
        <v>83036</v>
      </c>
      <c r="G120" s="176">
        <f t="shared" si="104"/>
        <v>85886</v>
      </c>
      <c r="H120" s="176">
        <f t="shared" si="104"/>
        <v>90432</v>
      </c>
      <c r="I120" s="177">
        <f>IFERROR(H120/G120-1,"-")</f>
        <v>5.2930628973290261E-2</v>
      </c>
      <c r="J120" s="177">
        <f>IFERROR(H120/C120-1,"-")</f>
        <v>-8.2253366755634993E-2</v>
      </c>
      <c r="K120" s="177">
        <f>H120/H$8</f>
        <v>0.1303436019469672</v>
      </c>
      <c r="L120" s="176">
        <f t="shared" ref="L120:Q120" si="105">L121+L124</f>
        <v>100955</v>
      </c>
      <c r="M120" s="176">
        <f t="shared" si="105"/>
        <v>43257</v>
      </c>
      <c r="N120" s="176">
        <f t="shared" si="105"/>
        <v>91837</v>
      </c>
      <c r="O120" s="176">
        <f t="shared" si="105"/>
        <v>122130</v>
      </c>
      <c r="P120" s="176">
        <f t="shared" si="105"/>
        <v>132646</v>
      </c>
      <c r="Q120" s="176">
        <f t="shared" si="105"/>
        <v>135810</v>
      </c>
      <c r="R120" s="177">
        <f>IFERROR(Q120/P120-1,"-")</f>
        <v>2.3852962019208945E-2</v>
      </c>
      <c r="S120" s="177">
        <f>IFERROR(Q120/L120-1,"-")</f>
        <v>0.34525283542172258</v>
      </c>
      <c r="T120" s="177">
        <f>Q120/Q$8</f>
        <v>4.1916899538330769E-2</v>
      </c>
      <c r="U120" s="176">
        <f>U121+U124</f>
        <v>199492</v>
      </c>
      <c r="V120" s="176">
        <f>V121+V124</f>
        <v>146060</v>
      </c>
      <c r="W120" s="176">
        <f>W121+W124</f>
        <v>205166</v>
      </c>
      <c r="X120" s="176">
        <f>X121+X124</f>
        <v>218532</v>
      </c>
      <c r="Y120" s="176">
        <f>Y121+Y124</f>
        <v>226242</v>
      </c>
      <c r="Z120" s="177">
        <f>IFERROR(Y120/X120-1,"-")</f>
        <v>3.5280874196913947E-2</v>
      </c>
      <c r="AA120" s="177">
        <f t="shared" ref="AA120:AA132" si="106">IFERROR(Y120/U120-1,"-")</f>
        <v>0.13409059009885116</v>
      </c>
      <c r="AB120" s="177">
        <f>Y120/Y$8</f>
        <v>5.7512636068269216E-2</v>
      </c>
    </row>
    <row r="121" spans="1:28" x14ac:dyDescent="0.25">
      <c r="A121" s="56"/>
      <c r="B121" s="157" t="s">
        <v>97</v>
      </c>
      <c r="C121" s="158">
        <v>45265</v>
      </c>
      <c r="D121" s="158">
        <v>19832</v>
      </c>
      <c r="E121" s="158">
        <v>29317</v>
      </c>
      <c r="F121" s="158">
        <v>47300</v>
      </c>
      <c r="G121" s="158">
        <v>56402</v>
      </c>
      <c r="H121" s="158">
        <v>61696</v>
      </c>
      <c r="I121" s="159">
        <f>IFERROR(H121/G121-1,"-")</f>
        <v>9.3861919790078296E-2</v>
      </c>
      <c r="J121" s="160">
        <f>IFERROR(H121/C121-1,"-")</f>
        <v>0.3629956920357893</v>
      </c>
      <c r="K121" s="159">
        <f>H121/H$8</f>
        <v>8.8925146692764592E-2</v>
      </c>
      <c r="L121" s="158">
        <v>64622</v>
      </c>
      <c r="M121" s="158">
        <v>28674</v>
      </c>
      <c r="N121" s="158">
        <v>65491</v>
      </c>
      <c r="O121" s="158">
        <v>76892</v>
      </c>
      <c r="P121" s="158">
        <v>79579</v>
      </c>
      <c r="Q121" s="158">
        <v>81761</v>
      </c>
      <c r="R121" s="159">
        <f>IFERROR(Q121/P121-1,"-")</f>
        <v>2.7419294034858543E-2</v>
      </c>
      <c r="S121" s="160">
        <f>IFERROR(Q121/L121-1,"-")</f>
        <v>0.26521927516944688</v>
      </c>
      <c r="T121" s="159">
        <f>Q121/Q$8</f>
        <v>2.523501673774731E-2</v>
      </c>
      <c r="U121" s="158">
        <v>109887</v>
      </c>
      <c r="V121" s="158">
        <v>94808</v>
      </c>
      <c r="W121" s="158">
        <v>124192</v>
      </c>
      <c r="X121" s="158">
        <v>135981</v>
      </c>
      <c r="Y121" s="158">
        <v>143457</v>
      </c>
      <c r="Z121" s="159">
        <f>IFERROR(Y121/X121-1,"-")</f>
        <v>5.4978269022878168E-2</v>
      </c>
      <c r="AA121" s="160">
        <f t="shared" si="106"/>
        <v>0.30549564552676833</v>
      </c>
      <c r="AB121" s="159">
        <f>Y121/Y$8</f>
        <v>3.6467986635751529E-2</v>
      </c>
    </row>
    <row r="122" spans="1:28" x14ac:dyDescent="0.25">
      <c r="A122" s="56"/>
      <c r="B122" s="162" t="s">
        <v>103</v>
      </c>
      <c r="C122" s="163">
        <v>21837</v>
      </c>
      <c r="D122" s="163">
        <v>9400</v>
      </c>
      <c r="E122" s="163">
        <v>13902</v>
      </c>
      <c r="F122" s="163">
        <v>26958</v>
      </c>
      <c r="G122" s="163">
        <v>26669</v>
      </c>
      <c r="H122" s="163">
        <v>35257</v>
      </c>
      <c r="I122" s="164">
        <f>IFERROR(H122/G122-1,"-")</f>
        <v>0.32202182309047966</v>
      </c>
      <c r="J122" s="165">
        <f>IFERROR(H122/C122-1,"-")</f>
        <v>0.61455328112836005</v>
      </c>
      <c r="K122" s="164">
        <f>H122/H$8</f>
        <v>5.0817458132566155E-2</v>
      </c>
      <c r="L122" s="163">
        <v>33295</v>
      </c>
      <c r="M122" s="163">
        <v>12454</v>
      </c>
      <c r="N122" s="163">
        <v>34007</v>
      </c>
      <c r="O122" s="163">
        <v>37169</v>
      </c>
      <c r="P122" s="163">
        <v>34235</v>
      </c>
      <c r="Q122" s="163">
        <v>33354</v>
      </c>
      <c r="R122" s="164">
        <f>IFERROR(Q122/P122-1,"-")</f>
        <v>-2.5733898057543447E-2</v>
      </c>
      <c r="S122" s="165">
        <f>IFERROR(Q122/L122-1,"-")</f>
        <v>1.7720378435199802E-3</v>
      </c>
      <c r="T122" s="164">
        <f>Q122/Q$8</f>
        <v>1.0294501636120201E-2</v>
      </c>
      <c r="U122" s="163">
        <v>55132</v>
      </c>
      <c r="V122" s="163">
        <v>47909</v>
      </c>
      <c r="W122" s="163">
        <v>64127</v>
      </c>
      <c r="X122" s="163">
        <v>60904</v>
      </c>
      <c r="Y122" s="163">
        <v>68611</v>
      </c>
      <c r="Z122" s="164">
        <f>IFERROR(Y122/X122-1,"-")</f>
        <v>0.12654341258373836</v>
      </c>
      <c r="AA122" s="165">
        <f t="shared" si="106"/>
        <v>0.24448596096640784</v>
      </c>
      <c r="AB122" s="164">
        <f>Y122/Y$8</f>
        <v>1.7441498365820755E-2</v>
      </c>
    </row>
    <row r="123" spans="1:28" x14ac:dyDescent="0.25">
      <c r="A123" s="56"/>
      <c r="B123" s="162" t="s">
        <v>100</v>
      </c>
      <c r="C123" s="163">
        <v>23428</v>
      </c>
      <c r="D123" s="163">
        <v>10432</v>
      </c>
      <c r="E123" s="163">
        <v>15415</v>
      </c>
      <c r="F123" s="163">
        <v>20342</v>
      </c>
      <c r="G123" s="163">
        <v>29733</v>
      </c>
      <c r="H123" s="163">
        <v>26439</v>
      </c>
      <c r="I123" s="164">
        <f>IFERROR(H123/G123-1,"-")</f>
        <v>-0.11078599535869238</v>
      </c>
      <c r="J123" s="165">
        <f>IFERROR(H123/C123-1,"-")</f>
        <v>0.12852142735188665</v>
      </c>
      <c r="K123" s="164">
        <f>H123/H$8</f>
        <v>3.8107688560198444E-2</v>
      </c>
      <c r="L123" s="163">
        <v>31327</v>
      </c>
      <c r="M123" s="163">
        <v>16220</v>
      </c>
      <c r="N123" s="163">
        <v>31484</v>
      </c>
      <c r="O123" s="163">
        <v>39723</v>
      </c>
      <c r="P123" s="163">
        <v>45344</v>
      </c>
      <c r="Q123" s="163">
        <v>48407</v>
      </c>
      <c r="R123" s="164">
        <f>IFERROR(Q123/P123-1,"-")</f>
        <v>6.7550282286520824E-2</v>
      </c>
      <c r="S123" s="165">
        <f>IFERROR(Q123/L123-1,"-")</f>
        <v>0.54521658633127967</v>
      </c>
      <c r="T123" s="164">
        <f>Q123/Q$8</f>
        <v>1.4940515101627107E-2</v>
      </c>
      <c r="U123" s="163">
        <v>54755</v>
      </c>
      <c r="V123" s="163">
        <v>46899</v>
      </c>
      <c r="W123" s="163">
        <v>60065</v>
      </c>
      <c r="X123" s="163">
        <v>75077</v>
      </c>
      <c r="Y123" s="163">
        <v>74846</v>
      </c>
      <c r="Z123" s="164">
        <f>IFERROR(Y123/X123-1,"-")</f>
        <v>-3.076841109793893E-3</v>
      </c>
      <c r="AA123" s="165">
        <f t="shared" si="106"/>
        <v>0.36692539494110132</v>
      </c>
      <c r="AB123" s="164">
        <f>Y123/Y$8</f>
        <v>1.902648826993077E-2</v>
      </c>
    </row>
    <row r="124" spans="1:28" x14ac:dyDescent="0.25">
      <c r="A124" s="56"/>
      <c r="B124" s="157" t="s">
        <v>107</v>
      </c>
      <c r="C124" s="158">
        <v>53272</v>
      </c>
      <c r="D124" s="158">
        <v>21365</v>
      </c>
      <c r="E124" s="158">
        <v>24906</v>
      </c>
      <c r="F124" s="158">
        <v>35736</v>
      </c>
      <c r="G124" s="158">
        <v>29484</v>
      </c>
      <c r="H124" s="158">
        <v>28736</v>
      </c>
      <c r="I124" s="159">
        <f>IFERROR(H124/G124-1,"-")</f>
        <v>-2.5369692036358749E-2</v>
      </c>
      <c r="J124" s="160">
        <f>IFERROR(H124/C124-1,"-")</f>
        <v>-0.4605796666166091</v>
      </c>
      <c r="K124" s="159">
        <f>H124/H$8</f>
        <v>4.1418455254202596E-2</v>
      </c>
      <c r="L124" s="158">
        <v>36333</v>
      </c>
      <c r="M124" s="158">
        <v>14583</v>
      </c>
      <c r="N124" s="158">
        <v>26346</v>
      </c>
      <c r="O124" s="158">
        <v>45238</v>
      </c>
      <c r="P124" s="158">
        <v>53067</v>
      </c>
      <c r="Q124" s="158">
        <v>54049</v>
      </c>
      <c r="R124" s="159">
        <f>IFERROR(Q124/P124-1,"-")</f>
        <v>1.8504908888763216E-2</v>
      </c>
      <c r="S124" s="160">
        <f>IFERROR(Q124/L124-1,"-")</f>
        <v>0.48760080367709802</v>
      </c>
      <c r="T124" s="159">
        <f>Q124/Q$8</f>
        <v>1.6681882800583459E-2</v>
      </c>
      <c r="U124" s="158">
        <v>89605</v>
      </c>
      <c r="V124" s="158">
        <v>51252</v>
      </c>
      <c r="W124" s="158">
        <v>80974</v>
      </c>
      <c r="X124" s="158">
        <v>82551</v>
      </c>
      <c r="Y124" s="158">
        <v>82785</v>
      </c>
      <c r="Z124" s="159">
        <f>IFERROR(Y124/X124-1,"-")</f>
        <v>2.8346113311770171E-3</v>
      </c>
      <c r="AA124" s="160">
        <f t="shared" si="106"/>
        <v>-7.6111824116957716E-2</v>
      </c>
      <c r="AB124" s="159">
        <f>Y124/Y$8</f>
        <v>2.1044649432517687E-2</v>
      </c>
    </row>
    <row r="125" spans="1:28" s="56" customFormat="1" x14ac:dyDescent="0.25">
      <c r="B125" s="162" t="s">
        <v>110</v>
      </c>
      <c r="C125" s="163">
        <v>2679</v>
      </c>
      <c r="D125" s="163">
        <v>1259</v>
      </c>
      <c r="E125" s="163">
        <v>470</v>
      </c>
      <c r="F125" s="163">
        <v>2150</v>
      </c>
      <c r="G125" s="163">
        <v>2789</v>
      </c>
      <c r="H125" s="163">
        <v>2110</v>
      </c>
      <c r="I125" s="164">
        <f t="shared" ref="I125:I132" si="107">IFERROR(H125/G125-1,"-")</f>
        <v>-0.24345643599856581</v>
      </c>
      <c r="J125" s="165">
        <f t="shared" ref="J125:J132" si="108">IFERROR(H125/C125-1,"-")</f>
        <v>-0.21239268383725274</v>
      </c>
      <c r="K125" s="164">
        <f t="shared" ref="K125:K132" si="109">H125/H$8</f>
        <v>3.0412354045924097E-3</v>
      </c>
      <c r="L125" s="163">
        <v>6654</v>
      </c>
      <c r="M125" s="163">
        <v>2202</v>
      </c>
      <c r="N125" s="163">
        <v>2180</v>
      </c>
      <c r="O125" s="163">
        <v>6454</v>
      </c>
      <c r="P125" s="163">
        <v>7725</v>
      </c>
      <c r="Q125" s="163">
        <v>7374</v>
      </c>
      <c r="R125" s="164">
        <f t="shared" ref="R125:R132" si="110">IFERROR(Q125/P125-1,"-")</f>
        <v>-4.5436893203883444E-2</v>
      </c>
      <c r="S125" s="165">
        <f t="shared" ref="S125:S132" si="111">IFERROR(Q125/L125-1,"-")</f>
        <v>0.10820559062218216</v>
      </c>
      <c r="T125" s="164">
        <f t="shared" ref="T125:T132" si="112">Q125/Q$8</f>
        <v>2.2759385700290929E-3</v>
      </c>
      <c r="U125" s="163">
        <v>9333</v>
      </c>
      <c r="V125" s="163">
        <v>2650</v>
      </c>
      <c r="W125" s="163">
        <v>8604</v>
      </c>
      <c r="X125" s="163">
        <v>10514</v>
      </c>
      <c r="Y125" s="163">
        <v>9484</v>
      </c>
      <c r="Z125" s="164">
        <f t="shared" ref="Z125:Z132" si="113">IFERROR(Y125/X125-1,"-")</f>
        <v>-9.7964618603766374E-2</v>
      </c>
      <c r="AA125" s="165">
        <f t="shared" si="106"/>
        <v>1.6179149255330483E-2</v>
      </c>
      <c r="AB125" s="164">
        <f t="shared" ref="AB125:AB132" si="114">Y125/Y$8</f>
        <v>2.4109132719453735E-3</v>
      </c>
    </row>
    <row r="126" spans="1:28" s="56" customFormat="1" x14ac:dyDescent="0.25">
      <c r="B126" s="162" t="s">
        <v>113</v>
      </c>
      <c r="C126" s="163">
        <v>3546</v>
      </c>
      <c r="D126" s="163">
        <v>1575</v>
      </c>
      <c r="E126" s="163">
        <v>1973</v>
      </c>
      <c r="F126" s="163">
        <v>3388</v>
      </c>
      <c r="G126" s="163">
        <v>3903</v>
      </c>
      <c r="H126" s="163">
        <v>3866</v>
      </c>
      <c r="I126" s="164">
        <f t="shared" si="107"/>
        <v>-9.4798872662055222E-3</v>
      </c>
      <c r="J126" s="165">
        <f t="shared" si="108"/>
        <v>9.0242526790750066E-2</v>
      </c>
      <c r="K126" s="164">
        <f t="shared" si="109"/>
        <v>5.5722351062342445E-3</v>
      </c>
      <c r="L126" s="163">
        <v>4785</v>
      </c>
      <c r="M126" s="163">
        <v>2057</v>
      </c>
      <c r="N126" s="163">
        <v>3994</v>
      </c>
      <c r="O126" s="163">
        <v>5823</v>
      </c>
      <c r="P126" s="163">
        <v>7551</v>
      </c>
      <c r="Q126" s="163">
        <v>7362</v>
      </c>
      <c r="R126" s="164">
        <f t="shared" si="110"/>
        <v>-2.5029797377830731E-2</v>
      </c>
      <c r="S126" s="165">
        <f t="shared" si="111"/>
        <v>0.53855799373040747</v>
      </c>
      <c r="T126" s="164">
        <f t="shared" si="112"/>
        <v>2.2722348457491432E-3</v>
      </c>
      <c r="U126" s="163">
        <v>8331</v>
      </c>
      <c r="V126" s="163">
        <v>5967</v>
      </c>
      <c r="W126" s="163">
        <v>9211</v>
      </c>
      <c r="X126" s="163">
        <v>11454</v>
      </c>
      <c r="Y126" s="163">
        <v>11228</v>
      </c>
      <c r="Z126" s="164">
        <f t="shared" si="113"/>
        <v>-1.9731098306268513E-2</v>
      </c>
      <c r="AA126" s="165">
        <f t="shared" si="106"/>
        <v>0.34773736646260955</v>
      </c>
      <c r="AB126" s="164">
        <f t="shared" si="114"/>
        <v>2.8542528698231396E-3</v>
      </c>
    </row>
    <row r="127" spans="1:28" x14ac:dyDescent="0.25">
      <c r="A127" s="56"/>
      <c r="B127" s="162" t="s">
        <v>116</v>
      </c>
      <c r="C127" s="163">
        <v>2730</v>
      </c>
      <c r="D127" s="163">
        <v>1146</v>
      </c>
      <c r="E127" s="163">
        <v>1837</v>
      </c>
      <c r="F127" s="163">
        <v>2425</v>
      </c>
      <c r="G127" s="163">
        <v>2763</v>
      </c>
      <c r="H127" s="163">
        <v>2451</v>
      </c>
      <c r="I127" s="164">
        <f t="shared" si="107"/>
        <v>-0.1129207383279045</v>
      </c>
      <c r="J127" s="165">
        <f t="shared" si="108"/>
        <v>-0.10219780219780217</v>
      </c>
      <c r="K127" s="164">
        <f t="shared" si="109"/>
        <v>3.5327336382255906E-3</v>
      </c>
      <c r="L127" s="163">
        <v>3362</v>
      </c>
      <c r="M127" s="163">
        <v>1384</v>
      </c>
      <c r="N127" s="163">
        <v>4545</v>
      </c>
      <c r="O127" s="163">
        <v>5072</v>
      </c>
      <c r="P127" s="163">
        <v>5268</v>
      </c>
      <c r="Q127" s="163">
        <v>5269</v>
      </c>
      <c r="R127" s="164">
        <f t="shared" si="110"/>
        <v>1.8982536066824984E-4</v>
      </c>
      <c r="S127" s="165">
        <f t="shared" si="111"/>
        <v>0.56722189173111248</v>
      </c>
      <c r="T127" s="164">
        <f t="shared" si="112"/>
        <v>1.6262436025879156E-3</v>
      </c>
      <c r="U127" s="163">
        <v>6092</v>
      </c>
      <c r="V127" s="163">
        <v>6382</v>
      </c>
      <c r="W127" s="163">
        <v>7497</v>
      </c>
      <c r="X127" s="163">
        <v>8031</v>
      </c>
      <c r="Y127" s="163">
        <v>7720</v>
      </c>
      <c r="Z127" s="164">
        <f t="shared" si="113"/>
        <v>-3.8724940854189982E-2</v>
      </c>
      <c r="AA127" s="165">
        <f t="shared" si="106"/>
        <v>0.26723571897570575</v>
      </c>
      <c r="AB127" s="164">
        <f t="shared" si="114"/>
        <v>1.9624895043671747E-3</v>
      </c>
    </row>
    <row r="128" spans="1:28" x14ac:dyDescent="0.25">
      <c r="A128" s="56"/>
      <c r="B128" s="162" t="s">
        <v>123</v>
      </c>
      <c r="C128" s="163">
        <v>692</v>
      </c>
      <c r="D128" s="163">
        <v>338</v>
      </c>
      <c r="E128" s="163">
        <v>287</v>
      </c>
      <c r="F128" s="163">
        <v>723</v>
      </c>
      <c r="G128" s="163">
        <v>596</v>
      </c>
      <c r="H128" s="163">
        <v>571</v>
      </c>
      <c r="I128" s="164">
        <f t="shared" si="107"/>
        <v>-4.1946308724832182E-2</v>
      </c>
      <c r="J128" s="165">
        <f t="shared" si="108"/>
        <v>-0.17485549132947975</v>
      </c>
      <c r="K128" s="164">
        <f t="shared" si="109"/>
        <v>8.2300730617168995E-4</v>
      </c>
      <c r="L128" s="163">
        <v>786</v>
      </c>
      <c r="M128" s="163">
        <v>334</v>
      </c>
      <c r="N128" s="163">
        <v>788</v>
      </c>
      <c r="O128" s="163">
        <v>1556</v>
      </c>
      <c r="P128" s="163">
        <v>1750</v>
      </c>
      <c r="Q128" s="163">
        <v>1538</v>
      </c>
      <c r="R128" s="164">
        <f t="shared" si="110"/>
        <v>-0.12114285714285711</v>
      </c>
      <c r="S128" s="165">
        <f t="shared" si="111"/>
        <v>0.95674300254452915</v>
      </c>
      <c r="T128" s="164">
        <f t="shared" si="112"/>
        <v>4.7469399521355365E-4</v>
      </c>
      <c r="U128" s="163">
        <v>1478</v>
      </c>
      <c r="V128" s="163">
        <v>1075</v>
      </c>
      <c r="W128" s="163">
        <v>2279</v>
      </c>
      <c r="X128" s="163">
        <v>2346</v>
      </c>
      <c r="Y128" s="163">
        <v>2109</v>
      </c>
      <c r="Z128" s="164">
        <f t="shared" si="113"/>
        <v>-0.10102301790281332</v>
      </c>
      <c r="AA128" s="165">
        <f t="shared" si="106"/>
        <v>0.42692828146143436</v>
      </c>
      <c r="AB128" s="164">
        <f t="shared" si="114"/>
        <v>5.3612569491066984E-4</v>
      </c>
    </row>
    <row r="129" spans="1:28" x14ac:dyDescent="0.25">
      <c r="A129" s="56"/>
      <c r="B129" s="162" t="s">
        <v>119</v>
      </c>
      <c r="C129" s="163">
        <v>595</v>
      </c>
      <c r="D129" s="163">
        <v>276</v>
      </c>
      <c r="E129" s="163">
        <v>253</v>
      </c>
      <c r="F129" s="163">
        <v>537</v>
      </c>
      <c r="G129" s="163">
        <v>441</v>
      </c>
      <c r="H129" s="163">
        <v>504</v>
      </c>
      <c r="I129" s="164">
        <f t="shared" si="107"/>
        <v>0.14285714285714279</v>
      </c>
      <c r="J129" s="165">
        <f t="shared" si="108"/>
        <v>-0.15294117647058825</v>
      </c>
      <c r="K129" s="164">
        <f t="shared" si="109"/>
        <v>7.2643727199742862E-4</v>
      </c>
      <c r="L129" s="163">
        <v>724</v>
      </c>
      <c r="M129" s="163">
        <v>406</v>
      </c>
      <c r="N129" s="163">
        <v>905</v>
      </c>
      <c r="O129" s="163">
        <v>1018</v>
      </c>
      <c r="P129" s="163">
        <v>1265</v>
      </c>
      <c r="Q129" s="163">
        <v>1277</v>
      </c>
      <c r="R129" s="164">
        <f t="shared" si="110"/>
        <v>9.4861660079050836E-3</v>
      </c>
      <c r="S129" s="165">
        <f t="shared" si="111"/>
        <v>0.76381215469613251</v>
      </c>
      <c r="T129" s="164">
        <f t="shared" si="112"/>
        <v>3.941379921246476E-4</v>
      </c>
      <c r="U129" s="163">
        <v>1319</v>
      </c>
      <c r="V129" s="163">
        <v>1158</v>
      </c>
      <c r="W129" s="163">
        <v>1555</v>
      </c>
      <c r="X129" s="163">
        <v>1706</v>
      </c>
      <c r="Y129" s="163">
        <v>1781</v>
      </c>
      <c r="Z129" s="164">
        <f t="shared" si="113"/>
        <v>4.3962485345838243E-2</v>
      </c>
      <c r="AA129" s="165">
        <f t="shared" si="106"/>
        <v>0.35026535253980295</v>
      </c>
      <c r="AB129" s="164">
        <f t="shared" si="114"/>
        <v>4.5274531182356713E-4</v>
      </c>
    </row>
    <row r="130" spans="1:28" x14ac:dyDescent="0.25">
      <c r="A130" s="56"/>
      <c r="B130" s="162" t="s">
        <v>128</v>
      </c>
      <c r="C130" s="163">
        <v>383</v>
      </c>
      <c r="D130" s="163">
        <v>181</v>
      </c>
      <c r="E130" s="163">
        <v>86</v>
      </c>
      <c r="F130" s="163">
        <v>201</v>
      </c>
      <c r="G130" s="163">
        <v>193</v>
      </c>
      <c r="H130" s="163">
        <v>199</v>
      </c>
      <c r="I130" s="164">
        <f t="shared" si="107"/>
        <v>3.1088082901554515E-2</v>
      </c>
      <c r="J130" s="165">
        <f t="shared" si="108"/>
        <v>-0.48041775456919056</v>
      </c>
      <c r="K130" s="164">
        <f t="shared" si="109"/>
        <v>2.8682741493549267E-4</v>
      </c>
      <c r="L130" s="163">
        <v>1034</v>
      </c>
      <c r="M130" s="163">
        <v>482</v>
      </c>
      <c r="N130" s="163">
        <v>288</v>
      </c>
      <c r="O130" s="163">
        <v>710</v>
      </c>
      <c r="P130" s="163">
        <v>960</v>
      </c>
      <c r="Q130" s="163">
        <v>977</v>
      </c>
      <c r="R130" s="164">
        <f t="shared" si="110"/>
        <v>1.7708333333333437E-2</v>
      </c>
      <c r="S130" s="165">
        <f t="shared" si="111"/>
        <v>-5.5125725338491249E-2</v>
      </c>
      <c r="T130" s="164">
        <f t="shared" si="112"/>
        <v>3.0154488512590502E-4</v>
      </c>
      <c r="U130" s="163">
        <v>1417</v>
      </c>
      <c r="V130" s="163">
        <v>374</v>
      </c>
      <c r="W130" s="163">
        <v>911</v>
      </c>
      <c r="X130" s="163">
        <v>1153</v>
      </c>
      <c r="Y130" s="163">
        <v>1176</v>
      </c>
      <c r="Z130" s="164">
        <f t="shared" si="113"/>
        <v>1.9947961838681749E-2</v>
      </c>
      <c r="AA130" s="165">
        <f t="shared" si="106"/>
        <v>-0.17007762879322508</v>
      </c>
      <c r="AB130" s="164">
        <f t="shared" si="114"/>
        <v>2.9894917838546597E-4</v>
      </c>
    </row>
    <row r="131" spans="1:28" x14ac:dyDescent="0.25">
      <c r="A131" s="56"/>
      <c r="B131" s="162" t="s">
        <v>131</v>
      </c>
      <c r="C131" s="163">
        <v>400</v>
      </c>
      <c r="D131" s="163">
        <v>186</v>
      </c>
      <c r="E131" s="163">
        <v>136</v>
      </c>
      <c r="F131" s="163">
        <v>214</v>
      </c>
      <c r="G131" s="163">
        <v>319</v>
      </c>
      <c r="H131" s="163">
        <v>290</v>
      </c>
      <c r="I131" s="164">
        <f t="shared" si="107"/>
        <v>-9.0909090909090939E-2</v>
      </c>
      <c r="J131" s="165">
        <f t="shared" si="108"/>
        <v>-0.27500000000000002</v>
      </c>
      <c r="K131" s="164">
        <f t="shared" si="109"/>
        <v>4.179897001572506E-4</v>
      </c>
      <c r="L131" s="163">
        <v>1895</v>
      </c>
      <c r="M131" s="163">
        <v>871</v>
      </c>
      <c r="N131" s="163">
        <v>459</v>
      </c>
      <c r="O131" s="163">
        <v>1314</v>
      </c>
      <c r="P131" s="163">
        <v>1779</v>
      </c>
      <c r="Q131" s="163">
        <v>1736</v>
      </c>
      <c r="R131" s="164">
        <f t="shared" si="110"/>
        <v>-2.417088251826871E-2</v>
      </c>
      <c r="S131" s="165">
        <f t="shared" si="111"/>
        <v>-8.3905013192612121E-2</v>
      </c>
      <c r="T131" s="164">
        <f t="shared" si="112"/>
        <v>5.358054458327238E-4</v>
      </c>
      <c r="U131" s="163">
        <v>2295</v>
      </c>
      <c r="V131" s="163">
        <v>595</v>
      </c>
      <c r="W131" s="163">
        <v>1528</v>
      </c>
      <c r="X131" s="163">
        <v>2098</v>
      </c>
      <c r="Y131" s="163">
        <v>2026</v>
      </c>
      <c r="Z131" s="164">
        <f t="shared" si="113"/>
        <v>-3.4318398474737832E-2</v>
      </c>
      <c r="AA131" s="165">
        <f t="shared" si="106"/>
        <v>-0.11721132897603481</v>
      </c>
      <c r="AB131" s="164">
        <f t="shared" si="114"/>
        <v>5.1502639065387256E-4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42247</v>
      </c>
      <c r="D132" s="169">
        <f t="shared" si="115"/>
        <v>16404</v>
      </c>
      <c r="E132" s="169">
        <f t="shared" si="115"/>
        <v>19864</v>
      </c>
      <c r="F132" s="169">
        <f t="shared" si="115"/>
        <v>26098</v>
      </c>
      <c r="G132" s="169">
        <f t="shared" si="115"/>
        <v>18480</v>
      </c>
      <c r="H132" s="169">
        <f t="shared" si="115"/>
        <v>18745</v>
      </c>
      <c r="I132" s="170">
        <f t="shared" si="107"/>
        <v>1.433982683982693E-2</v>
      </c>
      <c r="J132" s="171">
        <f t="shared" si="108"/>
        <v>-0.55629985561104933</v>
      </c>
      <c r="K132" s="170">
        <f t="shared" si="109"/>
        <v>2.7017989411888491E-2</v>
      </c>
      <c r="L132" s="169">
        <f t="shared" ref="L132:Q132" si="116">L124-SUM(L125:L131)</f>
        <v>17093</v>
      </c>
      <c r="M132" s="169">
        <f t="shared" si="116"/>
        <v>6847</v>
      </c>
      <c r="N132" s="169">
        <f t="shared" si="116"/>
        <v>13187</v>
      </c>
      <c r="O132" s="169">
        <f t="shared" si="116"/>
        <v>23291</v>
      </c>
      <c r="P132" s="169">
        <f t="shared" si="116"/>
        <v>26769</v>
      </c>
      <c r="Q132" s="169">
        <f t="shared" si="116"/>
        <v>28516</v>
      </c>
      <c r="R132" s="170">
        <f t="shared" si="110"/>
        <v>6.5262056856812078E-2</v>
      </c>
      <c r="S132" s="171">
        <f t="shared" si="111"/>
        <v>0.66828526297314683</v>
      </c>
      <c r="T132" s="170">
        <f t="shared" si="112"/>
        <v>8.8012834639204784E-3</v>
      </c>
      <c r="U132" s="169">
        <f>U124-SUM(U125:U131)</f>
        <v>59340</v>
      </c>
      <c r="V132" s="169">
        <f>V124-SUM(V125:V131)</f>
        <v>33051</v>
      </c>
      <c r="W132" s="169">
        <f>W124-SUM(W125:W131)</f>
        <v>49389</v>
      </c>
      <c r="X132" s="169">
        <f>X124-SUM(X125:X131)</f>
        <v>45249</v>
      </c>
      <c r="Y132" s="169">
        <f>Y124-SUM(Y125:Y131)</f>
        <v>47261</v>
      </c>
      <c r="Z132" s="170">
        <f t="shared" si="113"/>
        <v>4.4465071051293936E-2</v>
      </c>
      <c r="AA132" s="171">
        <f t="shared" si="106"/>
        <v>-0.20355578024941012</v>
      </c>
      <c r="AB132" s="170">
        <f t="shared" si="114"/>
        <v>1.2014147210608426E-2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26894</v>
      </c>
      <c r="D134" s="176">
        <f t="shared" si="117"/>
        <v>9862</v>
      </c>
      <c r="E134" s="176">
        <f t="shared" si="117"/>
        <v>21230</v>
      </c>
      <c r="F134" s="176">
        <f t="shared" si="117"/>
        <v>43964</v>
      </c>
      <c r="G134" s="176">
        <f t="shared" si="117"/>
        <v>44924</v>
      </c>
      <c r="H134" s="176">
        <f t="shared" si="117"/>
        <v>48799</v>
      </c>
      <c r="I134" s="177">
        <f>IFERROR(H134/G134-1,"-")</f>
        <v>8.6256789244056664E-2</v>
      </c>
      <c r="J134" s="177">
        <f>IFERROR(H134/C134-1,"-")</f>
        <v>0.8144939391685877</v>
      </c>
      <c r="K134" s="177">
        <f>H134/H$8</f>
        <v>7.0336135786116111E-2</v>
      </c>
      <c r="L134" s="176">
        <f t="shared" ref="L134:Q134" si="118">L135+L138</f>
        <v>137803</v>
      </c>
      <c r="M134" s="176">
        <f t="shared" si="118"/>
        <v>40956</v>
      </c>
      <c r="N134" s="176">
        <f t="shared" si="118"/>
        <v>52069</v>
      </c>
      <c r="O134" s="176">
        <f t="shared" si="118"/>
        <v>148587</v>
      </c>
      <c r="P134" s="176">
        <f t="shared" si="118"/>
        <v>164593</v>
      </c>
      <c r="Q134" s="176">
        <f t="shared" si="118"/>
        <v>168648</v>
      </c>
      <c r="R134" s="177">
        <f>IFERROR(Q134/P134-1,"-")</f>
        <v>2.4636527677361686E-2</v>
      </c>
      <c r="S134" s="177">
        <f>IFERROR(Q134/L134-1,"-")</f>
        <v>0.22383402393271545</v>
      </c>
      <c r="T134" s="177">
        <f>Q134/Q$8</f>
        <v>5.2052141030413134E-2</v>
      </c>
      <c r="U134" s="176">
        <f>U135+U138</f>
        <v>164697</v>
      </c>
      <c r="V134" s="176">
        <f>V135+V138</f>
        <v>100895</v>
      </c>
      <c r="W134" s="176">
        <f>W135+W138</f>
        <v>192551</v>
      </c>
      <c r="X134" s="176">
        <f>X135+X138</f>
        <v>209517</v>
      </c>
      <c r="Y134" s="176">
        <f>Y135+Y138</f>
        <v>217447</v>
      </c>
      <c r="Z134" s="177">
        <f>IFERROR(Y134/X134-1,"-")</f>
        <v>3.784895736384164E-2</v>
      </c>
      <c r="AA134" s="177">
        <f t="shared" ref="AA134:AA146" si="119">IFERROR(Y134/U134-1,"-")</f>
        <v>0.32028512966234968</v>
      </c>
      <c r="AB134" s="177">
        <f>Y134/Y$8</f>
        <v>5.5276872442503761E-2</v>
      </c>
    </row>
    <row r="135" spans="1:28" x14ac:dyDescent="0.25">
      <c r="A135" s="56"/>
      <c r="B135" s="157" t="s">
        <v>97</v>
      </c>
      <c r="C135" s="158">
        <v>8056</v>
      </c>
      <c r="D135" s="158">
        <v>2454</v>
      </c>
      <c r="E135" s="158">
        <v>5957</v>
      </c>
      <c r="F135" s="158">
        <v>5258</v>
      </c>
      <c r="G135" s="158">
        <v>7485</v>
      </c>
      <c r="H135" s="158">
        <v>6555</v>
      </c>
      <c r="I135" s="159">
        <f>IFERROR(H135/G135-1,"-")</f>
        <v>-0.12424849699398799</v>
      </c>
      <c r="J135" s="160">
        <f>IFERROR(H135/C135-1,"-")</f>
        <v>-0.18632075471698117</v>
      </c>
      <c r="K135" s="159">
        <f>H135/H$8</f>
        <v>9.44800856734751E-3</v>
      </c>
      <c r="L135" s="158">
        <v>25462</v>
      </c>
      <c r="M135" s="158">
        <v>6197</v>
      </c>
      <c r="N135" s="158">
        <v>13561</v>
      </c>
      <c r="O135" s="158">
        <v>14681</v>
      </c>
      <c r="P135" s="158">
        <v>14179</v>
      </c>
      <c r="Q135" s="158">
        <v>13829</v>
      </c>
      <c r="R135" s="159">
        <f>IFERROR(Q135/P135-1,"-")</f>
        <v>-2.4684392411312484E-2</v>
      </c>
      <c r="S135" s="160">
        <f>IFERROR(Q135/L135-1,"-")</f>
        <v>-0.45687691461786195</v>
      </c>
      <c r="T135" s="159">
        <f>Q135/Q$8</f>
        <v>4.2682335889520371E-3</v>
      </c>
      <c r="U135" s="158">
        <v>33518</v>
      </c>
      <c r="V135" s="158">
        <v>36157</v>
      </c>
      <c r="W135" s="158">
        <v>19939</v>
      </c>
      <c r="X135" s="158">
        <v>21664</v>
      </c>
      <c r="Y135" s="158">
        <v>20384</v>
      </c>
      <c r="Z135" s="159">
        <f>IFERROR(Y135/X135-1,"-")</f>
        <v>-5.9084194977843452E-2</v>
      </c>
      <c r="AA135" s="160">
        <f t="shared" si="119"/>
        <v>-0.39184915567754641</v>
      </c>
      <c r="AB135" s="159">
        <f>Y135/Y$8</f>
        <v>5.1817857586814106E-3</v>
      </c>
    </row>
    <row r="136" spans="1:28" x14ac:dyDescent="0.25">
      <c r="A136" s="56"/>
      <c r="B136" s="162" t="s">
        <v>103</v>
      </c>
      <c r="C136" s="163">
        <v>8056</v>
      </c>
      <c r="D136" s="163">
        <v>2454</v>
      </c>
      <c r="E136" s="163">
        <v>5957</v>
      </c>
      <c r="F136" s="163">
        <v>5187</v>
      </c>
      <c r="G136" s="163">
        <v>7485</v>
      </c>
      <c r="H136" s="163">
        <v>6555</v>
      </c>
      <c r="I136" s="164">
        <f>IFERROR(H136/G136-1,"-")</f>
        <v>-0.12424849699398799</v>
      </c>
      <c r="J136" s="165">
        <f>IFERROR(H136/C136-1,"-")</f>
        <v>-0.18632075471698117</v>
      </c>
      <c r="K136" s="164">
        <f>H136/H$8</f>
        <v>9.44800856734751E-3</v>
      </c>
      <c r="L136" s="163">
        <v>8556</v>
      </c>
      <c r="M136" s="163">
        <v>3528</v>
      </c>
      <c r="N136" s="163">
        <v>7957</v>
      </c>
      <c r="O136" s="163">
        <v>8665</v>
      </c>
      <c r="P136" s="163">
        <v>6440</v>
      </c>
      <c r="Q136" s="163">
        <v>6180</v>
      </c>
      <c r="R136" s="164">
        <f>IFERROR(Q136/P136-1,"-")</f>
        <v>-4.0372670807453437E-2</v>
      </c>
      <c r="S136" s="165">
        <f>IFERROR(Q136/L136-1,"-")</f>
        <v>-0.27769985974754563</v>
      </c>
      <c r="T136" s="164">
        <f>Q136/Q$8</f>
        <v>1.9074180041740972E-3</v>
      </c>
      <c r="U136" s="163">
        <v>16612</v>
      </c>
      <c r="V136" s="163">
        <v>28458</v>
      </c>
      <c r="W136" s="163">
        <v>13852</v>
      </c>
      <c r="X136" s="163">
        <v>13925</v>
      </c>
      <c r="Y136" s="163">
        <v>12735</v>
      </c>
      <c r="Z136" s="164">
        <f>IFERROR(Y136/X136-1,"-")</f>
        <v>-8.5457809694793552E-2</v>
      </c>
      <c r="AA136" s="165">
        <f t="shared" si="119"/>
        <v>-0.23338550445461115</v>
      </c>
      <c r="AB136" s="164">
        <f>Y136/Y$8</f>
        <v>3.2373450567507733E-3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16906</v>
      </c>
      <c r="M137" s="163">
        <v>2669</v>
      </c>
      <c r="N137" s="163">
        <v>5604</v>
      </c>
      <c r="O137" s="163">
        <v>6016</v>
      </c>
      <c r="P137" s="163">
        <v>7739</v>
      </c>
      <c r="Q137" s="163">
        <v>7649</v>
      </c>
      <c r="R137" s="164">
        <f>IFERROR(Q137/P137-1,"-")</f>
        <v>-1.1629409484429476E-2</v>
      </c>
      <c r="S137" s="165">
        <f>IFERROR(Q137/L137-1,"-")</f>
        <v>-0.54755708032651129</v>
      </c>
      <c r="T137" s="164">
        <f>Q137/Q$8</f>
        <v>2.3608155847779401E-3</v>
      </c>
      <c r="U137" s="163">
        <v>16906</v>
      </c>
      <c r="V137" s="163">
        <v>7699</v>
      </c>
      <c r="W137" s="163">
        <v>6087</v>
      </c>
      <c r="X137" s="163">
        <v>7739</v>
      </c>
      <c r="Y137" s="163">
        <v>7649</v>
      </c>
      <c r="Z137" s="164">
        <f>IFERROR(Y137/X137-1,"-")</f>
        <v>-1.1629409484429476E-2</v>
      </c>
      <c r="AA137" s="165">
        <f t="shared" si="119"/>
        <v>-0.54755708032651129</v>
      </c>
      <c r="AB137" s="164">
        <f>Y137/Y$8</f>
        <v>1.9444407019306373E-3</v>
      </c>
    </row>
    <row r="138" spans="1:28" x14ac:dyDescent="0.25">
      <c r="A138" s="56"/>
      <c r="B138" s="157" t="s">
        <v>107</v>
      </c>
      <c r="C138" s="158">
        <v>18838</v>
      </c>
      <c r="D138" s="158">
        <v>7408</v>
      </c>
      <c r="E138" s="158">
        <v>15273</v>
      </c>
      <c r="F138" s="158">
        <v>38706</v>
      </c>
      <c r="G138" s="158">
        <v>37439</v>
      </c>
      <c r="H138" s="158">
        <v>42244</v>
      </c>
      <c r="I138" s="159">
        <f>IFERROR(H138/G138-1,"-")</f>
        <v>0.1283421031544647</v>
      </c>
      <c r="J138" s="160">
        <f>IFERROR(H138/C138-1,"-")</f>
        <v>1.2424885868988214</v>
      </c>
      <c r="K138" s="159">
        <f>H138/H$8</f>
        <v>6.0888127218768601E-2</v>
      </c>
      <c r="L138" s="158">
        <v>112341</v>
      </c>
      <c r="M138" s="158">
        <v>34759</v>
      </c>
      <c r="N138" s="158">
        <v>38508</v>
      </c>
      <c r="O138" s="158">
        <v>133906</v>
      </c>
      <c r="P138" s="158">
        <v>150414</v>
      </c>
      <c r="Q138" s="158">
        <v>154819</v>
      </c>
      <c r="R138" s="159">
        <f>IFERROR(Q138/P138-1,"-")</f>
        <v>2.928583775446425E-2</v>
      </c>
      <c r="S138" s="160">
        <f>IFERROR(Q138/L138-1,"-")</f>
        <v>0.37811662705512683</v>
      </c>
      <c r="T138" s="159">
        <f>Q138/Q$8</f>
        <v>4.7783907441461097E-2</v>
      </c>
      <c r="U138" s="158">
        <v>131179</v>
      </c>
      <c r="V138" s="158">
        <v>64738</v>
      </c>
      <c r="W138" s="158">
        <v>172612</v>
      </c>
      <c r="X138" s="158">
        <v>187853</v>
      </c>
      <c r="Y138" s="158">
        <v>197063</v>
      </c>
      <c r="Z138" s="159">
        <f>IFERROR(Y138/X138-1,"-")</f>
        <v>4.9027697188759323E-2</v>
      </c>
      <c r="AA138" s="160">
        <f t="shared" si="119"/>
        <v>0.50224502397487392</v>
      </c>
      <c r="AB138" s="159">
        <f>Y138/Y$8</f>
        <v>5.009508668382235E-2</v>
      </c>
    </row>
    <row r="139" spans="1:28" s="56" customFormat="1" x14ac:dyDescent="0.25">
      <c r="B139" s="162" t="s">
        <v>110</v>
      </c>
      <c r="C139" s="163">
        <v>10942</v>
      </c>
      <c r="D139" s="163">
        <v>3361</v>
      </c>
      <c r="E139" s="163">
        <v>6961</v>
      </c>
      <c r="F139" s="163">
        <v>20088</v>
      </c>
      <c r="G139" s="163">
        <v>18831</v>
      </c>
      <c r="H139" s="163">
        <v>24281</v>
      </c>
      <c r="I139" s="164">
        <f t="shared" ref="I139:I146" si="120">IFERROR(H139/G139-1,"-")</f>
        <v>0.28941638787106361</v>
      </c>
      <c r="J139" s="165">
        <f t="shared" ref="J139:J146" si="121">IFERROR(H139/C139-1,"-")</f>
        <v>1.2190641564613416</v>
      </c>
      <c r="K139" s="164">
        <f t="shared" ref="K139:K146" si="122">H139/H$8</f>
        <v>3.4997268653511042E-2</v>
      </c>
      <c r="L139" s="163">
        <v>52480</v>
      </c>
      <c r="M139" s="163">
        <v>12472</v>
      </c>
      <c r="N139" s="163">
        <v>9894</v>
      </c>
      <c r="O139" s="163">
        <v>55203</v>
      </c>
      <c r="P139" s="163">
        <v>63592</v>
      </c>
      <c r="Q139" s="163">
        <v>65382</v>
      </c>
      <c r="R139" s="164">
        <f t="shared" ref="R139:R146" si="123">IFERROR(Q139/P139-1,"-")</f>
        <v>2.8148194741477006E-2</v>
      </c>
      <c r="S139" s="165">
        <f t="shared" ref="S139:S146" si="124">IFERROR(Q139/L139-1,"-")</f>
        <v>0.24584603658536586</v>
      </c>
      <c r="T139" s="164">
        <f t="shared" ref="T139:T146" si="125">Q139/Q$8</f>
        <v>2.0179741739305958E-2</v>
      </c>
      <c r="U139" s="163">
        <v>63422</v>
      </c>
      <c r="V139" s="163">
        <v>17187</v>
      </c>
      <c r="W139" s="163">
        <v>75291</v>
      </c>
      <c r="X139" s="163">
        <v>82423</v>
      </c>
      <c r="Y139" s="163">
        <v>89663</v>
      </c>
      <c r="Z139" s="164">
        <f t="shared" ref="Z139:Z146" si="126">IFERROR(Y139/X139-1,"-")</f>
        <v>8.7839559346299056E-2</v>
      </c>
      <c r="AA139" s="165">
        <f t="shared" si="119"/>
        <v>0.41375232569140041</v>
      </c>
      <c r="AB139" s="164">
        <f t="shared" ref="AB139:AB146" si="127">Y139/Y$8</f>
        <v>2.2793095392496628E-2</v>
      </c>
    </row>
    <row r="140" spans="1:28" s="56" customFormat="1" x14ac:dyDescent="0.25">
      <c r="B140" s="162" t="s">
        <v>113</v>
      </c>
      <c r="C140" s="163">
        <v>1856</v>
      </c>
      <c r="D140" s="163">
        <v>1257</v>
      </c>
      <c r="E140" s="163">
        <v>1096</v>
      </c>
      <c r="F140" s="163">
        <v>1366</v>
      </c>
      <c r="G140" s="163">
        <v>1677</v>
      </c>
      <c r="H140" s="163">
        <v>1497</v>
      </c>
      <c r="I140" s="164">
        <f t="shared" si="120"/>
        <v>-0.10733452593917714</v>
      </c>
      <c r="J140" s="165">
        <f t="shared" si="121"/>
        <v>-0.19342672413793105</v>
      </c>
      <c r="K140" s="164">
        <f t="shared" si="122"/>
        <v>2.1576916590876007E-3</v>
      </c>
      <c r="L140" s="163">
        <v>9602</v>
      </c>
      <c r="M140" s="163">
        <v>2280</v>
      </c>
      <c r="N140" s="163">
        <v>4297</v>
      </c>
      <c r="O140" s="163">
        <v>10804</v>
      </c>
      <c r="P140" s="163">
        <v>14860</v>
      </c>
      <c r="Q140" s="163">
        <v>15668</v>
      </c>
      <c r="R140" s="164">
        <f t="shared" si="123"/>
        <v>5.4374158815612361E-2</v>
      </c>
      <c r="S140" s="165">
        <f t="shared" si="124"/>
        <v>0.63174338679441777</v>
      </c>
      <c r="T140" s="164">
        <f t="shared" si="125"/>
        <v>4.8358293348543299E-3</v>
      </c>
      <c r="U140" s="163">
        <v>11458</v>
      </c>
      <c r="V140" s="163">
        <v>6624</v>
      </c>
      <c r="W140" s="163">
        <v>12170</v>
      </c>
      <c r="X140" s="163">
        <v>16537</v>
      </c>
      <c r="Y140" s="163">
        <v>17165</v>
      </c>
      <c r="Z140" s="164">
        <f t="shared" si="126"/>
        <v>3.7975448993166738E-2</v>
      </c>
      <c r="AA140" s="165">
        <f t="shared" si="119"/>
        <v>0.49807994414382972</v>
      </c>
      <c r="AB140" s="164">
        <f t="shared" si="127"/>
        <v>4.3634886453967035E-3</v>
      </c>
    </row>
    <row r="141" spans="1:28" x14ac:dyDescent="0.25">
      <c r="A141" s="56"/>
      <c r="B141" s="162" t="s">
        <v>116</v>
      </c>
      <c r="C141" s="163">
        <v>765</v>
      </c>
      <c r="D141" s="163">
        <v>147</v>
      </c>
      <c r="E141" s="163">
        <v>1269</v>
      </c>
      <c r="F141" s="163">
        <v>5521</v>
      </c>
      <c r="G141" s="163">
        <v>4751</v>
      </c>
      <c r="H141" s="163">
        <v>4713</v>
      </c>
      <c r="I141" s="164">
        <f t="shared" si="120"/>
        <v>-7.9983161439697303E-3</v>
      </c>
      <c r="J141" s="165">
        <f t="shared" si="121"/>
        <v>5.1607843137254905</v>
      </c>
      <c r="K141" s="164">
        <f t="shared" si="122"/>
        <v>6.7930532994521457E-3</v>
      </c>
      <c r="L141" s="163">
        <v>14334</v>
      </c>
      <c r="M141" s="163">
        <v>3786</v>
      </c>
      <c r="N141" s="163">
        <v>6481</v>
      </c>
      <c r="O141" s="163">
        <v>15840</v>
      </c>
      <c r="P141" s="163">
        <v>14681</v>
      </c>
      <c r="Q141" s="163">
        <v>14670</v>
      </c>
      <c r="R141" s="164">
        <f t="shared" si="123"/>
        <v>-7.4926776105166404E-4</v>
      </c>
      <c r="S141" s="165">
        <f t="shared" si="124"/>
        <v>2.3440770196734961E-2</v>
      </c>
      <c r="T141" s="164">
        <f t="shared" si="125"/>
        <v>4.5278029322385121E-3</v>
      </c>
      <c r="U141" s="163">
        <v>15099</v>
      </c>
      <c r="V141" s="163">
        <v>11419</v>
      </c>
      <c r="W141" s="163">
        <v>21361</v>
      </c>
      <c r="X141" s="163">
        <v>19432</v>
      </c>
      <c r="Y141" s="163">
        <v>19383</v>
      </c>
      <c r="Z141" s="164">
        <f t="shared" si="126"/>
        <v>-2.5216138328529869E-3</v>
      </c>
      <c r="AA141" s="165">
        <f t="shared" si="119"/>
        <v>0.2837273991655076</v>
      </c>
      <c r="AB141" s="164">
        <f t="shared" si="127"/>
        <v>4.9273230651747336E-3</v>
      </c>
    </row>
    <row r="142" spans="1:28" x14ac:dyDescent="0.25">
      <c r="A142" s="56"/>
      <c r="B142" s="162" t="s">
        <v>123</v>
      </c>
      <c r="C142" s="163">
        <v>499</v>
      </c>
      <c r="D142" s="163">
        <v>113</v>
      </c>
      <c r="E142" s="163">
        <v>2066</v>
      </c>
      <c r="F142" s="163">
        <v>4122</v>
      </c>
      <c r="G142" s="163">
        <v>3377</v>
      </c>
      <c r="H142" s="163">
        <v>1945</v>
      </c>
      <c r="I142" s="164">
        <f t="shared" si="120"/>
        <v>-0.42404501036422859</v>
      </c>
      <c r="J142" s="165">
        <f t="shared" si="121"/>
        <v>2.8977955911823647</v>
      </c>
      <c r="K142" s="164">
        <f t="shared" si="122"/>
        <v>2.8034136786408703E-3</v>
      </c>
      <c r="L142" s="163">
        <v>1834</v>
      </c>
      <c r="M142" s="163">
        <v>447</v>
      </c>
      <c r="N142" s="163">
        <v>876</v>
      </c>
      <c r="O142" s="163">
        <v>3607</v>
      </c>
      <c r="P142" s="163">
        <v>3466</v>
      </c>
      <c r="Q142" s="163">
        <v>2839</v>
      </c>
      <c r="R142" s="164">
        <f t="shared" si="123"/>
        <v>-0.18090017311021356</v>
      </c>
      <c r="S142" s="165">
        <f t="shared" si="124"/>
        <v>0.54798255179934574</v>
      </c>
      <c r="T142" s="164">
        <f t="shared" si="125"/>
        <v>8.7623943589810072E-4</v>
      </c>
      <c r="U142" s="163">
        <v>2333</v>
      </c>
      <c r="V142" s="163">
        <v>3057</v>
      </c>
      <c r="W142" s="163">
        <v>7729</v>
      </c>
      <c r="X142" s="163">
        <v>6843</v>
      </c>
      <c r="Y142" s="163">
        <v>4784</v>
      </c>
      <c r="Z142" s="164">
        <f t="shared" si="126"/>
        <v>-0.3008914218909835</v>
      </c>
      <c r="AA142" s="165">
        <f t="shared" si="119"/>
        <v>1.0505786540934419</v>
      </c>
      <c r="AB142" s="164">
        <f t="shared" si="127"/>
        <v>1.2161333923435963E-3</v>
      </c>
    </row>
    <row r="143" spans="1:28" x14ac:dyDescent="0.25">
      <c r="A143" s="56"/>
      <c r="B143" s="162" t="s">
        <v>119</v>
      </c>
      <c r="C143" s="163">
        <v>203</v>
      </c>
      <c r="D143" s="163">
        <v>428</v>
      </c>
      <c r="E143" s="163">
        <v>835</v>
      </c>
      <c r="F143" s="163">
        <v>383</v>
      </c>
      <c r="G143" s="163">
        <v>1143</v>
      </c>
      <c r="H143" s="163">
        <v>791</v>
      </c>
      <c r="I143" s="164">
        <f t="shared" si="120"/>
        <v>-0.30796150481189855</v>
      </c>
      <c r="J143" s="165">
        <f t="shared" si="121"/>
        <v>2.896551724137931</v>
      </c>
      <c r="K143" s="164">
        <f t="shared" si="122"/>
        <v>1.1401029407737422E-3</v>
      </c>
      <c r="L143" s="163">
        <v>2975</v>
      </c>
      <c r="M143" s="163">
        <v>773</v>
      </c>
      <c r="N143" s="163">
        <v>1219</v>
      </c>
      <c r="O143" s="163">
        <v>2901</v>
      </c>
      <c r="P143" s="163">
        <v>3128</v>
      </c>
      <c r="Q143" s="163">
        <v>3587</v>
      </c>
      <c r="R143" s="164">
        <f t="shared" si="123"/>
        <v>0.14673913043478271</v>
      </c>
      <c r="S143" s="165">
        <f t="shared" si="124"/>
        <v>0.20571428571428574</v>
      </c>
      <c r="T143" s="164">
        <f t="shared" si="125"/>
        <v>1.1071049160149655E-3</v>
      </c>
      <c r="U143" s="163">
        <v>3178</v>
      </c>
      <c r="V143" s="163">
        <v>2458</v>
      </c>
      <c r="W143" s="163">
        <v>3284</v>
      </c>
      <c r="X143" s="163">
        <v>4271</v>
      </c>
      <c r="Y143" s="163">
        <v>4378</v>
      </c>
      <c r="Z143" s="164">
        <f t="shared" si="126"/>
        <v>2.5052680870990329E-2</v>
      </c>
      <c r="AA143" s="165">
        <f t="shared" si="119"/>
        <v>0.37759597230962871</v>
      </c>
      <c r="AB143" s="164">
        <f t="shared" si="127"/>
        <v>1.1129247474248045E-3</v>
      </c>
    </row>
    <row r="144" spans="1:28" x14ac:dyDescent="0.25">
      <c r="A144" s="56"/>
      <c r="B144" s="162" t="s">
        <v>128</v>
      </c>
      <c r="C144" s="163">
        <v>286</v>
      </c>
      <c r="D144" s="163">
        <v>142</v>
      </c>
      <c r="E144" s="163">
        <v>40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-0.97902097902097907</v>
      </c>
      <c r="K144" s="164">
        <f t="shared" si="122"/>
        <v>8.6480627618741509E-6</v>
      </c>
      <c r="L144" s="163">
        <v>1016</v>
      </c>
      <c r="M144" s="163">
        <v>1439</v>
      </c>
      <c r="N144" s="163">
        <v>720</v>
      </c>
      <c r="O144" s="163">
        <v>2348</v>
      </c>
      <c r="P144" s="163">
        <v>2610</v>
      </c>
      <c r="Q144" s="163">
        <v>2449</v>
      </c>
      <c r="R144" s="164">
        <f t="shared" si="123"/>
        <v>-6.168582375478926E-2</v>
      </c>
      <c r="S144" s="165">
        <f t="shared" si="124"/>
        <v>1.4104330708661417</v>
      </c>
      <c r="T144" s="164">
        <f t="shared" si="125"/>
        <v>7.5586839679973536E-4</v>
      </c>
      <c r="U144" s="163">
        <v>1302</v>
      </c>
      <c r="V144" s="163">
        <v>779</v>
      </c>
      <c r="W144" s="163">
        <v>2427</v>
      </c>
      <c r="X144" s="163">
        <v>2749</v>
      </c>
      <c r="Y144" s="163">
        <v>2455</v>
      </c>
      <c r="Z144" s="164">
        <f t="shared" si="126"/>
        <v>-0.10694798108403059</v>
      </c>
      <c r="AA144" s="165">
        <f t="shared" si="119"/>
        <v>0.8855606758832566</v>
      </c>
      <c r="AB144" s="164">
        <f t="shared" si="127"/>
        <v>6.2408183072816244E-4</v>
      </c>
    </row>
    <row r="145" spans="1:28" x14ac:dyDescent="0.25">
      <c r="A145" s="56"/>
      <c r="B145" s="162" t="s">
        <v>131</v>
      </c>
      <c r="C145" s="163">
        <v>344</v>
      </c>
      <c r="D145" s="163">
        <v>815</v>
      </c>
      <c r="E145" s="163">
        <v>56</v>
      </c>
      <c r="F145" s="163">
        <v>49</v>
      </c>
      <c r="G145" s="163">
        <v>78</v>
      </c>
      <c r="H145" s="163">
        <v>54</v>
      </c>
      <c r="I145" s="164">
        <f t="shared" si="120"/>
        <v>-0.30769230769230771</v>
      </c>
      <c r="J145" s="165">
        <f t="shared" si="121"/>
        <v>-0.84302325581395343</v>
      </c>
      <c r="K145" s="164">
        <f t="shared" si="122"/>
        <v>7.7832564856867358E-5</v>
      </c>
      <c r="L145" s="163">
        <v>3427</v>
      </c>
      <c r="M145" s="163">
        <v>2465</v>
      </c>
      <c r="N145" s="163">
        <v>401</v>
      </c>
      <c r="O145" s="163">
        <v>1148</v>
      </c>
      <c r="P145" s="163">
        <v>1805</v>
      </c>
      <c r="Q145" s="163">
        <v>1679</v>
      </c>
      <c r="R145" s="164">
        <f t="shared" si="123"/>
        <v>-6.9806094182825462E-2</v>
      </c>
      <c r="S145" s="165">
        <f t="shared" si="124"/>
        <v>-0.51006711409395966</v>
      </c>
      <c r="T145" s="164">
        <f t="shared" si="125"/>
        <v>5.182127555029627E-4</v>
      </c>
      <c r="U145" s="163">
        <v>3771</v>
      </c>
      <c r="V145" s="163">
        <v>494</v>
      </c>
      <c r="W145" s="163">
        <v>1197</v>
      </c>
      <c r="X145" s="163">
        <v>1883</v>
      </c>
      <c r="Y145" s="163">
        <v>1733</v>
      </c>
      <c r="Z145" s="164">
        <f t="shared" si="126"/>
        <v>-7.966011683483798E-2</v>
      </c>
      <c r="AA145" s="165">
        <f t="shared" si="119"/>
        <v>-0.54044020153805361</v>
      </c>
      <c r="AB145" s="164">
        <f t="shared" si="127"/>
        <v>4.405433045425277E-4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3943</v>
      </c>
      <c r="D146" s="169">
        <f t="shared" si="128"/>
        <v>1145</v>
      </c>
      <c r="E146" s="169">
        <f t="shared" si="128"/>
        <v>2950</v>
      </c>
      <c r="F146" s="169">
        <f t="shared" si="128"/>
        <v>7098</v>
      </c>
      <c r="G146" s="169">
        <f t="shared" si="128"/>
        <v>7443</v>
      </c>
      <c r="H146" s="169">
        <f t="shared" si="128"/>
        <v>8957</v>
      </c>
      <c r="I146" s="170">
        <f t="shared" si="120"/>
        <v>0.2034126024452505</v>
      </c>
      <c r="J146" s="171">
        <f t="shared" si="121"/>
        <v>1.2716205934567588</v>
      </c>
      <c r="K146" s="170">
        <f t="shared" si="122"/>
        <v>1.291011635968446E-2</v>
      </c>
      <c r="L146" s="169">
        <f t="shared" ref="L146:Q146" si="129">L138-SUM(L139:L145)</f>
        <v>26673</v>
      </c>
      <c r="M146" s="169">
        <f t="shared" si="129"/>
        <v>11097</v>
      </c>
      <c r="N146" s="169">
        <f t="shared" si="129"/>
        <v>14620</v>
      </c>
      <c r="O146" s="169">
        <f t="shared" si="129"/>
        <v>42055</v>
      </c>
      <c r="P146" s="169">
        <f t="shared" si="129"/>
        <v>46272</v>
      </c>
      <c r="Q146" s="169">
        <f t="shared" si="129"/>
        <v>48545</v>
      </c>
      <c r="R146" s="170">
        <f t="shared" si="123"/>
        <v>4.9122579529737198E-2</v>
      </c>
      <c r="S146" s="171">
        <f t="shared" si="124"/>
        <v>0.82000524875342107</v>
      </c>
      <c r="T146" s="170">
        <f t="shared" si="125"/>
        <v>1.4983107930846529E-2</v>
      </c>
      <c r="U146" s="169">
        <f>U138-SUM(U139:U145)</f>
        <v>30616</v>
      </c>
      <c r="V146" s="169">
        <f>V138-SUM(V139:V145)</f>
        <v>22720</v>
      </c>
      <c r="W146" s="169">
        <f>W138-SUM(W139:W145)</f>
        <v>49153</v>
      </c>
      <c r="X146" s="169">
        <f>X138-SUM(X139:X145)</f>
        <v>53715</v>
      </c>
      <c r="Y146" s="169">
        <f>Y138-SUM(Y139:Y145)</f>
        <v>57502</v>
      </c>
      <c r="Z146" s="170">
        <f t="shared" si="126"/>
        <v>7.0501722051568461E-2</v>
      </c>
      <c r="AA146" s="171">
        <f t="shared" si="119"/>
        <v>0.87816827802456232</v>
      </c>
      <c r="AB146" s="170">
        <f t="shared" si="127"/>
        <v>1.4617496305715192E-2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24793</v>
      </c>
      <c r="D148" s="176">
        <f t="shared" si="130"/>
        <v>10044</v>
      </c>
      <c r="E148" s="176">
        <f t="shared" si="130"/>
        <v>12812</v>
      </c>
      <c r="F148" s="176">
        <f t="shared" si="130"/>
        <v>27278</v>
      </c>
      <c r="G148" s="176">
        <f t="shared" si="130"/>
        <v>27693</v>
      </c>
      <c r="H148" s="176">
        <f t="shared" si="130"/>
        <v>32856</v>
      </c>
      <c r="I148" s="177">
        <f>IFERROR(H148/G148-1,"-")</f>
        <v>0.18643700574152322</v>
      </c>
      <c r="J148" s="177">
        <f>IFERROR(H148/C148-1,"-")</f>
        <v>0.3252127616665994</v>
      </c>
      <c r="K148" s="177">
        <f>H148/H$8</f>
        <v>4.7356791684022848E-2</v>
      </c>
      <c r="L148" s="176">
        <f t="shared" ref="L148:Q148" si="131">L149+L152</f>
        <v>86235</v>
      </c>
      <c r="M148" s="176">
        <f t="shared" si="131"/>
        <v>25537</v>
      </c>
      <c r="N148" s="176">
        <f t="shared" si="131"/>
        <v>49272</v>
      </c>
      <c r="O148" s="176">
        <f t="shared" si="131"/>
        <v>70750</v>
      </c>
      <c r="P148" s="176">
        <f t="shared" si="131"/>
        <v>76261</v>
      </c>
      <c r="Q148" s="176">
        <f t="shared" si="131"/>
        <v>74915</v>
      </c>
      <c r="R148" s="177">
        <f>IFERROR(Q148/P148-1,"-")</f>
        <v>-1.764991279946504E-2</v>
      </c>
      <c r="S148" s="177">
        <f>IFERROR(Q148/L148-1,"-")</f>
        <v>-0.13126920623876615</v>
      </c>
      <c r="T148" s="177">
        <f>Q148/Q$8</f>
        <v>2.3122042036036003E-2</v>
      </c>
      <c r="U148" s="176">
        <f>U149+U152</f>
        <v>111028</v>
      </c>
      <c r="V148" s="176">
        <f>V149+V152</f>
        <v>62084</v>
      </c>
      <c r="W148" s="176">
        <f>W149+W152</f>
        <v>98028</v>
      </c>
      <c r="X148" s="176">
        <f>X149+X152</f>
        <v>103954</v>
      </c>
      <c r="Y148" s="176">
        <f>Y149+Y152</f>
        <v>107771</v>
      </c>
      <c r="Z148" s="177">
        <f>IFERROR(Y148/X148-1,"-")</f>
        <v>3.6718163803220571E-2</v>
      </c>
      <c r="AA148" s="177">
        <f t="shared" ref="AA148:AA160" si="132">IFERROR(Y148/U148-1,"-")</f>
        <v>-2.9334942537017739E-2</v>
      </c>
      <c r="AB148" s="177">
        <f>Y148/Y$8</f>
        <v>2.7396302639268753E-2</v>
      </c>
    </row>
    <row r="149" spans="1:28" x14ac:dyDescent="0.25">
      <c r="A149" s="56"/>
      <c r="B149" s="157" t="s">
        <v>97</v>
      </c>
      <c r="C149" s="158">
        <v>15623</v>
      </c>
      <c r="D149" s="158">
        <v>6970</v>
      </c>
      <c r="E149" s="158">
        <v>7102</v>
      </c>
      <c r="F149" s="158">
        <v>16322</v>
      </c>
      <c r="G149" s="158">
        <v>16442</v>
      </c>
      <c r="H149" s="158">
        <v>17507</v>
      </c>
      <c r="I149" s="159">
        <f>IFERROR(H149/G149-1,"-")</f>
        <v>6.4773141953533564E-2</v>
      </c>
      <c r="J149" s="160">
        <f>IFERROR(H149/C149-1,"-")</f>
        <v>0.12059143570377007</v>
      </c>
      <c r="K149" s="159">
        <f>H149/H$8</f>
        <v>2.5233605795355125E-2</v>
      </c>
      <c r="L149" s="158">
        <v>33105</v>
      </c>
      <c r="M149" s="158">
        <v>10610</v>
      </c>
      <c r="N149" s="158">
        <v>29315</v>
      </c>
      <c r="O149" s="158">
        <v>36083</v>
      </c>
      <c r="P149" s="158">
        <v>36592</v>
      </c>
      <c r="Q149" s="158">
        <v>32131</v>
      </c>
      <c r="R149" s="159">
        <f>IFERROR(Q149/P149-1,"-")</f>
        <v>-0.12191189331001306</v>
      </c>
      <c r="S149" s="160">
        <f>IFERROR(Q149/L149-1,"-")</f>
        <v>-2.9421537532094866E-2</v>
      </c>
      <c r="T149" s="159">
        <f>Q149/Q$8</f>
        <v>9.917030403255327E-3</v>
      </c>
      <c r="U149" s="158">
        <v>48728</v>
      </c>
      <c r="V149" s="158">
        <v>36417</v>
      </c>
      <c r="W149" s="158">
        <v>52405</v>
      </c>
      <c r="X149" s="158">
        <v>53034</v>
      </c>
      <c r="Y149" s="158">
        <v>49638</v>
      </c>
      <c r="Z149" s="159">
        <f>IFERROR(Y149/X149-1,"-")</f>
        <v>-6.4034393030885872E-2</v>
      </c>
      <c r="AA149" s="160">
        <f t="shared" si="132"/>
        <v>1.8675094401576109E-2</v>
      </c>
      <c r="AB149" s="159">
        <f>Y149/Y$8</f>
        <v>1.2618400779504898E-2</v>
      </c>
    </row>
    <row r="150" spans="1:28" x14ac:dyDescent="0.25">
      <c r="A150" s="56"/>
      <c r="B150" s="162" t="s">
        <v>103</v>
      </c>
      <c r="C150" s="163">
        <v>5532</v>
      </c>
      <c r="D150" s="163">
        <v>2383</v>
      </c>
      <c r="E150" s="163">
        <v>3530</v>
      </c>
      <c r="F150" s="163">
        <v>6007</v>
      </c>
      <c r="G150" s="163">
        <v>5276</v>
      </c>
      <c r="H150" s="163">
        <v>5295</v>
      </c>
      <c r="I150" s="164">
        <f>IFERROR(H150/G150-1,"-")</f>
        <v>3.6012130401819054E-3</v>
      </c>
      <c r="J150" s="165">
        <f>IFERROR(H150/C150-1,"-")</f>
        <v>-4.2841648590021708E-2</v>
      </c>
      <c r="K150" s="164">
        <f>H150/H$8</f>
        <v>7.6319153873539375E-3</v>
      </c>
      <c r="L150" s="163">
        <v>24041</v>
      </c>
      <c r="M150" s="163">
        <v>8273</v>
      </c>
      <c r="N150" s="163">
        <v>25826</v>
      </c>
      <c r="O150" s="163">
        <v>32193</v>
      </c>
      <c r="P150" s="163">
        <v>34441</v>
      </c>
      <c r="Q150" s="163">
        <v>29108</v>
      </c>
      <c r="R150" s="164">
        <f>IFERROR(Q150/P150-1,"-")</f>
        <v>-0.15484451670973554</v>
      </c>
      <c r="S150" s="165">
        <f>IFERROR(Q150/L150-1,"-")</f>
        <v>0.21076494322199579</v>
      </c>
      <c r="T150" s="164">
        <f>Q150/Q$8</f>
        <v>8.9840005283979979E-3</v>
      </c>
      <c r="U150" s="163">
        <v>29573</v>
      </c>
      <c r="V150" s="163">
        <v>29356</v>
      </c>
      <c r="W150" s="163">
        <v>38200</v>
      </c>
      <c r="X150" s="163">
        <v>39717</v>
      </c>
      <c r="Y150" s="163">
        <v>34403</v>
      </c>
      <c r="Z150" s="164">
        <f>IFERROR(Y150/X150-1,"-")</f>
        <v>-0.13379661102298768</v>
      </c>
      <c r="AA150" s="165">
        <f t="shared" si="132"/>
        <v>0.16332465424542653</v>
      </c>
      <c r="AB150" s="164">
        <f>Y150/Y$8</f>
        <v>8.7455345101999891E-3</v>
      </c>
    </row>
    <row r="151" spans="1:28" x14ac:dyDescent="0.25">
      <c r="A151" s="56"/>
      <c r="B151" s="162" t="s">
        <v>100</v>
      </c>
      <c r="C151" s="163">
        <v>10091</v>
      </c>
      <c r="D151" s="163">
        <v>4587</v>
      </c>
      <c r="E151" s="163">
        <v>3572</v>
      </c>
      <c r="F151" s="163">
        <v>10315</v>
      </c>
      <c r="G151" s="163">
        <v>11166</v>
      </c>
      <c r="H151" s="163">
        <v>12212</v>
      </c>
      <c r="I151" s="164">
        <f>IFERROR(H151/G151-1,"-")</f>
        <v>9.3677234461758907E-2</v>
      </c>
      <c r="J151" s="165">
        <f>IFERROR(H151/C151-1,"-")</f>
        <v>0.21018729560994953</v>
      </c>
      <c r="K151" s="164">
        <f>H151/H$8</f>
        <v>1.7601690408001188E-2</v>
      </c>
      <c r="L151" s="163">
        <v>9064</v>
      </c>
      <c r="M151" s="163">
        <v>2337</v>
      </c>
      <c r="N151" s="163">
        <v>3489</v>
      </c>
      <c r="O151" s="163">
        <v>3890</v>
      </c>
      <c r="P151" s="163">
        <v>2151</v>
      </c>
      <c r="Q151" s="163">
        <v>3023</v>
      </c>
      <c r="R151" s="164">
        <f>IFERROR(Q151/P151-1,"-")</f>
        <v>0.40539284053928415</v>
      </c>
      <c r="S151" s="165">
        <f>IFERROR(Q151/L151-1,"-")</f>
        <v>-0.66648278905560465</v>
      </c>
      <c r="T151" s="164">
        <f>Q151/Q$8</f>
        <v>9.3302987485732942E-4</v>
      </c>
      <c r="U151" s="163">
        <v>19155</v>
      </c>
      <c r="V151" s="163">
        <v>7061</v>
      </c>
      <c r="W151" s="163">
        <v>14205</v>
      </c>
      <c r="X151" s="163">
        <v>13317</v>
      </c>
      <c r="Y151" s="163">
        <v>15235</v>
      </c>
      <c r="Z151" s="164">
        <f>IFERROR(Y151/X151-1,"-")</f>
        <v>0.14402643237966517</v>
      </c>
      <c r="AA151" s="165">
        <f t="shared" si="132"/>
        <v>-0.20464630644740278</v>
      </c>
      <c r="AB151" s="164">
        <f>Y151/Y$8</f>
        <v>3.87286626930491E-3</v>
      </c>
    </row>
    <row r="152" spans="1:28" x14ac:dyDescent="0.25">
      <c r="A152" s="56"/>
      <c r="B152" s="157" t="s">
        <v>107</v>
      </c>
      <c r="C152" s="158">
        <v>9170</v>
      </c>
      <c r="D152" s="158">
        <v>3074</v>
      </c>
      <c r="E152" s="158">
        <v>5710</v>
      </c>
      <c r="F152" s="158">
        <v>10956</v>
      </c>
      <c r="G152" s="158">
        <v>11251</v>
      </c>
      <c r="H152" s="158">
        <v>15349</v>
      </c>
      <c r="I152" s="159">
        <f>IFERROR(H152/G152-1,"-")</f>
        <v>0.36423429028530796</v>
      </c>
      <c r="J152" s="160">
        <f>IFERROR(H152/C152-1,"-")</f>
        <v>0.67382769901853878</v>
      </c>
      <c r="K152" s="159">
        <f>H152/H$8</f>
        <v>2.2123185888667723E-2</v>
      </c>
      <c r="L152" s="158">
        <v>53130</v>
      </c>
      <c r="M152" s="158">
        <v>14927</v>
      </c>
      <c r="N152" s="158">
        <v>19957</v>
      </c>
      <c r="O152" s="158">
        <v>34667</v>
      </c>
      <c r="P152" s="158">
        <v>39669</v>
      </c>
      <c r="Q152" s="158">
        <v>42784</v>
      </c>
      <c r="R152" s="159">
        <f>IFERROR(Q152/P152-1,"-")</f>
        <v>7.8524792659255382E-2</v>
      </c>
      <c r="S152" s="160">
        <f>IFERROR(Q152/L152-1,"-")</f>
        <v>-0.19472990777338606</v>
      </c>
      <c r="T152" s="159">
        <f>Q152/Q$8</f>
        <v>1.3205011632780676E-2</v>
      </c>
      <c r="U152" s="158">
        <v>62300</v>
      </c>
      <c r="V152" s="158">
        <v>25667</v>
      </c>
      <c r="W152" s="158">
        <v>45623</v>
      </c>
      <c r="X152" s="158">
        <v>50920</v>
      </c>
      <c r="Y152" s="158">
        <v>58133</v>
      </c>
      <c r="Z152" s="159">
        <f>IFERROR(Y152/X152-1,"-")</f>
        <v>0.14165357423409275</v>
      </c>
      <c r="AA152" s="160">
        <f t="shared" si="132"/>
        <v>-6.6886035313001635E-2</v>
      </c>
      <c r="AB152" s="159">
        <f>Y152/Y$8</f>
        <v>1.4777901859763855E-2</v>
      </c>
    </row>
    <row r="153" spans="1:28" s="56" customFormat="1" x14ac:dyDescent="0.25">
      <c r="B153" s="162" t="s">
        <v>110</v>
      </c>
      <c r="C153" s="163">
        <v>986</v>
      </c>
      <c r="D153" s="163">
        <v>379</v>
      </c>
      <c r="E153" s="163">
        <v>321</v>
      </c>
      <c r="F153" s="163">
        <v>846</v>
      </c>
      <c r="G153" s="163">
        <v>857</v>
      </c>
      <c r="H153" s="163">
        <v>1236</v>
      </c>
      <c r="I153" s="164">
        <f t="shared" ref="I153:I160" si="133">IFERROR(H153/G153-1,"-")</f>
        <v>0.44224037339556599</v>
      </c>
      <c r="J153" s="165">
        <f t="shared" ref="J153:J160" si="134">IFERROR(H153/C153-1,"-")</f>
        <v>0.25354969574036512</v>
      </c>
      <c r="K153" s="164">
        <f t="shared" ref="K153:K160" si="135">H153/H$8</f>
        <v>1.7815009289460751E-3</v>
      </c>
      <c r="L153" s="163">
        <v>18572</v>
      </c>
      <c r="M153" s="163">
        <v>4961</v>
      </c>
      <c r="N153" s="163">
        <v>3999</v>
      </c>
      <c r="O153" s="163">
        <v>16135</v>
      </c>
      <c r="P153" s="163">
        <v>15973</v>
      </c>
      <c r="Q153" s="163">
        <v>16899</v>
      </c>
      <c r="R153" s="164">
        <f t="shared" ref="R153:R160" si="136">IFERROR(Q153/P153-1,"-")</f>
        <v>5.797282914918922E-2</v>
      </c>
      <c r="S153" s="165">
        <f t="shared" ref="S153:S160" si="137">IFERROR(Q153/L153-1,"-")</f>
        <v>-9.0081843635580472E-2</v>
      </c>
      <c r="T153" s="164">
        <f t="shared" ref="T153:T160" si="138">Q153/Q$8</f>
        <v>5.2157697172391703E-3</v>
      </c>
      <c r="U153" s="163">
        <v>19558</v>
      </c>
      <c r="V153" s="163">
        <v>4320</v>
      </c>
      <c r="W153" s="163">
        <v>16981</v>
      </c>
      <c r="X153" s="163">
        <v>16830</v>
      </c>
      <c r="Y153" s="163">
        <v>18135</v>
      </c>
      <c r="Z153" s="164">
        <f t="shared" ref="Z153:Z160" si="139">IFERROR(Y153/X153-1,"-")</f>
        <v>7.7540106951871746E-2</v>
      </c>
      <c r="AA153" s="165">
        <f t="shared" si="132"/>
        <v>-7.2757950710706565E-2</v>
      </c>
      <c r="AB153" s="164">
        <f t="shared" ref="AB153:AB160" si="140">Y153/Y$8</f>
        <v>4.6100708758677091E-3</v>
      </c>
    </row>
    <row r="154" spans="1:28" s="56" customFormat="1" x14ac:dyDescent="0.25">
      <c r="B154" s="162" t="s">
        <v>113</v>
      </c>
      <c r="C154" s="163">
        <v>1785</v>
      </c>
      <c r="D154" s="163">
        <v>564</v>
      </c>
      <c r="E154" s="163">
        <v>1068</v>
      </c>
      <c r="F154" s="163">
        <v>2112</v>
      </c>
      <c r="G154" s="163">
        <v>2197</v>
      </c>
      <c r="H154" s="163">
        <v>2601</v>
      </c>
      <c r="I154" s="164">
        <f t="shared" si="133"/>
        <v>0.1838871187983615</v>
      </c>
      <c r="J154" s="165">
        <f t="shared" si="134"/>
        <v>0.45714285714285707</v>
      </c>
      <c r="K154" s="164">
        <f t="shared" si="135"/>
        <v>3.7489352072724441E-3</v>
      </c>
      <c r="L154" s="163">
        <v>13313</v>
      </c>
      <c r="M154" s="163">
        <v>3757</v>
      </c>
      <c r="N154" s="163">
        <v>5419</v>
      </c>
      <c r="O154" s="163">
        <v>6723</v>
      </c>
      <c r="P154" s="163">
        <v>7033</v>
      </c>
      <c r="Q154" s="163">
        <v>6389</v>
      </c>
      <c r="R154" s="164">
        <f t="shared" si="136"/>
        <v>-9.1568320773496414E-2</v>
      </c>
      <c r="S154" s="165">
        <f t="shared" si="137"/>
        <v>-0.5200931420416135</v>
      </c>
      <c r="T154" s="164">
        <f t="shared" si="138"/>
        <v>1.9719245353832212E-3</v>
      </c>
      <c r="U154" s="163">
        <v>15098</v>
      </c>
      <c r="V154" s="163">
        <v>6487</v>
      </c>
      <c r="W154" s="163">
        <v>8835</v>
      </c>
      <c r="X154" s="163">
        <v>9230</v>
      </c>
      <c r="Y154" s="163">
        <v>8990</v>
      </c>
      <c r="Z154" s="164">
        <f t="shared" si="139"/>
        <v>-2.6002166847237218E-2</v>
      </c>
      <c r="AA154" s="165">
        <f t="shared" si="132"/>
        <v>-0.40455689495297387</v>
      </c>
      <c r="AB154" s="164">
        <f t="shared" si="140"/>
        <v>2.2853342803446763E-3</v>
      </c>
    </row>
    <row r="155" spans="1:28" x14ac:dyDescent="0.25">
      <c r="A155" s="56"/>
      <c r="B155" s="162" t="s">
        <v>116</v>
      </c>
      <c r="C155" s="163">
        <v>1170</v>
      </c>
      <c r="D155" s="163">
        <v>445</v>
      </c>
      <c r="E155" s="163">
        <v>1149</v>
      </c>
      <c r="F155" s="163">
        <v>2005</v>
      </c>
      <c r="G155" s="163">
        <v>2032</v>
      </c>
      <c r="H155" s="163">
        <v>2639</v>
      </c>
      <c r="I155" s="164">
        <f t="shared" si="133"/>
        <v>0.29872047244094491</v>
      </c>
      <c r="J155" s="165">
        <f t="shared" si="134"/>
        <v>1.2555555555555555</v>
      </c>
      <c r="K155" s="164">
        <f t="shared" si="135"/>
        <v>3.8037062714309806E-3</v>
      </c>
      <c r="L155" s="163">
        <v>7992</v>
      </c>
      <c r="M155" s="163">
        <v>1611</v>
      </c>
      <c r="N155" s="163">
        <v>3474</v>
      </c>
      <c r="O155" s="163">
        <v>3659</v>
      </c>
      <c r="P155" s="163">
        <v>6270</v>
      </c>
      <c r="Q155" s="163">
        <v>7889</v>
      </c>
      <c r="R155" s="164">
        <f t="shared" si="136"/>
        <v>0.25821371610845301</v>
      </c>
      <c r="S155" s="165">
        <f t="shared" si="137"/>
        <v>-1.2887887887887861E-2</v>
      </c>
      <c r="T155" s="164">
        <f t="shared" si="138"/>
        <v>2.4348900703769342E-3</v>
      </c>
      <c r="U155" s="163">
        <v>9162</v>
      </c>
      <c r="V155" s="163">
        <v>4623</v>
      </c>
      <c r="W155" s="163">
        <v>5664</v>
      </c>
      <c r="X155" s="163">
        <v>8302</v>
      </c>
      <c r="Y155" s="163">
        <v>10528</v>
      </c>
      <c r="Z155" s="164">
        <f t="shared" si="139"/>
        <v>0.26812816188870148</v>
      </c>
      <c r="AA155" s="165">
        <f t="shared" si="132"/>
        <v>0.1490940842610784</v>
      </c>
      <c r="AB155" s="164">
        <f t="shared" si="140"/>
        <v>2.6763069303079811E-3</v>
      </c>
    </row>
    <row r="156" spans="1:28" x14ac:dyDescent="0.25">
      <c r="A156" s="56"/>
      <c r="B156" s="162" t="s">
        <v>123</v>
      </c>
      <c r="C156" s="163">
        <v>474</v>
      </c>
      <c r="D156" s="163">
        <v>236</v>
      </c>
      <c r="E156" s="163">
        <v>263</v>
      </c>
      <c r="F156" s="163">
        <v>672</v>
      </c>
      <c r="G156" s="163">
        <v>563</v>
      </c>
      <c r="H156" s="163">
        <v>797</v>
      </c>
      <c r="I156" s="164">
        <f t="shared" si="133"/>
        <v>0.41563055062166954</v>
      </c>
      <c r="J156" s="165">
        <f t="shared" si="134"/>
        <v>0.68143459915611815</v>
      </c>
      <c r="K156" s="164">
        <f t="shared" si="135"/>
        <v>1.1487510035356164E-3</v>
      </c>
      <c r="L156" s="163">
        <v>916</v>
      </c>
      <c r="M156" s="163">
        <v>320</v>
      </c>
      <c r="N156" s="163">
        <v>504</v>
      </c>
      <c r="O156" s="163">
        <v>755</v>
      </c>
      <c r="P156" s="163">
        <v>730</v>
      </c>
      <c r="Q156" s="163">
        <v>909</v>
      </c>
      <c r="R156" s="164">
        <f t="shared" si="136"/>
        <v>0.24520547945205484</v>
      </c>
      <c r="S156" s="165">
        <f t="shared" si="137"/>
        <v>-7.6419213973799582E-3</v>
      </c>
      <c r="T156" s="164">
        <f t="shared" si="138"/>
        <v>2.8055711420619004E-4</v>
      </c>
      <c r="U156" s="163">
        <v>1390</v>
      </c>
      <c r="V156" s="163">
        <v>767</v>
      </c>
      <c r="W156" s="163">
        <v>1427</v>
      </c>
      <c r="X156" s="163">
        <v>1293</v>
      </c>
      <c r="Y156" s="163">
        <v>1706</v>
      </c>
      <c r="Z156" s="164">
        <f t="shared" si="139"/>
        <v>0.31941221964423816</v>
      </c>
      <c r="AA156" s="165">
        <f t="shared" si="132"/>
        <v>0.22733812949640297</v>
      </c>
      <c r="AB156" s="164">
        <f t="shared" si="140"/>
        <v>4.3367967544694303E-4</v>
      </c>
    </row>
    <row r="157" spans="1:28" x14ac:dyDescent="0.25">
      <c r="A157" s="56"/>
      <c r="B157" s="162" t="s">
        <v>119</v>
      </c>
      <c r="C157" s="163">
        <v>385</v>
      </c>
      <c r="D157" s="163">
        <v>194</v>
      </c>
      <c r="E157" s="163">
        <v>271</v>
      </c>
      <c r="F157" s="163">
        <v>536</v>
      </c>
      <c r="G157" s="163">
        <v>486</v>
      </c>
      <c r="H157" s="163">
        <v>664</v>
      </c>
      <c r="I157" s="164">
        <f t="shared" si="133"/>
        <v>0.36625514403292181</v>
      </c>
      <c r="J157" s="165">
        <f t="shared" si="134"/>
        <v>0.72467532467532458</v>
      </c>
      <c r="K157" s="164">
        <f t="shared" si="135"/>
        <v>9.5705227898073935E-4</v>
      </c>
      <c r="L157" s="163">
        <v>2353</v>
      </c>
      <c r="M157" s="163">
        <v>956</v>
      </c>
      <c r="N157" s="163">
        <v>1212</v>
      </c>
      <c r="O157" s="163">
        <v>2244</v>
      </c>
      <c r="P157" s="163">
        <v>2159</v>
      </c>
      <c r="Q157" s="163">
        <v>2391</v>
      </c>
      <c r="R157" s="164">
        <f t="shared" si="136"/>
        <v>0.10745715609078288</v>
      </c>
      <c r="S157" s="165">
        <f t="shared" si="137"/>
        <v>1.6149596260093491E-2</v>
      </c>
      <c r="T157" s="164">
        <f t="shared" si="138"/>
        <v>7.3796706277997844E-4</v>
      </c>
      <c r="U157" s="163">
        <v>2738</v>
      </c>
      <c r="V157" s="163">
        <v>1483</v>
      </c>
      <c r="W157" s="163">
        <v>2780</v>
      </c>
      <c r="X157" s="163">
        <v>2645</v>
      </c>
      <c r="Y157" s="163">
        <v>3055</v>
      </c>
      <c r="Z157" s="164">
        <f t="shared" si="139"/>
        <v>0.15500945179584114</v>
      </c>
      <c r="AA157" s="165">
        <f t="shared" si="132"/>
        <v>0.1157779401022645</v>
      </c>
      <c r="AB157" s="164">
        <f t="shared" si="140"/>
        <v>7.766069217411553E-4</v>
      </c>
    </row>
    <row r="158" spans="1:28" x14ac:dyDescent="0.25">
      <c r="A158" s="56"/>
      <c r="B158" s="162" t="s">
        <v>128</v>
      </c>
      <c r="C158" s="163">
        <v>141</v>
      </c>
      <c r="D158" s="163">
        <v>52</v>
      </c>
      <c r="E158" s="163">
        <v>48</v>
      </c>
      <c r="F158" s="163">
        <v>158</v>
      </c>
      <c r="G158" s="163">
        <v>129</v>
      </c>
      <c r="H158" s="163">
        <v>91</v>
      </c>
      <c r="I158" s="164">
        <f t="shared" si="133"/>
        <v>-0.29457364341085268</v>
      </c>
      <c r="J158" s="165">
        <f t="shared" si="134"/>
        <v>-0.35460992907801414</v>
      </c>
      <c r="K158" s="164">
        <f t="shared" si="135"/>
        <v>1.3116228522175796E-4</v>
      </c>
      <c r="L158" s="163">
        <v>225</v>
      </c>
      <c r="M158" s="163">
        <v>172</v>
      </c>
      <c r="N158" s="163">
        <v>176</v>
      </c>
      <c r="O158" s="163">
        <v>247</v>
      </c>
      <c r="P158" s="163">
        <v>234</v>
      </c>
      <c r="Q158" s="163">
        <v>237</v>
      </c>
      <c r="R158" s="164">
        <f t="shared" si="136"/>
        <v>1.2820512820512775E-2</v>
      </c>
      <c r="S158" s="165">
        <f t="shared" si="137"/>
        <v>5.3333333333333233E-2</v>
      </c>
      <c r="T158" s="164">
        <f t="shared" si="138"/>
        <v>7.3148554529006642E-5</v>
      </c>
      <c r="U158" s="163">
        <v>366</v>
      </c>
      <c r="V158" s="163">
        <v>224</v>
      </c>
      <c r="W158" s="163">
        <v>405</v>
      </c>
      <c r="X158" s="163">
        <v>363</v>
      </c>
      <c r="Y158" s="163">
        <v>328</v>
      </c>
      <c r="Z158" s="164">
        <f t="shared" si="139"/>
        <v>-9.6418732782369121E-2</v>
      </c>
      <c r="AA158" s="165">
        <f t="shared" si="132"/>
        <v>-0.10382513661202186</v>
      </c>
      <c r="AB158" s="164">
        <f t="shared" si="140"/>
        <v>8.3380383087102762E-5</v>
      </c>
    </row>
    <row r="159" spans="1:28" x14ac:dyDescent="0.25">
      <c r="A159" s="56"/>
      <c r="B159" s="162" t="s">
        <v>131</v>
      </c>
      <c r="C159" s="163">
        <v>205</v>
      </c>
      <c r="D159" s="163">
        <v>67</v>
      </c>
      <c r="E159" s="163">
        <v>58</v>
      </c>
      <c r="F159" s="163">
        <v>84</v>
      </c>
      <c r="G159" s="163">
        <v>130</v>
      </c>
      <c r="H159" s="163">
        <v>99</v>
      </c>
      <c r="I159" s="164">
        <f t="shared" si="133"/>
        <v>-0.2384615384615385</v>
      </c>
      <c r="J159" s="165">
        <f t="shared" si="134"/>
        <v>-0.51707317073170733</v>
      </c>
      <c r="K159" s="164">
        <f t="shared" si="135"/>
        <v>1.4269303557092348E-4</v>
      </c>
      <c r="L159" s="163">
        <v>617</v>
      </c>
      <c r="M159" s="163">
        <v>227</v>
      </c>
      <c r="N159" s="163">
        <v>250</v>
      </c>
      <c r="O159" s="163">
        <v>479</v>
      </c>
      <c r="P159" s="163">
        <v>595</v>
      </c>
      <c r="Q159" s="163">
        <v>374</v>
      </c>
      <c r="R159" s="164">
        <f t="shared" si="136"/>
        <v>-0.37142857142857144</v>
      </c>
      <c r="S159" s="165">
        <f t="shared" si="137"/>
        <v>-0.39384116693679094</v>
      </c>
      <c r="T159" s="164">
        <f t="shared" si="138"/>
        <v>1.1543274005843243E-4</v>
      </c>
      <c r="U159" s="163">
        <v>822</v>
      </c>
      <c r="V159" s="163">
        <v>308</v>
      </c>
      <c r="W159" s="163">
        <v>563</v>
      </c>
      <c r="X159" s="163">
        <v>725</v>
      </c>
      <c r="Y159" s="163">
        <v>473</v>
      </c>
      <c r="Z159" s="164">
        <f t="shared" si="139"/>
        <v>-0.34758620689655173</v>
      </c>
      <c r="AA159" s="165">
        <f t="shared" si="132"/>
        <v>-0.42457420924574207</v>
      </c>
      <c r="AB159" s="164">
        <f t="shared" si="140"/>
        <v>1.202406134152427E-4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4024</v>
      </c>
      <c r="D160" s="169">
        <f t="shared" si="141"/>
        <v>1137</v>
      </c>
      <c r="E160" s="169">
        <f t="shared" si="141"/>
        <v>2532</v>
      </c>
      <c r="F160" s="169">
        <f t="shared" si="141"/>
        <v>4543</v>
      </c>
      <c r="G160" s="169">
        <f t="shared" si="141"/>
        <v>4857</v>
      </c>
      <c r="H160" s="169">
        <f t="shared" si="141"/>
        <v>7222</v>
      </c>
      <c r="I160" s="170">
        <f t="shared" si="133"/>
        <v>0.48692608606135468</v>
      </c>
      <c r="J160" s="171">
        <f t="shared" si="134"/>
        <v>0.79473161033797224</v>
      </c>
      <c r="K160" s="170">
        <f t="shared" si="135"/>
        <v>1.0409384877709186E-2</v>
      </c>
      <c r="L160" s="169">
        <f t="shared" ref="L160:Q160" si="142">L152-SUM(L153:L159)</f>
        <v>9142</v>
      </c>
      <c r="M160" s="169">
        <f t="shared" si="142"/>
        <v>2923</v>
      </c>
      <c r="N160" s="169">
        <f t="shared" si="142"/>
        <v>4923</v>
      </c>
      <c r="O160" s="169">
        <f t="shared" si="142"/>
        <v>4425</v>
      </c>
      <c r="P160" s="169">
        <f t="shared" si="142"/>
        <v>6675</v>
      </c>
      <c r="Q160" s="169">
        <f t="shared" si="142"/>
        <v>7696</v>
      </c>
      <c r="R160" s="170">
        <f t="shared" si="136"/>
        <v>0.15295880149812735</v>
      </c>
      <c r="S160" s="171">
        <f t="shared" si="137"/>
        <v>-0.15817107853861301</v>
      </c>
      <c r="T160" s="170">
        <f t="shared" si="138"/>
        <v>2.3753218382077429E-3</v>
      </c>
      <c r="U160" s="169">
        <f>U152-SUM(U153:U159)</f>
        <v>13166</v>
      </c>
      <c r="V160" s="169">
        <f>V152-SUM(V153:V159)</f>
        <v>7455</v>
      </c>
      <c r="W160" s="169">
        <f>W152-SUM(W153:W159)</f>
        <v>8968</v>
      </c>
      <c r="X160" s="169">
        <f>X152-SUM(X153:X159)</f>
        <v>11532</v>
      </c>
      <c r="Y160" s="169">
        <f>Y152-SUM(Y153:Y159)</f>
        <v>14918</v>
      </c>
      <c r="Z160" s="170">
        <f t="shared" si="139"/>
        <v>0.2936177592785294</v>
      </c>
      <c r="AA160" s="171">
        <f t="shared" si="132"/>
        <v>0.13307002886222086</v>
      </c>
      <c r="AB160" s="170">
        <f t="shared" si="140"/>
        <v>3.7922821795530457E-3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0B041-14C4-47CF-B09A-C8B391A9879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0D0B1-FF65-4611-A658-6693C322D768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9" t="s">
        <v>221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4" x14ac:dyDescent="0.25">
      <c r="B7" s="270" t="s">
        <v>51</v>
      </c>
      <c r="C7" s="273" t="s">
        <v>8</v>
      </c>
      <c r="D7" s="15" t="s">
        <v>30</v>
      </c>
      <c r="E7" s="16">
        <v>21685</v>
      </c>
      <c r="F7" s="16">
        <v>22740</v>
      </c>
      <c r="G7" s="16">
        <v>25251</v>
      </c>
      <c r="H7" s="16">
        <v>23667</v>
      </c>
      <c r="I7" s="16">
        <v>25085</v>
      </c>
      <c r="J7" s="17">
        <f>I7/H7-1</f>
        <v>5.9914649089449545E-2</v>
      </c>
      <c r="K7" s="16">
        <f>I7-H7</f>
        <v>1418</v>
      </c>
      <c r="L7" s="17">
        <f>I7/E7-1</f>
        <v>0.15679040811620926</v>
      </c>
      <c r="M7" s="16">
        <f>I7-E7</f>
        <v>3400</v>
      </c>
      <c r="N7" s="18">
        <f>I7/$I$7</f>
        <v>1</v>
      </c>
    </row>
    <row r="8" spans="2:14" x14ac:dyDescent="0.25">
      <c r="B8" s="271"/>
      <c r="C8" s="274"/>
      <c r="D8" s="19" t="s">
        <v>31</v>
      </c>
      <c r="E8" s="20">
        <v>21685</v>
      </c>
      <c r="F8" s="20">
        <v>22740</v>
      </c>
      <c r="G8" s="20">
        <v>25251</v>
      </c>
      <c r="H8" s="20">
        <v>23667</v>
      </c>
      <c r="I8" s="20">
        <v>25085</v>
      </c>
      <c r="J8" s="21">
        <f t="shared" ref="J8:J20" si="0">I8/H8-1</f>
        <v>5.9914649089449545E-2</v>
      </c>
      <c r="K8" s="20">
        <f t="shared" ref="K8:K17" si="1">I8-H8</f>
        <v>1418</v>
      </c>
      <c r="L8" s="21">
        <f t="shared" ref="L8:L20" si="2">I8/E8-1</f>
        <v>0.15679040811620926</v>
      </c>
      <c r="M8" s="20">
        <f t="shared" ref="M8:M17" si="3">I8-E8</f>
        <v>3400</v>
      </c>
      <c r="N8" s="22">
        <f>I8/$I$7</f>
        <v>1</v>
      </c>
    </row>
    <row r="9" spans="2:14" x14ac:dyDescent="0.25">
      <c r="B9" s="271"/>
      <c r="C9" s="275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1"/>
      <c r="C10" s="276" t="s">
        <v>33</v>
      </c>
      <c r="D10" s="26" t="s">
        <v>30</v>
      </c>
      <c r="E10" s="27">
        <v>22370</v>
      </c>
      <c r="F10" s="27">
        <v>23574</v>
      </c>
      <c r="G10" s="27">
        <v>26213</v>
      </c>
      <c r="H10" s="27">
        <v>24550</v>
      </c>
      <c r="I10" s="27">
        <v>26113</v>
      </c>
      <c r="J10" s="28">
        <f t="shared" si="0"/>
        <v>6.3665987780040734E-2</v>
      </c>
      <c r="K10" s="27">
        <f t="shared" si="1"/>
        <v>1563</v>
      </c>
      <c r="L10" s="28">
        <f t="shared" si="2"/>
        <v>0.16732230666070635</v>
      </c>
      <c r="M10" s="27">
        <f t="shared" si="3"/>
        <v>3743</v>
      </c>
      <c r="N10" s="18">
        <f>I10/$I$10</f>
        <v>1</v>
      </c>
    </row>
    <row r="11" spans="2:14" x14ac:dyDescent="0.25">
      <c r="B11" s="271"/>
      <c r="C11" s="277"/>
      <c r="D11" s="4" t="s">
        <v>31</v>
      </c>
      <c r="E11" s="29">
        <v>22370</v>
      </c>
      <c r="F11" s="29">
        <v>23574</v>
      </c>
      <c r="G11" s="29">
        <v>26213</v>
      </c>
      <c r="H11" s="29">
        <v>24550</v>
      </c>
      <c r="I11" s="29">
        <v>26113</v>
      </c>
      <c r="J11" s="30">
        <f t="shared" si="0"/>
        <v>6.3665987780040734E-2</v>
      </c>
      <c r="K11" s="29">
        <f t="shared" si="1"/>
        <v>1563</v>
      </c>
      <c r="L11" s="30">
        <f t="shared" si="2"/>
        <v>0.16732230666070635</v>
      </c>
      <c r="M11" s="29">
        <f t="shared" si="3"/>
        <v>3743</v>
      </c>
      <c r="N11" s="31">
        <f>I11/$I$10</f>
        <v>1</v>
      </c>
    </row>
    <row r="12" spans="2:14" x14ac:dyDescent="0.25">
      <c r="B12" s="271"/>
      <c r="C12" s="278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1"/>
      <c r="C13" s="273" t="s">
        <v>21</v>
      </c>
      <c r="D13" s="15" t="s">
        <v>30</v>
      </c>
      <c r="E13" s="16">
        <v>47646</v>
      </c>
      <c r="F13" s="16">
        <v>49146</v>
      </c>
      <c r="G13" s="16">
        <v>56046</v>
      </c>
      <c r="H13" s="16">
        <v>55991</v>
      </c>
      <c r="I13" s="16">
        <v>53169</v>
      </c>
      <c r="J13" s="17">
        <f t="shared" si="0"/>
        <v>-5.0400957296708349E-2</v>
      </c>
      <c r="K13" s="16">
        <f t="shared" si="1"/>
        <v>-2822</v>
      </c>
      <c r="L13" s="17">
        <f t="shared" si="2"/>
        <v>0.11591739075683161</v>
      </c>
      <c r="M13" s="16">
        <f t="shared" si="3"/>
        <v>5523</v>
      </c>
      <c r="N13" s="18">
        <f>I13/$I$13</f>
        <v>1</v>
      </c>
    </row>
    <row r="14" spans="2:14" x14ac:dyDescent="0.25">
      <c r="B14" s="271"/>
      <c r="C14" s="274"/>
      <c r="D14" s="19" t="s">
        <v>31</v>
      </c>
      <c r="E14" s="20">
        <v>47646</v>
      </c>
      <c r="F14" s="20">
        <v>49146</v>
      </c>
      <c r="G14" s="20">
        <v>56046</v>
      </c>
      <c r="H14" s="20">
        <v>55991</v>
      </c>
      <c r="I14" s="20">
        <v>53169</v>
      </c>
      <c r="J14" s="21">
        <f t="shared" si="0"/>
        <v>-5.0400957296708349E-2</v>
      </c>
      <c r="K14" s="20">
        <f t="shared" si="1"/>
        <v>-2822</v>
      </c>
      <c r="L14" s="21">
        <f t="shared" si="2"/>
        <v>0.11591739075683161</v>
      </c>
      <c r="M14" s="20">
        <f t="shared" si="3"/>
        <v>5523</v>
      </c>
      <c r="N14" s="22">
        <f>I14/$I$13</f>
        <v>1</v>
      </c>
    </row>
    <row r="15" spans="2:14" x14ac:dyDescent="0.25">
      <c r="B15" s="271"/>
      <c r="C15" s="275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1"/>
      <c r="C16" s="276" t="s">
        <v>22</v>
      </c>
      <c r="D16" s="26" t="s">
        <v>30</v>
      </c>
      <c r="E16" s="35">
        <v>2.1971869956190915</v>
      </c>
      <c r="F16" s="35">
        <v>2.1612137203166228</v>
      </c>
      <c r="G16" s="35">
        <v>2.2195556611619343</v>
      </c>
      <c r="H16" s="35">
        <v>2.3657835805129506</v>
      </c>
      <c r="I16" s="35">
        <v>2.1195535180386686</v>
      </c>
      <c r="J16" s="36">
        <f t="shared" si="0"/>
        <v>-0.10407970724900129</v>
      </c>
      <c r="K16" s="37">
        <f t="shared" si="1"/>
        <v>-0.24623006247428192</v>
      </c>
      <c r="L16" s="36">
        <f t="shared" si="2"/>
        <v>-3.5333122640546333E-2</v>
      </c>
      <c r="M16" s="37">
        <f t="shared" si="3"/>
        <v>-7.7633477580422827E-2</v>
      </c>
      <c r="N16" s="38"/>
    </row>
    <row r="17" spans="2:14" x14ac:dyDescent="0.25">
      <c r="B17" s="271"/>
      <c r="C17" s="277"/>
      <c r="D17" s="4" t="s">
        <v>31</v>
      </c>
      <c r="E17" s="39">
        <f>E14/E8</f>
        <v>2.1971869956190915</v>
      </c>
      <c r="F17" s="39">
        <f t="shared" ref="F17:I17" si="4">F14/F8</f>
        <v>2.1612137203166228</v>
      </c>
      <c r="G17" s="39">
        <f t="shared" si="4"/>
        <v>2.2195556611619343</v>
      </c>
      <c r="H17" s="39">
        <f t="shared" si="4"/>
        <v>2.3657835805129506</v>
      </c>
      <c r="I17" s="39">
        <f t="shared" si="4"/>
        <v>2.1195535180386686</v>
      </c>
      <c r="J17" s="40">
        <f t="shared" si="0"/>
        <v>-0.10407970724900129</v>
      </c>
      <c r="K17" s="41">
        <f t="shared" si="1"/>
        <v>-0.24623006247428192</v>
      </c>
      <c r="L17" s="40">
        <f t="shared" si="2"/>
        <v>-3.5333122640546333E-2</v>
      </c>
      <c r="M17" s="41">
        <f t="shared" si="3"/>
        <v>-7.7633477580422827E-2</v>
      </c>
      <c r="N17" s="42"/>
    </row>
    <row r="18" spans="2:14" x14ac:dyDescent="0.25">
      <c r="B18" s="271"/>
      <c r="C18" s="278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1"/>
      <c r="C19" s="279" t="s">
        <v>34</v>
      </c>
      <c r="D19" s="15" t="s">
        <v>30</v>
      </c>
      <c r="E19" s="18">
        <v>0.58650000000000002</v>
      </c>
      <c r="F19" s="18">
        <v>0.65709999999999991</v>
      </c>
      <c r="G19" s="18">
        <v>0.65969999999999995</v>
      </c>
      <c r="H19" s="18">
        <v>0.67669999999999997</v>
      </c>
      <c r="I19" s="18">
        <v>0.66159999999999997</v>
      </c>
      <c r="J19" s="17">
        <f t="shared" si="0"/>
        <v>-2.2314171715679065E-2</v>
      </c>
      <c r="K19" s="44">
        <f>(I19-H19)*100</f>
        <v>-1.5100000000000002</v>
      </c>
      <c r="L19" s="17">
        <f t="shared" si="2"/>
        <v>0.12804774083546455</v>
      </c>
      <c r="M19" s="44">
        <f>(I19-E19)*100</f>
        <v>7.5099999999999945</v>
      </c>
      <c r="N19" s="18"/>
    </row>
    <row r="20" spans="2:14" x14ac:dyDescent="0.25">
      <c r="B20" s="271"/>
      <c r="C20" s="280"/>
      <c r="D20" s="19" t="s">
        <v>31</v>
      </c>
      <c r="E20" s="22">
        <v>0.58650000000000002</v>
      </c>
      <c r="F20" s="22">
        <v>0.65709999999999991</v>
      </c>
      <c r="G20" s="22">
        <v>0.65969999999999995</v>
      </c>
      <c r="H20" s="22">
        <v>0.67669999999999997</v>
      </c>
      <c r="I20" s="22">
        <v>0.66159999999999997</v>
      </c>
      <c r="J20" s="21">
        <f t="shared" si="0"/>
        <v>-2.2314171715679065E-2</v>
      </c>
      <c r="K20" s="45">
        <f>(I20-H20)*100</f>
        <v>-1.5100000000000002</v>
      </c>
      <c r="L20" s="21">
        <f t="shared" si="2"/>
        <v>0.12804774083546455</v>
      </c>
      <c r="M20" s="45">
        <f>(I20-E20)*100</f>
        <v>7.5099999999999945</v>
      </c>
      <c r="N20" s="22"/>
    </row>
    <row r="21" spans="2:14" x14ac:dyDescent="0.25">
      <c r="B21" s="271"/>
      <c r="C21" s="281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1"/>
      <c r="C22" s="282" t="s">
        <v>35</v>
      </c>
      <c r="D22" s="26" t="s">
        <v>30</v>
      </c>
      <c r="E22" s="27">
        <v>2708</v>
      </c>
      <c r="F22" s="27">
        <v>2493</v>
      </c>
      <c r="G22" s="27">
        <v>2832</v>
      </c>
      <c r="H22" s="27">
        <v>2758</v>
      </c>
      <c r="I22" s="27">
        <v>2679</v>
      </c>
      <c r="J22" s="36">
        <f>I22/H22-1</f>
        <v>-2.8643944887599693E-2</v>
      </c>
      <c r="K22" s="27">
        <f>I22-H22</f>
        <v>-79</v>
      </c>
      <c r="L22" s="36">
        <f>I22/E22-1</f>
        <v>-1.0709010339734149E-2</v>
      </c>
      <c r="M22" s="27">
        <f>I22-E22</f>
        <v>-29</v>
      </c>
      <c r="N22" s="38">
        <f>I22/$I$22</f>
        <v>1</v>
      </c>
    </row>
    <row r="23" spans="2:14" x14ac:dyDescent="0.25">
      <c r="B23" s="271"/>
      <c r="C23" s="283"/>
      <c r="D23" s="4" t="s">
        <v>31</v>
      </c>
      <c r="E23" s="29">
        <v>2708</v>
      </c>
      <c r="F23" s="29">
        <v>2493</v>
      </c>
      <c r="G23" s="29">
        <v>2832</v>
      </c>
      <c r="H23" s="29">
        <v>2758</v>
      </c>
      <c r="I23" s="29">
        <v>2679</v>
      </c>
      <c r="J23" s="40">
        <f>I23/H23-1</f>
        <v>-2.8643944887599693E-2</v>
      </c>
      <c r="K23" s="29">
        <f>I23-H23</f>
        <v>-79</v>
      </c>
      <c r="L23" s="40">
        <f>I23/E23-1</f>
        <v>-1.0709010339734149E-2</v>
      </c>
      <c r="M23" s="29">
        <f>I23-E23</f>
        <v>-29</v>
      </c>
      <c r="N23" s="42">
        <f>I23/$I$22</f>
        <v>1</v>
      </c>
    </row>
    <row r="24" spans="2:14" x14ac:dyDescent="0.25">
      <c r="B24" s="272"/>
      <c r="C24" s="284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47"/>
    </row>
    <row r="26" spans="2:14" ht="24.75" customHeight="1" x14ac:dyDescent="0.25">
      <c r="B26" s="267" t="s">
        <v>36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9" spans="2:14" ht="21.75" customHeight="1" thickBot="1" x14ac:dyDescent="0.3">
      <c r="B29" s="269" t="s">
        <v>221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noviembre 2024</v>
      </c>
    </row>
    <row r="32" spans="2:14" ht="15" customHeight="1" x14ac:dyDescent="0.25">
      <c r="B32" s="270" t="s">
        <v>51</v>
      </c>
      <c r="C32" s="273" t="s">
        <v>8</v>
      </c>
      <c r="D32" s="15" t="s">
        <v>30</v>
      </c>
      <c r="E32" s="49">
        <v>199492</v>
      </c>
      <c r="F32" s="49">
        <v>146060</v>
      </c>
      <c r="G32" s="49">
        <v>205166</v>
      </c>
      <c r="H32" s="49">
        <v>218532</v>
      </c>
      <c r="I32" s="49">
        <v>226242</v>
      </c>
      <c r="J32" s="17">
        <f>I32/H32-1</f>
        <v>3.5280874196913947E-2</v>
      </c>
      <c r="K32" s="16">
        <f>I32-H32</f>
        <v>7710</v>
      </c>
      <c r="L32" s="17">
        <f>I32/E32-1</f>
        <v>0.13409059009885116</v>
      </c>
      <c r="M32" s="16">
        <f>I32-E32</f>
        <v>26750</v>
      </c>
      <c r="N32" s="18">
        <f>I32/$I$32</f>
        <v>1</v>
      </c>
    </row>
    <row r="33" spans="1:14" x14ac:dyDescent="0.25">
      <c r="B33" s="271"/>
      <c r="C33" s="274"/>
      <c r="D33" s="19" t="s">
        <v>31</v>
      </c>
      <c r="E33" s="50">
        <v>199492</v>
      </c>
      <c r="F33" s="50">
        <v>146060</v>
      </c>
      <c r="G33" s="50">
        <v>205166</v>
      </c>
      <c r="H33" s="50">
        <v>218532</v>
      </c>
      <c r="I33" s="50">
        <v>226242</v>
      </c>
      <c r="J33" s="21">
        <f t="shared" ref="J33:J45" si="6">I33/H33-1</f>
        <v>3.5280874196913947E-2</v>
      </c>
      <c r="K33" s="20">
        <f t="shared" ref="K33:K42" si="7">I33-H33</f>
        <v>7710</v>
      </c>
      <c r="L33" s="21">
        <f t="shared" ref="L33:L45" si="8">I33/E33-1</f>
        <v>0.13409059009885116</v>
      </c>
      <c r="M33" s="20">
        <f t="shared" ref="M33:M42" si="9">I33-E33</f>
        <v>26750</v>
      </c>
      <c r="N33" s="22">
        <f>I33/$I$32</f>
        <v>1</v>
      </c>
    </row>
    <row r="34" spans="1:14" x14ac:dyDescent="0.25">
      <c r="B34" s="271"/>
      <c r="C34" s="275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1"/>
      <c r="C35" s="276" t="s">
        <v>33</v>
      </c>
      <c r="D35" s="26" t="s">
        <v>30</v>
      </c>
      <c r="E35" s="51">
        <v>207689</v>
      </c>
      <c r="F35" s="51">
        <v>150608</v>
      </c>
      <c r="G35" s="51">
        <v>214003</v>
      </c>
      <c r="H35" s="51">
        <v>227894</v>
      </c>
      <c r="I35" s="51">
        <v>235885</v>
      </c>
      <c r="J35" s="28">
        <f t="shared" si="6"/>
        <v>3.5064547552809744E-2</v>
      </c>
      <c r="K35" s="27">
        <f t="shared" si="7"/>
        <v>7991</v>
      </c>
      <c r="L35" s="28">
        <f t="shared" si="8"/>
        <v>0.13576068063306201</v>
      </c>
      <c r="M35" s="27">
        <f t="shared" si="9"/>
        <v>28196</v>
      </c>
      <c r="N35" s="18">
        <f>I35/$I$35</f>
        <v>1</v>
      </c>
    </row>
    <row r="36" spans="1:14" x14ac:dyDescent="0.25">
      <c r="B36" s="271"/>
      <c r="C36" s="277"/>
      <c r="D36" s="4" t="s">
        <v>31</v>
      </c>
      <c r="E36" s="52">
        <v>207689</v>
      </c>
      <c r="F36" s="52">
        <v>150608</v>
      </c>
      <c r="G36" s="52">
        <v>214003</v>
      </c>
      <c r="H36" s="52">
        <v>227894</v>
      </c>
      <c r="I36" s="52">
        <v>235885</v>
      </c>
      <c r="J36" s="30">
        <f t="shared" si="6"/>
        <v>3.5064547552809744E-2</v>
      </c>
      <c r="K36" s="29">
        <f t="shared" si="7"/>
        <v>7991</v>
      </c>
      <c r="L36" s="30">
        <f t="shared" si="8"/>
        <v>0.13576068063306201</v>
      </c>
      <c r="M36" s="29">
        <f t="shared" si="9"/>
        <v>28196</v>
      </c>
      <c r="N36" s="31">
        <f>I36/$I$35</f>
        <v>1</v>
      </c>
    </row>
    <row r="37" spans="1:14" x14ac:dyDescent="0.25">
      <c r="B37" s="271"/>
      <c r="C37" s="278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1"/>
      <c r="C38" s="273" t="s">
        <v>21</v>
      </c>
      <c r="D38" s="15" t="s">
        <v>30</v>
      </c>
      <c r="E38" s="49">
        <v>454490</v>
      </c>
      <c r="F38" s="49">
        <v>312424</v>
      </c>
      <c r="G38" s="49">
        <v>489441</v>
      </c>
      <c r="H38" s="49">
        <v>523336</v>
      </c>
      <c r="I38" s="49">
        <v>529058</v>
      </c>
      <c r="J38" s="17">
        <f t="shared" si="6"/>
        <v>1.0933702248650867E-2</v>
      </c>
      <c r="K38" s="16">
        <f t="shared" si="7"/>
        <v>5722</v>
      </c>
      <c r="L38" s="17">
        <f t="shared" si="8"/>
        <v>0.16406961649321228</v>
      </c>
      <c r="M38" s="16">
        <f t="shared" si="9"/>
        <v>74568</v>
      </c>
      <c r="N38" s="18">
        <f>I38/$I$38</f>
        <v>1</v>
      </c>
    </row>
    <row r="39" spans="1:14" x14ac:dyDescent="0.25">
      <c r="B39" s="271"/>
      <c r="C39" s="274"/>
      <c r="D39" s="19" t="s">
        <v>31</v>
      </c>
      <c r="E39" s="50">
        <v>454490</v>
      </c>
      <c r="F39" s="50">
        <v>312424</v>
      </c>
      <c r="G39" s="50">
        <v>489441</v>
      </c>
      <c r="H39" s="50">
        <v>523336</v>
      </c>
      <c r="I39" s="50">
        <v>529058</v>
      </c>
      <c r="J39" s="21">
        <f t="shared" si="6"/>
        <v>1.0933702248650867E-2</v>
      </c>
      <c r="K39" s="20">
        <f t="shared" si="7"/>
        <v>5722</v>
      </c>
      <c r="L39" s="21">
        <f t="shared" si="8"/>
        <v>0.16406961649321228</v>
      </c>
      <c r="M39" s="20">
        <f t="shared" si="9"/>
        <v>74568</v>
      </c>
      <c r="N39" s="22">
        <f>I39/$I$38</f>
        <v>1</v>
      </c>
    </row>
    <row r="40" spans="1:14" x14ac:dyDescent="0.25">
      <c r="B40" s="271"/>
      <c r="C40" s="275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1"/>
      <c r="C41" s="276" t="s">
        <v>22</v>
      </c>
      <c r="D41" s="26" t="s">
        <v>30</v>
      </c>
      <c r="E41" s="53">
        <v>2.2782367212720311</v>
      </c>
      <c r="F41" s="53">
        <v>2.1390113651923865</v>
      </c>
      <c r="G41" s="53">
        <v>2.385585330902781</v>
      </c>
      <c r="H41" s="53">
        <v>2.3947797118957408</v>
      </c>
      <c r="I41" s="53">
        <v>2.3384605864516756</v>
      </c>
      <c r="J41" s="36">
        <f t="shared" si="6"/>
        <v>-2.3517455557313882E-2</v>
      </c>
      <c r="K41" s="37">
        <f t="shared" si="7"/>
        <v>-5.6319125444065143E-2</v>
      </c>
      <c r="L41" s="36">
        <f t="shared" si="8"/>
        <v>2.6434419486496274E-2</v>
      </c>
      <c r="M41" s="37">
        <f t="shared" si="9"/>
        <v>6.0223865179644509E-2</v>
      </c>
      <c r="N41" s="38"/>
    </row>
    <row r="42" spans="1:14" x14ac:dyDescent="0.25">
      <c r="B42" s="271"/>
      <c r="C42" s="277"/>
      <c r="D42" s="4" t="s">
        <v>31</v>
      </c>
      <c r="E42" s="54">
        <f t="shared" ref="E42:I42" si="10">E39/E33</f>
        <v>2.2782367212720311</v>
      </c>
      <c r="F42" s="54">
        <f t="shared" si="10"/>
        <v>2.1390113651923865</v>
      </c>
      <c r="G42" s="54">
        <f t="shared" si="10"/>
        <v>2.385585330902781</v>
      </c>
      <c r="H42" s="54">
        <f t="shared" si="10"/>
        <v>2.3947797118957408</v>
      </c>
      <c r="I42" s="54">
        <f t="shared" si="10"/>
        <v>2.3384605864516756</v>
      </c>
      <c r="J42" s="40">
        <f t="shared" si="6"/>
        <v>-2.3517455557313882E-2</v>
      </c>
      <c r="K42" s="41">
        <f t="shared" si="7"/>
        <v>-5.6319125444065143E-2</v>
      </c>
      <c r="L42" s="40">
        <f t="shared" si="8"/>
        <v>2.6434419486496274E-2</v>
      </c>
      <c r="M42" s="41">
        <f t="shared" si="9"/>
        <v>6.0223865179644509E-2</v>
      </c>
      <c r="N42" s="42"/>
    </row>
    <row r="43" spans="1:14" x14ac:dyDescent="0.25">
      <c r="B43" s="271"/>
      <c r="C43" s="278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1"/>
      <c r="C44" s="279" t="s">
        <v>34</v>
      </c>
      <c r="D44" s="15" t="s">
        <v>30</v>
      </c>
      <c r="E44" s="57">
        <v>0.50640852077546272</v>
      </c>
      <c r="F44" s="57">
        <v>0.41520788036977774</v>
      </c>
      <c r="G44" s="57">
        <v>0.54945401598828891</v>
      </c>
      <c r="H44" s="57">
        <v>0.5646314503869504</v>
      </c>
      <c r="I44" s="57">
        <v>0.58112378556796151</v>
      </c>
      <c r="J44" s="57">
        <f t="shared" si="6"/>
        <v>2.9209026825743889E-2</v>
      </c>
      <c r="K44" s="44">
        <f>(I44-H44)*100</f>
        <v>1.649233518101112</v>
      </c>
      <c r="L44" s="17">
        <f t="shared" si="8"/>
        <v>0.14753950956055673</v>
      </c>
      <c r="M44" s="44">
        <f>(I44-E44)*100</f>
        <v>7.4715264792498797</v>
      </c>
      <c r="N44" s="18"/>
    </row>
    <row r="45" spans="1:14" x14ac:dyDescent="0.25">
      <c r="B45" s="271"/>
      <c r="C45" s="280"/>
      <c r="D45" s="19" t="s">
        <v>31</v>
      </c>
      <c r="E45" s="58">
        <v>0.50640852077546272</v>
      </c>
      <c r="F45" s="58">
        <v>0.41520788036977774</v>
      </c>
      <c r="G45" s="58">
        <v>0.54945401598828891</v>
      </c>
      <c r="H45" s="58">
        <v>0.5646314503869504</v>
      </c>
      <c r="I45" s="58">
        <v>0.58112378556796151</v>
      </c>
      <c r="J45" s="58">
        <f t="shared" si="6"/>
        <v>2.9209026825743889E-2</v>
      </c>
      <c r="K45" s="45">
        <f>(I45-H45)*100</f>
        <v>1.649233518101112</v>
      </c>
      <c r="L45" s="21">
        <f t="shared" si="8"/>
        <v>0.14753950956055673</v>
      </c>
      <c r="M45" s="45">
        <f>(I45-E45)*100</f>
        <v>7.4715264792498797</v>
      </c>
      <c r="N45" s="22"/>
    </row>
    <row r="46" spans="1:14" x14ac:dyDescent="0.25">
      <c r="B46" s="271"/>
      <c r="C46" s="281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1"/>
      <c r="C47" s="282" t="s">
        <v>37</v>
      </c>
      <c r="D47" s="26" t="s">
        <v>30</v>
      </c>
      <c r="E47" s="51">
        <v>2687.909090909091</v>
      </c>
      <c r="F47" s="51">
        <v>2249.7272727272725</v>
      </c>
      <c r="G47" s="51">
        <v>2666.4545454545455</v>
      </c>
      <c r="H47" s="51">
        <v>2775.5454545454545</v>
      </c>
      <c r="I47" s="51">
        <v>2717.5454545454545</v>
      </c>
      <c r="J47" s="36">
        <f>I47/H47-1</f>
        <v>-2.0896793423078153E-2</v>
      </c>
      <c r="K47" s="27">
        <f>I47-H47</f>
        <v>-58</v>
      </c>
      <c r="L47" s="36">
        <f>I47/E47-1</f>
        <v>1.1025805797003407E-2</v>
      </c>
      <c r="M47" s="27">
        <f>I47-E47</f>
        <v>29.636363636363512</v>
      </c>
      <c r="N47" s="38">
        <f>I47/$I$22</f>
        <v>1.0143880009501509</v>
      </c>
    </row>
    <row r="48" spans="1:14" x14ac:dyDescent="0.25">
      <c r="B48" s="271"/>
      <c r="C48" s="277"/>
      <c r="D48" s="4" t="s">
        <v>31</v>
      </c>
      <c r="E48" s="52">
        <v>2687.909090909091</v>
      </c>
      <c r="F48" s="52">
        <v>2249.7272727272725</v>
      </c>
      <c r="G48" s="52">
        <v>2666.4545454545455</v>
      </c>
      <c r="H48" s="52">
        <v>2775.5454545454545</v>
      </c>
      <c r="I48" s="52">
        <v>2717.5454545454545</v>
      </c>
      <c r="J48" s="40">
        <f>I48/H48-1</f>
        <v>-2.0896793423078153E-2</v>
      </c>
      <c r="K48" s="29">
        <f>I48-H48</f>
        <v>-58</v>
      </c>
      <c r="L48" s="40">
        <f>I48/E48-1</f>
        <v>1.1025805797003407E-2</v>
      </c>
      <c r="M48" s="29">
        <f>I48-E48</f>
        <v>29.636363636363512</v>
      </c>
      <c r="N48" s="42">
        <f>I48/$I$22</f>
        <v>1.0143880009501509</v>
      </c>
    </row>
    <row r="49" spans="2:14" x14ac:dyDescent="0.25">
      <c r="B49" s="272"/>
      <c r="C49" s="278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47"/>
    </row>
    <row r="51" spans="2:14" ht="28.5" customHeight="1" x14ac:dyDescent="0.25">
      <c r="B51" s="267" t="s">
        <v>38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</row>
    <row r="52" spans="2:14" x14ac:dyDescent="0.25">
      <c r="B52" s="60"/>
    </row>
    <row r="54" spans="2:14" ht="21.75" thickBot="1" x14ac:dyDescent="0.3">
      <c r="B54" s="269" t="s">
        <v>221</v>
      </c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0" t="s">
        <v>51</v>
      </c>
      <c r="C57" s="273" t="s">
        <v>8</v>
      </c>
      <c r="D57" s="15" t="s">
        <v>30</v>
      </c>
      <c r="E57" s="49">
        <v>220415</v>
      </c>
      <c r="F57" s="49">
        <v>103516</v>
      </c>
      <c r="G57" s="49">
        <v>164258</v>
      </c>
      <c r="H57" s="49">
        <v>229131</v>
      </c>
      <c r="I57" s="49">
        <v>239109</v>
      </c>
      <c r="J57" s="17">
        <f t="shared" ref="J57:J73" si="12">I57/H57-1</f>
        <v>4.3547141155059865E-2</v>
      </c>
      <c r="K57" s="16">
        <f t="shared" ref="K57:K73" si="13">I57-H57</f>
        <v>9978</v>
      </c>
      <c r="L57" s="17">
        <f t="shared" ref="L57:L73" si="14">I57/E57-1</f>
        <v>8.4812739604836374E-2</v>
      </c>
      <c r="M57" s="16">
        <f t="shared" ref="M57:M73" si="15">I57-E57</f>
        <v>18694</v>
      </c>
      <c r="N57" s="17">
        <f>I57/$I$57</f>
        <v>1</v>
      </c>
    </row>
    <row r="58" spans="2:14" x14ac:dyDescent="0.25">
      <c r="B58" s="271"/>
      <c r="C58" s="274"/>
      <c r="D58" s="19" t="s">
        <v>31</v>
      </c>
      <c r="E58" s="50">
        <v>220415</v>
      </c>
      <c r="F58" s="50">
        <v>103516</v>
      </c>
      <c r="G58" s="50">
        <v>164258</v>
      </c>
      <c r="H58" s="50">
        <v>229131</v>
      </c>
      <c r="I58" s="50">
        <v>239109</v>
      </c>
      <c r="J58" s="21">
        <f t="shared" si="12"/>
        <v>4.3547141155059865E-2</v>
      </c>
      <c r="K58" s="20">
        <f t="shared" si="13"/>
        <v>9978</v>
      </c>
      <c r="L58" s="21">
        <f t="shared" si="14"/>
        <v>8.4812739604836374E-2</v>
      </c>
      <c r="M58" s="20">
        <f t="shared" si="15"/>
        <v>18694</v>
      </c>
      <c r="N58" s="21">
        <f t="shared" ref="N58" si="16">I58/$I$57</f>
        <v>1</v>
      </c>
    </row>
    <row r="59" spans="2:14" x14ac:dyDescent="0.25">
      <c r="B59" s="271"/>
      <c r="C59" s="275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1"/>
      <c r="C60" s="276" t="s">
        <v>33</v>
      </c>
      <c r="D60" s="26" t="s">
        <v>30</v>
      </c>
      <c r="E60" s="51">
        <v>220415</v>
      </c>
      <c r="F60" s="51">
        <v>103516</v>
      </c>
      <c r="G60" s="51">
        <v>164258</v>
      </c>
      <c r="H60" s="51">
        <v>229131</v>
      </c>
      <c r="I60" s="51">
        <v>239109</v>
      </c>
      <c r="J60" s="36">
        <f t="shared" si="12"/>
        <v>4.3547141155059865E-2</v>
      </c>
      <c r="K60" s="51">
        <f t="shared" si="13"/>
        <v>9978</v>
      </c>
      <c r="L60" s="36">
        <f t="shared" si="14"/>
        <v>8.4812739604836374E-2</v>
      </c>
      <c r="M60" s="51">
        <f t="shared" si="15"/>
        <v>18694</v>
      </c>
      <c r="N60" s="36">
        <f>I60/$I$60</f>
        <v>1</v>
      </c>
    </row>
    <row r="61" spans="2:14" x14ac:dyDescent="0.25">
      <c r="B61" s="271"/>
      <c r="C61" s="277"/>
      <c r="D61" s="4" t="s">
        <v>31</v>
      </c>
      <c r="E61" s="52">
        <v>220415</v>
      </c>
      <c r="F61" s="52">
        <v>103516</v>
      </c>
      <c r="G61" s="52">
        <v>164258</v>
      </c>
      <c r="H61" s="52">
        <v>229131</v>
      </c>
      <c r="I61" s="52">
        <v>239109</v>
      </c>
      <c r="J61" s="40">
        <f t="shared" si="12"/>
        <v>4.3547141155059865E-2</v>
      </c>
      <c r="K61" s="52">
        <f t="shared" si="13"/>
        <v>9978</v>
      </c>
      <c r="L61" s="40">
        <f t="shared" si="14"/>
        <v>8.4812739604836374E-2</v>
      </c>
      <c r="M61" s="52">
        <f t="shared" si="15"/>
        <v>18694</v>
      </c>
      <c r="N61" s="40">
        <f t="shared" ref="N61" si="17">I61/$I$60</f>
        <v>1</v>
      </c>
    </row>
    <row r="62" spans="2:14" x14ac:dyDescent="0.25">
      <c r="B62" s="271"/>
      <c r="C62" s="278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1"/>
      <c r="C63" s="273" t="s">
        <v>21</v>
      </c>
      <c r="D63" s="15" t="s">
        <v>30</v>
      </c>
      <c r="E63" s="49">
        <v>503437</v>
      </c>
      <c r="F63" s="49">
        <v>216673</v>
      </c>
      <c r="G63" s="49">
        <v>359169</v>
      </c>
      <c r="H63" s="49">
        <v>543499</v>
      </c>
      <c r="I63" s="49">
        <v>576462</v>
      </c>
      <c r="J63" s="17">
        <f t="shared" si="12"/>
        <v>6.0649605611049928E-2</v>
      </c>
      <c r="K63" s="16">
        <f t="shared" si="13"/>
        <v>32963</v>
      </c>
      <c r="L63" s="17">
        <f t="shared" si="14"/>
        <v>0.14505290632194301</v>
      </c>
      <c r="M63" s="16">
        <f t="shared" si="15"/>
        <v>73025</v>
      </c>
      <c r="N63" s="17">
        <f>I63/$I$63</f>
        <v>1</v>
      </c>
    </row>
    <row r="64" spans="2:14" x14ac:dyDescent="0.25">
      <c r="B64" s="271"/>
      <c r="C64" s="274"/>
      <c r="D64" s="19" t="s">
        <v>31</v>
      </c>
      <c r="E64" s="50">
        <v>503437</v>
      </c>
      <c r="F64" s="50">
        <v>216673</v>
      </c>
      <c r="G64" s="50">
        <v>359169</v>
      </c>
      <c r="H64" s="50">
        <v>543499</v>
      </c>
      <c r="I64" s="50">
        <v>576462</v>
      </c>
      <c r="J64" s="21">
        <f t="shared" si="12"/>
        <v>6.0649605611049928E-2</v>
      </c>
      <c r="K64" s="20">
        <f t="shared" si="13"/>
        <v>32963</v>
      </c>
      <c r="L64" s="21">
        <f t="shared" si="14"/>
        <v>0.14505290632194301</v>
      </c>
      <c r="M64" s="20">
        <f t="shared" si="15"/>
        <v>73025</v>
      </c>
      <c r="N64" s="21">
        <f t="shared" ref="N64" si="18">I64/$I$63</f>
        <v>1</v>
      </c>
    </row>
    <row r="65" spans="2:14" x14ac:dyDescent="0.25">
      <c r="B65" s="271"/>
      <c r="C65" s="275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1"/>
      <c r="C66" s="276" t="s">
        <v>22</v>
      </c>
      <c r="D66" s="26" t="s">
        <v>30</v>
      </c>
      <c r="E66" s="53">
        <v>2.2840414672322664</v>
      </c>
      <c r="F66" s="53">
        <v>2.0931353607171839</v>
      </c>
      <c r="G66" s="53">
        <v>2.1866149593931499</v>
      </c>
      <c r="H66" s="53">
        <v>2.3720011696365835</v>
      </c>
      <c r="I66" s="53">
        <v>2.410875374829053</v>
      </c>
      <c r="J66" s="36">
        <f t="shared" si="12"/>
        <v>1.6388779942476006E-2</v>
      </c>
      <c r="K66" s="37">
        <f t="shared" si="13"/>
        <v>3.8874205192469535E-2</v>
      </c>
      <c r="L66" s="36">
        <f t="shared" si="14"/>
        <v>5.5530475000736379E-2</v>
      </c>
      <c r="M66" s="37">
        <f t="shared" si="15"/>
        <v>0.12683390759678659</v>
      </c>
      <c r="N66" s="36"/>
    </row>
    <row r="67" spans="2:14" x14ac:dyDescent="0.25">
      <c r="B67" s="271"/>
      <c r="C67" s="277"/>
      <c r="D67" s="4" t="s">
        <v>31</v>
      </c>
      <c r="E67" s="54">
        <f t="shared" ref="E67:I67" si="19">E64/E58</f>
        <v>2.2840414672322664</v>
      </c>
      <c r="F67" s="54">
        <f t="shared" si="19"/>
        <v>2.0931353607171839</v>
      </c>
      <c r="G67" s="54">
        <f t="shared" si="19"/>
        <v>2.1866149593931499</v>
      </c>
      <c r="H67" s="54">
        <f t="shared" si="19"/>
        <v>2.3720011696365835</v>
      </c>
      <c r="I67" s="54">
        <f t="shared" si="19"/>
        <v>2.410875374829053</v>
      </c>
      <c r="J67" s="40">
        <f t="shared" si="12"/>
        <v>1.6388779942476006E-2</v>
      </c>
      <c r="K67" s="41">
        <f t="shared" si="13"/>
        <v>3.8874205192469535E-2</v>
      </c>
      <c r="L67" s="40">
        <f t="shared" si="14"/>
        <v>5.5530475000736379E-2</v>
      </c>
      <c r="M67" s="41">
        <f t="shared" si="15"/>
        <v>0.12683390759678659</v>
      </c>
      <c r="N67" s="40"/>
    </row>
    <row r="68" spans="2:14" x14ac:dyDescent="0.25">
      <c r="B68" s="271"/>
      <c r="C68" s="278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1"/>
      <c r="C69" s="279" t="s">
        <v>34</v>
      </c>
      <c r="D69" s="15" t="s">
        <v>30</v>
      </c>
      <c r="E69" s="57">
        <v>0.51296533102376651</v>
      </c>
      <c r="F69" s="57">
        <v>0.43917828766012645</v>
      </c>
      <c r="G69" s="57">
        <v>0.43287194104141685</v>
      </c>
      <c r="H69" s="57">
        <v>0.55540181632567553</v>
      </c>
      <c r="I69" s="57">
        <v>0.56942335787332776</v>
      </c>
      <c r="J69" s="57">
        <f t="shared" si="12"/>
        <v>2.5245761060727734E-2</v>
      </c>
      <c r="K69" s="44">
        <f t="shared" si="13"/>
        <v>1.4021541547652228E-2</v>
      </c>
      <c r="L69" s="17">
        <f t="shared" si="14"/>
        <v>0.11006207132338441</v>
      </c>
      <c r="M69" s="44">
        <f t="shared" si="15"/>
        <v>5.6458026849561249E-2</v>
      </c>
      <c r="N69" s="17"/>
    </row>
    <row r="70" spans="2:14" x14ac:dyDescent="0.25">
      <c r="B70" s="271"/>
      <c r="C70" s="280"/>
      <c r="D70" s="19" t="s">
        <v>31</v>
      </c>
      <c r="E70" s="58">
        <v>0.51296533102376651</v>
      </c>
      <c r="F70" s="58">
        <v>0.43917828766012645</v>
      </c>
      <c r="G70" s="58">
        <v>0.43287194104141685</v>
      </c>
      <c r="H70" s="58">
        <v>0.55540181632567553</v>
      </c>
      <c r="I70" s="58">
        <v>0.56942335787332776</v>
      </c>
      <c r="J70" s="58">
        <f t="shared" si="12"/>
        <v>2.5245761060727734E-2</v>
      </c>
      <c r="K70" s="45">
        <f t="shared" si="13"/>
        <v>1.4021541547652228E-2</v>
      </c>
      <c r="L70" s="21">
        <f t="shared" si="14"/>
        <v>0.11006207132338441</v>
      </c>
      <c r="M70" s="45">
        <f t="shared" si="15"/>
        <v>5.6458026849561249E-2</v>
      </c>
      <c r="N70" s="21"/>
    </row>
    <row r="71" spans="2:14" x14ac:dyDescent="0.25">
      <c r="B71" s="271"/>
      <c r="C71" s="281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1"/>
      <c r="C72" s="282" t="s">
        <v>39</v>
      </c>
      <c r="D72" s="26" t="s">
        <v>30</v>
      </c>
      <c r="E72" s="51">
        <v>2690</v>
      </c>
      <c r="F72" s="51">
        <v>1526</v>
      </c>
      <c r="G72" s="51">
        <v>2270</v>
      </c>
      <c r="H72" s="51">
        <v>2680</v>
      </c>
      <c r="I72" s="51">
        <v>2774</v>
      </c>
      <c r="J72" s="36">
        <f t="shared" si="12"/>
        <v>3.5074626865671643E-2</v>
      </c>
      <c r="K72" s="27">
        <f t="shared" si="13"/>
        <v>94</v>
      </c>
      <c r="L72" s="36">
        <f t="shared" si="14"/>
        <v>3.1226765799256428E-2</v>
      </c>
      <c r="M72" s="27">
        <f t="shared" si="15"/>
        <v>84</v>
      </c>
      <c r="N72" s="36">
        <f>I72/$I$72</f>
        <v>1</v>
      </c>
    </row>
    <row r="73" spans="2:14" x14ac:dyDescent="0.25">
      <c r="B73" s="271"/>
      <c r="C73" s="277"/>
      <c r="D73" s="4" t="s">
        <v>31</v>
      </c>
      <c r="E73" s="52">
        <v>2690</v>
      </c>
      <c r="F73" s="52">
        <v>1526</v>
      </c>
      <c r="G73" s="52">
        <v>2270</v>
      </c>
      <c r="H73" s="52">
        <v>2680</v>
      </c>
      <c r="I73" s="52">
        <v>2774</v>
      </c>
      <c r="J73" s="40">
        <f t="shared" si="12"/>
        <v>3.5074626865671643E-2</v>
      </c>
      <c r="K73" s="29">
        <f t="shared" si="13"/>
        <v>94</v>
      </c>
      <c r="L73" s="40">
        <f t="shared" si="14"/>
        <v>3.1226765799256428E-2</v>
      </c>
      <c r="M73" s="29">
        <f t="shared" si="15"/>
        <v>84</v>
      </c>
      <c r="N73" s="40">
        <f t="shared" ref="N73" si="21">I73/$I$72</f>
        <v>1</v>
      </c>
    </row>
    <row r="74" spans="2:14" x14ac:dyDescent="0.25">
      <c r="B74" s="272"/>
      <c r="C74" s="278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47"/>
    </row>
    <row r="76" spans="2:14" ht="27" customHeight="1" x14ac:dyDescent="0.25">
      <c r="B76" s="267" t="s">
        <v>36</v>
      </c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4FAF1-86B2-41DD-902F-F341C04C7DE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95FB-86E9-4E8D-B6F0-37433F5A6B64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9"/>
      <c r="D5" s="269"/>
      <c r="E5" s="269"/>
      <c r="F5" s="269"/>
      <c r="G5" s="269"/>
      <c r="H5" s="269"/>
      <c r="I5" s="269"/>
      <c r="J5" s="269"/>
      <c r="L5" s="269" t="s">
        <v>267</v>
      </c>
      <c r="M5" s="269"/>
      <c r="N5" s="269"/>
      <c r="O5" s="269"/>
      <c r="P5" s="269"/>
      <c r="Q5" s="269"/>
      <c r="R5" s="269"/>
      <c r="S5" s="269"/>
      <c r="T5" s="269"/>
    </row>
    <row r="6" spans="1:20" ht="6" customHeight="1" x14ac:dyDescent="0.25"/>
    <row r="7" spans="1:20" ht="15.75" x14ac:dyDescent="0.25">
      <c r="B7" s="143"/>
      <c r="C7" s="301" t="s">
        <v>43</v>
      </c>
      <c r="D7" s="302"/>
      <c r="E7" s="302"/>
      <c r="F7" s="302"/>
      <c r="G7" s="302"/>
      <c r="H7" s="302"/>
      <c r="I7" s="302"/>
      <c r="J7" s="302"/>
    </row>
    <row r="8" spans="1:20" s="144" customFormat="1" ht="72" customHeight="1" x14ac:dyDescent="0.25">
      <c r="A8"/>
      <c r="B8" s="183"/>
      <c r="C8" s="172" t="s">
        <v>222</v>
      </c>
      <c r="D8" s="172" t="s">
        <v>223</v>
      </c>
      <c r="E8" s="172" t="s">
        <v>224</v>
      </c>
      <c r="F8" s="172" t="s">
        <v>225</v>
      </c>
      <c r="G8" s="172" t="s">
        <v>226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222</v>
      </c>
      <c r="N8" s="172" t="s">
        <v>223</v>
      </c>
      <c r="O8" s="172" t="s">
        <v>224</v>
      </c>
      <c r="P8" s="172" t="s">
        <v>225</v>
      </c>
      <c r="Q8" s="172" t="s">
        <v>226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51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471694</v>
      </c>
      <c r="D10" s="176">
        <v>411047</v>
      </c>
      <c r="E10" s="176">
        <v>487953</v>
      </c>
      <c r="F10" s="176">
        <v>524477</v>
      </c>
      <c r="G10" s="176">
        <v>515668</v>
      </c>
      <c r="H10" s="177">
        <f t="shared" ref="H10:H22" si="0">IFERROR(G10/F10-1,"-")</f>
        <v>-1.6795779414540579E-2</v>
      </c>
      <c r="I10" s="177">
        <f t="shared" ref="I10:I22" si="1">IFERROR(G10/C10-1,"-")</f>
        <v>9.3225692928042392E-2</v>
      </c>
      <c r="J10" s="177">
        <f t="shared" ref="J10:J22" si="2">G10/G$10</f>
        <v>1</v>
      </c>
      <c r="L10" s="154" t="s">
        <v>68</v>
      </c>
      <c r="M10" s="176">
        <v>22370</v>
      </c>
      <c r="N10" s="176">
        <v>23574</v>
      </c>
      <c r="O10" s="176">
        <v>26213</v>
      </c>
      <c r="P10" s="176">
        <v>24550</v>
      </c>
      <c r="Q10" s="176">
        <v>26113</v>
      </c>
      <c r="R10" s="177">
        <f t="shared" ref="R10:R22" si="3">IFERROR(Q10/P10-1,"-")</f>
        <v>6.3665987780040734E-2</v>
      </c>
      <c r="S10" s="177">
        <f t="shared" ref="S10:S22" si="4">IFERROR(Q10/M10-1,"-")</f>
        <v>0.16732230666070635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75847</v>
      </c>
      <c r="D11" s="158">
        <v>57653</v>
      </c>
      <c r="E11" s="158">
        <v>72169</v>
      </c>
      <c r="F11" s="158">
        <v>66104</v>
      </c>
      <c r="G11" s="158">
        <v>77490</v>
      </c>
      <c r="H11" s="159">
        <f t="shared" si="0"/>
        <v>0.17224373714147401</v>
      </c>
      <c r="I11" s="160">
        <f t="shared" si="1"/>
        <v>2.166203013962309E-2</v>
      </c>
      <c r="J11" s="159">
        <f t="shared" si="2"/>
        <v>0.15027110466424135</v>
      </c>
      <c r="K11" s="79"/>
      <c r="L11" s="157" t="s">
        <v>97</v>
      </c>
      <c r="M11" s="158">
        <v>11771</v>
      </c>
      <c r="N11" s="158">
        <v>13650</v>
      </c>
      <c r="O11" s="158">
        <v>14085</v>
      </c>
      <c r="P11" s="158">
        <v>13995</v>
      </c>
      <c r="Q11" s="158">
        <v>15270</v>
      </c>
      <c r="R11" s="159">
        <f t="shared" si="3"/>
        <v>9.1103965702036493E-2</v>
      </c>
      <c r="S11" s="160">
        <f t="shared" si="4"/>
        <v>0.29725596805708943</v>
      </c>
      <c r="T11" s="159">
        <f t="shared" si="5"/>
        <v>0.58476620840194538</v>
      </c>
    </row>
    <row r="12" spans="1:20" x14ac:dyDescent="0.25">
      <c r="B12" s="162" t="s">
        <v>103</v>
      </c>
      <c r="C12" s="163">
        <v>26313</v>
      </c>
      <c r="D12" s="163">
        <v>25106</v>
      </c>
      <c r="E12" s="163">
        <v>25211</v>
      </c>
      <c r="F12" s="163">
        <v>23615</v>
      </c>
      <c r="G12" s="163">
        <v>27557</v>
      </c>
      <c r="H12" s="164">
        <f t="shared" si="0"/>
        <v>0.16692780012703801</v>
      </c>
      <c r="I12" s="165">
        <f t="shared" si="1"/>
        <v>4.7277011363204391E-2</v>
      </c>
      <c r="J12" s="164">
        <f t="shared" si="2"/>
        <v>5.3439422263937261E-2</v>
      </c>
      <c r="K12" s="79"/>
      <c r="L12" s="162" t="s">
        <v>103</v>
      </c>
      <c r="M12" s="163">
        <v>5366</v>
      </c>
      <c r="N12" s="163">
        <v>6540</v>
      </c>
      <c r="O12" s="163">
        <v>6958</v>
      </c>
      <c r="P12" s="163">
        <v>5274</v>
      </c>
      <c r="Q12" s="163">
        <v>6305</v>
      </c>
      <c r="R12" s="164">
        <f t="shared" si="3"/>
        <v>0.19548729616989013</v>
      </c>
      <c r="S12" s="165">
        <f t="shared" si="4"/>
        <v>0.17499068207230706</v>
      </c>
      <c r="T12" s="164">
        <f t="shared" si="5"/>
        <v>0.24145061846589821</v>
      </c>
    </row>
    <row r="13" spans="1:20" x14ac:dyDescent="0.25">
      <c r="B13" s="162" t="s">
        <v>100</v>
      </c>
      <c r="C13" s="163">
        <v>49534</v>
      </c>
      <c r="D13" s="163">
        <v>32547</v>
      </c>
      <c r="E13" s="163">
        <v>46958</v>
      </c>
      <c r="F13" s="163">
        <v>42489</v>
      </c>
      <c r="G13" s="163">
        <v>49933</v>
      </c>
      <c r="H13" s="164">
        <f t="shared" si="0"/>
        <v>0.17519828661535919</v>
      </c>
      <c r="I13" s="165">
        <f t="shared" si="1"/>
        <v>8.0550732829975935E-3</v>
      </c>
      <c r="J13" s="164">
        <f t="shared" si="2"/>
        <v>9.683168240030407E-2</v>
      </c>
      <c r="K13" s="79"/>
      <c r="L13" s="162" t="s">
        <v>100</v>
      </c>
      <c r="M13" s="163">
        <v>6405</v>
      </c>
      <c r="N13" s="163">
        <v>7110</v>
      </c>
      <c r="O13" s="163">
        <v>7127</v>
      </c>
      <c r="P13" s="163">
        <v>8721</v>
      </c>
      <c r="Q13" s="163">
        <v>8965</v>
      </c>
      <c r="R13" s="164">
        <f t="shared" si="3"/>
        <v>2.7978442839123874E-2</v>
      </c>
      <c r="S13" s="165">
        <f t="shared" si="4"/>
        <v>0.39968774395003903</v>
      </c>
      <c r="T13" s="164">
        <f>Q13/Q$10</f>
        <v>0.34331558993604716</v>
      </c>
    </row>
    <row r="14" spans="1:20" x14ac:dyDescent="0.25">
      <c r="B14" s="157" t="s">
        <v>107</v>
      </c>
      <c r="C14" s="158">
        <v>395847</v>
      </c>
      <c r="D14" s="158">
        <v>353394</v>
      </c>
      <c r="E14" s="158">
        <v>415784</v>
      </c>
      <c r="F14" s="158">
        <v>458373</v>
      </c>
      <c r="G14" s="158">
        <v>438178</v>
      </c>
      <c r="H14" s="159">
        <f t="shared" si="0"/>
        <v>-4.4058005161735081E-2</v>
      </c>
      <c r="I14" s="160">
        <f t="shared" si="1"/>
        <v>0.10693778151659616</v>
      </c>
      <c r="J14" s="159">
        <f t="shared" si="2"/>
        <v>0.84972889533575868</v>
      </c>
      <c r="K14" s="79"/>
      <c r="L14" s="157" t="s">
        <v>107</v>
      </c>
      <c r="M14" s="158">
        <v>10599</v>
      </c>
      <c r="N14" s="158">
        <v>9924</v>
      </c>
      <c r="O14" s="158">
        <v>12128</v>
      </c>
      <c r="P14" s="158">
        <v>10555</v>
      </c>
      <c r="Q14" s="158">
        <v>10843</v>
      </c>
      <c r="R14" s="159">
        <f t="shared" si="3"/>
        <v>2.7285646612979608E-2</v>
      </c>
      <c r="S14" s="160">
        <f t="shared" si="4"/>
        <v>2.3021039720728442E-2</v>
      </c>
      <c r="T14" s="159">
        <f t="shared" si="5"/>
        <v>0.41523379159805462</v>
      </c>
    </row>
    <row r="15" spans="1:20" x14ac:dyDescent="0.25">
      <c r="B15" s="162" t="s">
        <v>110</v>
      </c>
      <c r="C15" s="163">
        <v>155973</v>
      </c>
      <c r="D15" s="163">
        <v>128680</v>
      </c>
      <c r="E15" s="163">
        <v>170233</v>
      </c>
      <c r="F15" s="163">
        <v>194515</v>
      </c>
      <c r="G15" s="163">
        <v>187225</v>
      </c>
      <c r="H15" s="164">
        <f t="shared" si="0"/>
        <v>-3.7477829473305357E-2</v>
      </c>
      <c r="I15" s="165">
        <f t="shared" si="1"/>
        <v>0.20036801241240476</v>
      </c>
      <c r="J15" s="164">
        <f t="shared" si="2"/>
        <v>0.36307275223593477</v>
      </c>
      <c r="K15" s="79"/>
      <c r="L15" s="162" t="s">
        <v>110</v>
      </c>
      <c r="M15" s="163">
        <v>1081</v>
      </c>
      <c r="N15" s="163">
        <v>775</v>
      </c>
      <c r="O15" s="163">
        <v>962</v>
      </c>
      <c r="P15" s="163">
        <v>1147</v>
      </c>
      <c r="Q15" s="163">
        <v>1127</v>
      </c>
      <c r="R15" s="164">
        <f t="shared" si="3"/>
        <v>-1.7436791630340065E-2</v>
      </c>
      <c r="S15" s="165">
        <f t="shared" si="4"/>
        <v>4.2553191489361764E-2</v>
      </c>
      <c r="T15" s="164">
        <f t="shared" si="5"/>
        <v>4.3158580017615744E-2</v>
      </c>
    </row>
    <row r="16" spans="1:20" x14ac:dyDescent="0.25">
      <c r="B16" s="162" t="s">
        <v>113</v>
      </c>
      <c r="C16" s="163">
        <v>57337</v>
      </c>
      <c r="D16" s="163">
        <v>52678</v>
      </c>
      <c r="E16" s="163">
        <v>54243</v>
      </c>
      <c r="F16" s="163">
        <v>57698</v>
      </c>
      <c r="G16" s="163">
        <v>56698</v>
      </c>
      <c r="H16" s="164">
        <f t="shared" si="0"/>
        <v>-1.7331623279836395E-2</v>
      </c>
      <c r="I16" s="165">
        <f t="shared" si="1"/>
        <v>-1.1144636098854188E-2</v>
      </c>
      <c r="J16" s="164">
        <f t="shared" si="2"/>
        <v>0.1099505883630553</v>
      </c>
      <c r="K16" s="79"/>
      <c r="L16" s="162" t="s">
        <v>113</v>
      </c>
      <c r="M16" s="163">
        <v>1143</v>
      </c>
      <c r="N16" s="163">
        <v>1659</v>
      </c>
      <c r="O16" s="163">
        <v>1800</v>
      </c>
      <c r="P16" s="163">
        <v>1503</v>
      </c>
      <c r="Q16" s="163">
        <v>1743</v>
      </c>
      <c r="R16" s="164">
        <f t="shared" si="3"/>
        <v>0.15968063872255489</v>
      </c>
      <c r="S16" s="165">
        <f t="shared" si="4"/>
        <v>0.52493438320209984</v>
      </c>
      <c r="T16" s="164">
        <f t="shared" si="5"/>
        <v>6.6748362884387083E-2</v>
      </c>
    </row>
    <row r="17" spans="2:24" x14ac:dyDescent="0.25">
      <c r="B17" s="162" t="s">
        <v>116</v>
      </c>
      <c r="C17" s="163">
        <v>15213</v>
      </c>
      <c r="D17" s="163">
        <v>20466</v>
      </c>
      <c r="E17" s="163">
        <v>19838</v>
      </c>
      <c r="F17" s="163">
        <v>20889</v>
      </c>
      <c r="G17" s="163">
        <v>18544</v>
      </c>
      <c r="H17" s="164">
        <f t="shared" si="0"/>
        <v>-0.11226004116999377</v>
      </c>
      <c r="I17" s="165">
        <f t="shared" si="1"/>
        <v>0.21895747058436865</v>
      </c>
      <c r="J17" s="164">
        <f t="shared" si="2"/>
        <v>3.5961122272469885E-2</v>
      </c>
      <c r="K17" s="79"/>
      <c r="L17" s="162" t="s">
        <v>116</v>
      </c>
      <c r="M17" s="163">
        <v>649</v>
      </c>
      <c r="N17" s="163">
        <v>954</v>
      </c>
      <c r="O17" s="163">
        <v>1027</v>
      </c>
      <c r="P17" s="163">
        <v>1076</v>
      </c>
      <c r="Q17" s="163">
        <v>866</v>
      </c>
      <c r="R17" s="164">
        <f t="shared" si="3"/>
        <v>-0.19516728624535318</v>
      </c>
      <c r="S17" s="165">
        <f t="shared" si="4"/>
        <v>0.33436055469953785</v>
      </c>
      <c r="T17" s="164">
        <f t="shared" si="5"/>
        <v>3.3163558380883085E-2</v>
      </c>
    </row>
    <row r="18" spans="2:24" x14ac:dyDescent="0.25">
      <c r="B18" s="162" t="s">
        <v>123</v>
      </c>
      <c r="C18" s="163">
        <v>11382</v>
      </c>
      <c r="D18" s="163">
        <v>18161</v>
      </c>
      <c r="E18" s="163">
        <v>13953</v>
      </c>
      <c r="F18" s="163">
        <v>15011</v>
      </c>
      <c r="G18" s="163">
        <v>15707</v>
      </c>
      <c r="H18" s="164">
        <f t="shared" si="0"/>
        <v>4.6365998267936748E-2</v>
      </c>
      <c r="I18" s="165">
        <f t="shared" si="1"/>
        <v>0.37998594271656994</v>
      </c>
      <c r="J18" s="164">
        <f t="shared" si="2"/>
        <v>3.0459520466656842E-2</v>
      </c>
      <c r="K18" s="79"/>
      <c r="L18" s="162" t="s">
        <v>123</v>
      </c>
      <c r="M18" s="163">
        <v>153</v>
      </c>
      <c r="N18" s="163">
        <v>249</v>
      </c>
      <c r="O18" s="163">
        <v>308</v>
      </c>
      <c r="P18" s="163">
        <v>305</v>
      </c>
      <c r="Q18" s="163">
        <v>307</v>
      </c>
      <c r="R18" s="164">
        <f t="shared" si="3"/>
        <v>6.5573770491802463E-3</v>
      </c>
      <c r="S18" s="165">
        <f t="shared" si="4"/>
        <v>1.0065359477124183</v>
      </c>
      <c r="T18" s="164">
        <f t="shared" si="5"/>
        <v>1.1756596331329224E-2</v>
      </c>
    </row>
    <row r="19" spans="2:24" x14ac:dyDescent="0.25">
      <c r="B19" s="162" t="s">
        <v>119</v>
      </c>
      <c r="C19" s="163">
        <v>15506</v>
      </c>
      <c r="D19" s="163">
        <v>23965</v>
      </c>
      <c r="E19" s="163">
        <v>18333</v>
      </c>
      <c r="F19" s="163">
        <v>18765</v>
      </c>
      <c r="G19" s="163">
        <v>17077</v>
      </c>
      <c r="H19" s="164">
        <f t="shared" si="0"/>
        <v>-8.9954702904343153E-2</v>
      </c>
      <c r="I19" s="165">
        <f t="shared" si="1"/>
        <v>0.10131561976009285</v>
      </c>
      <c r="J19" s="164">
        <f t="shared" si="2"/>
        <v>3.311626860693314E-2</v>
      </c>
      <c r="K19" s="79"/>
      <c r="L19" s="162" t="s">
        <v>119</v>
      </c>
      <c r="M19" s="163">
        <v>195</v>
      </c>
      <c r="N19" s="163">
        <v>409</v>
      </c>
      <c r="O19" s="163">
        <v>194</v>
      </c>
      <c r="P19" s="163">
        <v>291</v>
      </c>
      <c r="Q19" s="163">
        <v>254</v>
      </c>
      <c r="R19" s="164">
        <f t="shared" si="3"/>
        <v>-0.12714776632302405</v>
      </c>
      <c r="S19" s="165">
        <f t="shared" si="4"/>
        <v>0.3025641025641026</v>
      </c>
      <c r="T19" s="164">
        <f t="shared" si="5"/>
        <v>9.7269559223375334E-3</v>
      </c>
    </row>
    <row r="20" spans="2:24" x14ac:dyDescent="0.25">
      <c r="B20" s="162" t="s">
        <v>128</v>
      </c>
      <c r="C20" s="163">
        <v>9460</v>
      </c>
      <c r="D20" s="163">
        <v>10721</v>
      </c>
      <c r="E20" s="163">
        <v>11435</v>
      </c>
      <c r="F20" s="163">
        <v>10129</v>
      </c>
      <c r="G20" s="163">
        <v>9303</v>
      </c>
      <c r="H20" s="164">
        <f t="shared" si="0"/>
        <v>-8.1548030407740169E-2</v>
      </c>
      <c r="I20" s="165">
        <f t="shared" si="1"/>
        <v>-1.6596194503171291E-2</v>
      </c>
      <c r="J20" s="164">
        <f t="shared" si="2"/>
        <v>1.8040677335029516E-2</v>
      </c>
      <c r="K20" s="79"/>
      <c r="L20" s="162" t="s">
        <v>128</v>
      </c>
      <c r="M20" s="163">
        <v>183</v>
      </c>
      <c r="N20" s="163">
        <v>179</v>
      </c>
      <c r="O20" s="163">
        <v>136</v>
      </c>
      <c r="P20" s="163">
        <v>183</v>
      </c>
      <c r="Q20" s="163">
        <v>120</v>
      </c>
      <c r="R20" s="164">
        <f t="shared" si="3"/>
        <v>-0.34426229508196726</v>
      </c>
      <c r="S20" s="165">
        <f t="shared" si="4"/>
        <v>-0.34426229508196726</v>
      </c>
      <c r="T20" s="164">
        <f t="shared" si="5"/>
        <v>4.5954122467736372E-3</v>
      </c>
    </row>
    <row r="21" spans="2:24" x14ac:dyDescent="0.25">
      <c r="B21" s="162" t="s">
        <v>131</v>
      </c>
      <c r="C21" s="163">
        <v>20792</v>
      </c>
      <c r="D21" s="163">
        <v>10433</v>
      </c>
      <c r="E21" s="163">
        <v>14392</v>
      </c>
      <c r="F21" s="163">
        <v>14296</v>
      </c>
      <c r="G21" s="163">
        <v>11425</v>
      </c>
      <c r="H21" s="164">
        <f t="shared" si="0"/>
        <v>-0.20082540570789031</v>
      </c>
      <c r="I21" s="165">
        <f t="shared" si="1"/>
        <v>-0.45050981146594848</v>
      </c>
      <c r="J21" s="164">
        <f t="shared" si="2"/>
        <v>2.2155728104129014E-2</v>
      </c>
      <c r="K21" s="79"/>
      <c r="L21" s="162" t="s">
        <v>131</v>
      </c>
      <c r="M21" s="163">
        <v>363</v>
      </c>
      <c r="N21" s="163">
        <v>254</v>
      </c>
      <c r="O21" s="163">
        <v>271</v>
      </c>
      <c r="P21" s="163">
        <v>310</v>
      </c>
      <c r="Q21" s="163">
        <v>377</v>
      </c>
      <c r="R21" s="164">
        <f t="shared" si="3"/>
        <v>0.21612903225806446</v>
      </c>
      <c r="S21" s="165">
        <f t="shared" si="4"/>
        <v>3.8567493112947604E-2</v>
      </c>
      <c r="T21" s="164">
        <f t="shared" si="5"/>
        <v>1.4437253475280512E-2</v>
      </c>
    </row>
    <row r="22" spans="2:24" x14ac:dyDescent="0.25">
      <c r="B22" s="168" t="s">
        <v>145</v>
      </c>
      <c r="C22" s="169">
        <f>C14-SUM(C15:C21)</f>
        <v>110184</v>
      </c>
      <c r="D22" s="169">
        <f>D14-SUM(D15:D21)</f>
        <v>88290</v>
      </c>
      <c r="E22" s="169">
        <f>E14-SUM(E15:E21)</f>
        <v>113357</v>
      </c>
      <c r="F22" s="169">
        <f>F14-SUM(F15:F21)</f>
        <v>127070</v>
      </c>
      <c r="G22" s="169">
        <f>G14-SUM(G15:G21)</f>
        <v>122199</v>
      </c>
      <c r="H22" s="170">
        <f t="shared" si="0"/>
        <v>-3.8333202172031178E-2</v>
      </c>
      <c r="I22" s="171">
        <f t="shared" si="1"/>
        <v>0.109044870398606</v>
      </c>
      <c r="J22" s="170">
        <f t="shared" si="2"/>
        <v>0.23697223795155023</v>
      </c>
      <c r="K22" s="79"/>
      <c r="L22" s="168" t="s">
        <v>145</v>
      </c>
      <c r="M22" s="169">
        <f>M14-SUM(M15:M21)</f>
        <v>6832</v>
      </c>
      <c r="N22" s="169">
        <f>N14-SUM(N15:N21)</f>
        <v>5445</v>
      </c>
      <c r="O22" s="169">
        <f>O14-SUM(O15:O21)</f>
        <v>7430</v>
      </c>
      <c r="P22" s="169">
        <f>P14-SUM(P15:P21)</f>
        <v>5740</v>
      </c>
      <c r="Q22" s="169">
        <f>Q14-SUM(Q15:Q21)</f>
        <v>6049</v>
      </c>
      <c r="R22" s="170">
        <f t="shared" si="3"/>
        <v>5.3832752613240498E-2</v>
      </c>
      <c r="S22" s="171">
        <f t="shared" si="4"/>
        <v>-0.11460772833723654</v>
      </c>
      <c r="T22" s="170">
        <f t="shared" si="5"/>
        <v>0.23164707233944778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167336</v>
      </c>
      <c r="D24" s="176">
        <v>150886</v>
      </c>
      <c r="E24" s="176">
        <v>178124</v>
      </c>
      <c r="F24" s="176">
        <v>192493</v>
      </c>
      <c r="G24" s="176">
        <v>185770</v>
      </c>
      <c r="H24" s="177">
        <f t="shared" ref="H24:H36" si="6">IFERROR(G24/F24-1,"-")</f>
        <v>-3.4925945359052024E-2</v>
      </c>
      <c r="I24" s="177">
        <f t="shared" ref="I24:I36" si="7">IFERROR(G24/C24-1,"-")</f>
        <v>0.11016159105034173</v>
      </c>
      <c r="J24" s="177">
        <f t="shared" ref="J24:J36" si="8">G24/G$10</f>
        <v>0.36025116935702817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12139</v>
      </c>
      <c r="D25" s="158">
        <v>9629</v>
      </c>
      <c r="E25" s="158">
        <v>11643</v>
      </c>
      <c r="F25" s="158">
        <v>9262</v>
      </c>
      <c r="G25" s="158">
        <v>9486</v>
      </c>
      <c r="H25" s="159">
        <f t="shared" si="6"/>
        <v>2.4184841286978953E-2</v>
      </c>
      <c r="I25" s="160">
        <f t="shared" si="7"/>
        <v>-0.21855177526979153</v>
      </c>
      <c r="J25" s="159">
        <f t="shared" si="8"/>
        <v>1.8395556831139415E-2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5201</v>
      </c>
      <c r="D26" s="163">
        <v>3770</v>
      </c>
      <c r="E26" s="163">
        <v>4502</v>
      </c>
      <c r="F26" s="163">
        <v>3070</v>
      </c>
      <c r="G26" s="163">
        <v>3103</v>
      </c>
      <c r="H26" s="164">
        <f t="shared" si="6"/>
        <v>1.0749185667752403E-2</v>
      </c>
      <c r="I26" s="165">
        <f t="shared" si="7"/>
        <v>-0.40338396462218806</v>
      </c>
      <c r="J26" s="164">
        <f t="shared" si="8"/>
        <v>6.0174375761148646E-3</v>
      </c>
    </row>
    <row r="27" spans="2:24" x14ac:dyDescent="0.25">
      <c r="B27" s="162" t="s">
        <v>100</v>
      </c>
      <c r="C27" s="163">
        <v>6938</v>
      </c>
      <c r="D27" s="163">
        <v>5859</v>
      </c>
      <c r="E27" s="163">
        <v>7141</v>
      </c>
      <c r="F27" s="163">
        <v>6192</v>
      </c>
      <c r="G27" s="163">
        <v>6383</v>
      </c>
      <c r="H27" s="164">
        <f t="shared" si="6"/>
        <v>3.0846253229974252E-2</v>
      </c>
      <c r="I27" s="165">
        <f t="shared" si="7"/>
        <v>-7.9994234649754969E-2</v>
      </c>
      <c r="J27" s="164">
        <f t="shared" si="8"/>
        <v>1.237811925502455E-2</v>
      </c>
    </row>
    <row r="28" spans="2:24" x14ac:dyDescent="0.25">
      <c r="B28" s="157" t="s">
        <v>107</v>
      </c>
      <c r="C28" s="158">
        <v>155197</v>
      </c>
      <c r="D28" s="158">
        <v>141257</v>
      </c>
      <c r="E28" s="158">
        <v>166481</v>
      </c>
      <c r="F28" s="158">
        <v>183231</v>
      </c>
      <c r="G28" s="158">
        <v>176284</v>
      </c>
      <c r="H28" s="159">
        <f t="shared" si="6"/>
        <v>-3.7913890116847093E-2</v>
      </c>
      <c r="I28" s="160">
        <f t="shared" si="7"/>
        <v>0.13587247176169637</v>
      </c>
      <c r="J28" s="159">
        <f t="shared" si="8"/>
        <v>0.34185561252588875</v>
      </c>
    </row>
    <row r="29" spans="2:24" x14ac:dyDescent="0.25">
      <c r="B29" s="162" t="s">
        <v>110</v>
      </c>
      <c r="C29" s="163">
        <v>67717</v>
      </c>
      <c r="D29" s="163">
        <v>58893</v>
      </c>
      <c r="E29" s="163">
        <v>75773</v>
      </c>
      <c r="F29" s="163">
        <v>88521</v>
      </c>
      <c r="G29" s="163">
        <v>85699</v>
      </c>
      <c r="H29" s="164">
        <f t="shared" si="6"/>
        <v>-3.1879441036590239E-2</v>
      </c>
      <c r="I29" s="165">
        <f t="shared" si="7"/>
        <v>0.26554631776363391</v>
      </c>
      <c r="J29" s="164">
        <f t="shared" si="8"/>
        <v>0.16619026195148817</v>
      </c>
    </row>
    <row r="30" spans="2:24" x14ac:dyDescent="0.25">
      <c r="B30" s="162" t="s">
        <v>113</v>
      </c>
      <c r="C30" s="163">
        <v>21840</v>
      </c>
      <c r="D30" s="163">
        <v>21772</v>
      </c>
      <c r="E30" s="163">
        <v>22300</v>
      </c>
      <c r="F30" s="163">
        <v>21791</v>
      </c>
      <c r="G30" s="163">
        <v>21540</v>
      </c>
      <c r="H30" s="164">
        <f t="shared" si="6"/>
        <v>-1.1518516818870173E-2</v>
      </c>
      <c r="I30" s="165">
        <f t="shared" si="7"/>
        <v>-1.3736263736263687E-2</v>
      </c>
      <c r="J30" s="164">
        <f t="shared" si="8"/>
        <v>4.1771062001132508E-2</v>
      </c>
    </row>
    <row r="31" spans="2:24" x14ac:dyDescent="0.25">
      <c r="B31" s="162" t="s">
        <v>116</v>
      </c>
      <c r="C31" s="163">
        <v>5078</v>
      </c>
      <c r="D31" s="163">
        <v>5847</v>
      </c>
      <c r="E31" s="163">
        <v>5677</v>
      </c>
      <c r="F31" s="163">
        <v>6726</v>
      </c>
      <c r="G31" s="163">
        <v>4438</v>
      </c>
      <c r="H31" s="164">
        <f t="shared" si="6"/>
        <v>-0.34017246506095744</v>
      </c>
      <c r="I31" s="165">
        <f t="shared" si="7"/>
        <v>-0.12603387160299329</v>
      </c>
      <c r="J31" s="164">
        <f t="shared" si="8"/>
        <v>8.6063125887198746E-3</v>
      </c>
    </row>
    <row r="32" spans="2:24" x14ac:dyDescent="0.25">
      <c r="B32" s="162" t="s">
        <v>123</v>
      </c>
      <c r="C32" s="163">
        <v>5180</v>
      </c>
      <c r="D32" s="163">
        <v>7509</v>
      </c>
      <c r="E32" s="163">
        <v>5590</v>
      </c>
      <c r="F32" s="163">
        <v>5719</v>
      </c>
      <c r="G32" s="163">
        <v>6569</v>
      </c>
      <c r="H32" s="164">
        <f t="shared" si="6"/>
        <v>0.14862738240951212</v>
      </c>
      <c r="I32" s="165">
        <f t="shared" si="7"/>
        <v>0.26814671814671809</v>
      </c>
      <c r="J32" s="164">
        <f t="shared" si="8"/>
        <v>1.2738816447791991E-2</v>
      </c>
    </row>
    <row r="33" spans="2:10" x14ac:dyDescent="0.25">
      <c r="B33" s="162" t="s">
        <v>119</v>
      </c>
      <c r="C33" s="163">
        <v>8096</v>
      </c>
      <c r="D33" s="163">
        <v>13721</v>
      </c>
      <c r="E33" s="163">
        <v>10648</v>
      </c>
      <c r="F33" s="163">
        <v>10458</v>
      </c>
      <c r="G33" s="163">
        <v>9538</v>
      </c>
      <c r="H33" s="164">
        <f t="shared" si="6"/>
        <v>-8.7970931344425352E-2</v>
      </c>
      <c r="I33" s="165">
        <f t="shared" si="7"/>
        <v>0.17811264822134398</v>
      </c>
      <c r="J33" s="164">
        <f t="shared" si="8"/>
        <v>1.8496396906536764E-2</v>
      </c>
    </row>
    <row r="34" spans="2:10" x14ac:dyDescent="0.25">
      <c r="B34" s="162" t="s">
        <v>128</v>
      </c>
      <c r="C34" s="163">
        <v>3423</v>
      </c>
      <c r="D34" s="163">
        <v>3306</v>
      </c>
      <c r="E34" s="163">
        <v>3960</v>
      </c>
      <c r="F34" s="163">
        <v>3602</v>
      </c>
      <c r="G34" s="163">
        <v>3557</v>
      </c>
      <c r="H34" s="164">
        <f t="shared" si="6"/>
        <v>-1.2493059411438079E-2</v>
      </c>
      <c r="I34" s="165">
        <f t="shared" si="7"/>
        <v>3.9146947122407294E-2</v>
      </c>
      <c r="J34" s="164">
        <f t="shared" si="8"/>
        <v>6.8978490036224862E-3</v>
      </c>
    </row>
    <row r="35" spans="2:10" x14ac:dyDescent="0.25">
      <c r="B35" s="162" t="s">
        <v>131</v>
      </c>
      <c r="C35" s="163">
        <v>7153</v>
      </c>
      <c r="D35" s="163">
        <v>2952</v>
      </c>
      <c r="E35" s="163">
        <v>5892</v>
      </c>
      <c r="F35" s="163">
        <v>5126</v>
      </c>
      <c r="G35" s="163">
        <v>4550</v>
      </c>
      <c r="H35" s="164">
        <f t="shared" si="6"/>
        <v>-0.11236831837690209</v>
      </c>
      <c r="I35" s="165">
        <f t="shared" si="7"/>
        <v>-0.36390325737452822</v>
      </c>
      <c r="J35" s="164">
        <f t="shared" si="8"/>
        <v>8.8235065972680094E-3</v>
      </c>
    </row>
    <row r="36" spans="2:10" x14ac:dyDescent="0.25">
      <c r="B36" s="168" t="s">
        <v>145</v>
      </c>
      <c r="C36" s="169">
        <f>C28-SUM(C29:C35)</f>
        <v>36710</v>
      </c>
      <c r="D36" s="169">
        <f>D28-SUM(D29:D35)</f>
        <v>27257</v>
      </c>
      <c r="E36" s="169">
        <f>E28-SUM(E29:E35)</f>
        <v>36641</v>
      </c>
      <c r="F36" s="169">
        <f>F28-SUM(F29:F35)</f>
        <v>41288</v>
      </c>
      <c r="G36" s="169">
        <f>G28-SUM(G29:G35)</f>
        <v>40393</v>
      </c>
      <c r="H36" s="170">
        <f t="shared" si="6"/>
        <v>-2.1677000581282746E-2</v>
      </c>
      <c r="I36" s="171">
        <f t="shared" si="7"/>
        <v>0.10032688640697351</v>
      </c>
      <c r="J36" s="170">
        <f t="shared" si="8"/>
        <v>7.8331407029328948E-2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130913</v>
      </c>
      <c r="D38" s="176">
        <v>108519</v>
      </c>
      <c r="E38" s="176">
        <v>129722</v>
      </c>
      <c r="F38" s="176">
        <v>139970</v>
      </c>
      <c r="G38" s="176">
        <v>129189</v>
      </c>
      <c r="H38" s="177">
        <f t="shared" ref="H38:H50" si="9">IFERROR(G38/F38-1,"-")</f>
        <v>-7.7023647924555294E-2</v>
      </c>
      <c r="I38" s="177">
        <f t="shared" ref="I38:I50" si="10">IFERROR(G38/C38-1,"-")</f>
        <v>-1.3169051201943227E-2</v>
      </c>
      <c r="J38" s="177">
        <f t="shared" ref="J38:J50" si="11">G38/G$10</f>
        <v>0.2505274711636169</v>
      </c>
    </row>
    <row r="39" spans="2:10" x14ac:dyDescent="0.25">
      <c r="B39" s="157" t="s">
        <v>97</v>
      </c>
      <c r="C39" s="158">
        <v>8861</v>
      </c>
      <c r="D39" s="158">
        <v>6782</v>
      </c>
      <c r="E39" s="158">
        <v>6830</v>
      </c>
      <c r="F39" s="158">
        <v>8145</v>
      </c>
      <c r="G39" s="158">
        <v>7239</v>
      </c>
      <c r="H39" s="159">
        <f t="shared" si="9"/>
        <v>-0.11123388581952121</v>
      </c>
      <c r="I39" s="160">
        <f t="shared" si="10"/>
        <v>-0.18304931723281792</v>
      </c>
      <c r="J39" s="159">
        <f t="shared" si="11"/>
        <v>1.4038102034642444E-2</v>
      </c>
    </row>
    <row r="40" spans="2:10" x14ac:dyDescent="0.25">
      <c r="B40" s="162" t="s">
        <v>103</v>
      </c>
      <c r="C40" s="163">
        <v>3182</v>
      </c>
      <c r="D40" s="163">
        <v>2284</v>
      </c>
      <c r="E40" s="163">
        <v>1887</v>
      </c>
      <c r="F40" s="163">
        <v>3276</v>
      </c>
      <c r="G40" s="163">
        <v>2399</v>
      </c>
      <c r="H40" s="164">
        <f t="shared" si="9"/>
        <v>-0.26770451770451775</v>
      </c>
      <c r="I40" s="165">
        <f t="shared" si="10"/>
        <v>-0.24607165304839729</v>
      </c>
      <c r="J40" s="164">
        <f t="shared" si="11"/>
        <v>4.6522180938122978E-3</v>
      </c>
    </row>
    <row r="41" spans="2:10" x14ac:dyDescent="0.25">
      <c r="B41" s="162" t="s">
        <v>100</v>
      </c>
      <c r="C41" s="163">
        <v>5679</v>
      </c>
      <c r="D41" s="163">
        <v>4498</v>
      </c>
      <c r="E41" s="163">
        <v>4943</v>
      </c>
      <c r="F41" s="163">
        <v>4869</v>
      </c>
      <c r="G41" s="163">
        <v>4840</v>
      </c>
      <c r="H41" s="164">
        <f t="shared" si="9"/>
        <v>-5.9560484699117122E-3</v>
      </c>
      <c r="I41" s="165">
        <f t="shared" si="10"/>
        <v>-0.1477372776897341</v>
      </c>
      <c r="J41" s="164">
        <f t="shared" si="11"/>
        <v>9.3858839408301458E-3</v>
      </c>
    </row>
    <row r="42" spans="2:10" x14ac:dyDescent="0.25">
      <c r="B42" s="157" t="s">
        <v>107</v>
      </c>
      <c r="C42" s="158">
        <v>122052</v>
      </c>
      <c r="D42" s="158">
        <v>101737</v>
      </c>
      <c r="E42" s="158">
        <v>122892</v>
      </c>
      <c r="F42" s="158">
        <v>131825</v>
      </c>
      <c r="G42" s="158">
        <v>121950</v>
      </c>
      <c r="H42" s="159">
        <f t="shared" si="9"/>
        <v>-7.490991845249384E-2</v>
      </c>
      <c r="I42" s="160">
        <f t="shared" si="10"/>
        <v>-8.3570936977683807E-4</v>
      </c>
      <c r="J42" s="159">
        <f t="shared" si="11"/>
        <v>0.23648936912897445</v>
      </c>
    </row>
    <row r="43" spans="2:10" x14ac:dyDescent="0.25">
      <c r="B43" s="162" t="s">
        <v>110</v>
      </c>
      <c r="C43" s="163">
        <v>56127</v>
      </c>
      <c r="D43" s="163">
        <v>42517</v>
      </c>
      <c r="E43" s="163">
        <v>59401</v>
      </c>
      <c r="F43" s="163">
        <v>61572</v>
      </c>
      <c r="G43" s="163">
        <v>58551</v>
      </c>
      <c r="H43" s="164">
        <f t="shared" si="9"/>
        <v>-4.9064509842136061E-2</v>
      </c>
      <c r="I43" s="165">
        <f t="shared" si="10"/>
        <v>4.3187770591693875E-2</v>
      </c>
      <c r="J43" s="164">
        <f t="shared" si="11"/>
        <v>0.11354398566519544</v>
      </c>
    </row>
    <row r="44" spans="2:10" x14ac:dyDescent="0.25">
      <c r="B44" s="162" t="s">
        <v>113</v>
      </c>
      <c r="C44" s="163">
        <v>6274</v>
      </c>
      <c r="D44" s="163">
        <v>5619</v>
      </c>
      <c r="E44" s="163">
        <v>5596</v>
      </c>
      <c r="F44" s="163">
        <v>5741</v>
      </c>
      <c r="G44" s="163">
        <v>5358</v>
      </c>
      <c r="H44" s="164">
        <f t="shared" si="9"/>
        <v>-6.671311618184983E-2</v>
      </c>
      <c r="I44" s="165">
        <f t="shared" si="10"/>
        <v>-0.14599936244819889</v>
      </c>
      <c r="J44" s="164">
        <f t="shared" si="11"/>
        <v>1.0390406230365273E-2</v>
      </c>
    </row>
    <row r="45" spans="2:10" x14ac:dyDescent="0.25">
      <c r="B45" s="162" t="s">
        <v>116</v>
      </c>
      <c r="C45" s="163">
        <v>2437</v>
      </c>
      <c r="D45" s="163">
        <v>2963</v>
      </c>
      <c r="E45" s="163">
        <v>2672</v>
      </c>
      <c r="F45" s="163">
        <v>3152</v>
      </c>
      <c r="G45" s="163">
        <v>2523</v>
      </c>
      <c r="H45" s="164">
        <f t="shared" si="9"/>
        <v>-0.19955583756345174</v>
      </c>
      <c r="I45" s="165">
        <f t="shared" si="10"/>
        <v>3.528929011079196E-2</v>
      </c>
      <c r="J45" s="164">
        <f t="shared" si="11"/>
        <v>4.892682888990591E-3</v>
      </c>
    </row>
    <row r="46" spans="2:10" x14ac:dyDescent="0.25">
      <c r="B46" s="162" t="s">
        <v>123</v>
      </c>
      <c r="C46" s="163">
        <v>4161</v>
      </c>
      <c r="D46" s="163">
        <v>5925</v>
      </c>
      <c r="E46" s="163">
        <v>4414</v>
      </c>
      <c r="F46" s="163">
        <v>5006</v>
      </c>
      <c r="G46" s="163">
        <v>4839</v>
      </c>
      <c r="H46" s="164">
        <f t="shared" si="9"/>
        <v>-3.3359968038353949E-2</v>
      </c>
      <c r="I46" s="165">
        <f t="shared" si="10"/>
        <v>0.16294160057678453</v>
      </c>
      <c r="J46" s="164">
        <f t="shared" si="11"/>
        <v>9.3839447086109667E-3</v>
      </c>
    </row>
    <row r="47" spans="2:10" x14ac:dyDescent="0.25">
      <c r="B47" s="162" t="s">
        <v>119</v>
      </c>
      <c r="C47" s="163">
        <v>5040</v>
      </c>
      <c r="D47" s="163">
        <v>6039</v>
      </c>
      <c r="E47" s="163">
        <v>4869</v>
      </c>
      <c r="F47" s="163">
        <v>5160</v>
      </c>
      <c r="G47" s="163">
        <v>4393</v>
      </c>
      <c r="H47" s="164">
        <f t="shared" si="9"/>
        <v>-0.14864341085271315</v>
      </c>
      <c r="I47" s="165">
        <f t="shared" si="10"/>
        <v>-0.12837301587301586</v>
      </c>
      <c r="J47" s="164">
        <f t="shared" si="11"/>
        <v>8.5190471388567838E-3</v>
      </c>
    </row>
    <row r="48" spans="2:10" x14ac:dyDescent="0.25">
      <c r="B48" s="162" t="s">
        <v>128</v>
      </c>
      <c r="C48" s="163">
        <v>3437</v>
      </c>
      <c r="D48" s="163">
        <v>3876</v>
      </c>
      <c r="E48" s="163">
        <v>3798</v>
      </c>
      <c r="F48" s="163">
        <v>3450</v>
      </c>
      <c r="G48" s="163">
        <v>3302</v>
      </c>
      <c r="H48" s="164">
        <f t="shared" si="9"/>
        <v>-4.2898550724637663E-2</v>
      </c>
      <c r="I48" s="165">
        <f t="shared" si="10"/>
        <v>-3.9278440500436385E-2</v>
      </c>
      <c r="J48" s="164">
        <f t="shared" si="11"/>
        <v>6.4033447877316413E-3</v>
      </c>
    </row>
    <row r="49" spans="2:10" x14ac:dyDescent="0.25">
      <c r="B49" s="162" t="s">
        <v>131</v>
      </c>
      <c r="C49" s="163">
        <v>8443</v>
      </c>
      <c r="D49" s="163">
        <v>4863</v>
      </c>
      <c r="E49" s="163">
        <v>5672</v>
      </c>
      <c r="F49" s="163">
        <v>5881</v>
      </c>
      <c r="G49" s="163">
        <v>3783</v>
      </c>
      <c r="H49" s="164">
        <f t="shared" si="9"/>
        <v>-0.35674205067165443</v>
      </c>
      <c r="I49" s="165">
        <f t="shared" si="10"/>
        <v>-0.55193651545659128</v>
      </c>
      <c r="J49" s="164">
        <f t="shared" si="11"/>
        <v>7.3361154851571166E-3</v>
      </c>
    </row>
    <row r="50" spans="2:10" x14ac:dyDescent="0.25">
      <c r="B50" s="168" t="s">
        <v>145</v>
      </c>
      <c r="C50" s="169">
        <f>C42-SUM(C43:C49)</f>
        <v>36133</v>
      </c>
      <c r="D50" s="169">
        <f>D42-SUM(D43:D49)</f>
        <v>29935</v>
      </c>
      <c r="E50" s="169">
        <f>E42-SUM(E43:E49)</f>
        <v>36470</v>
      </c>
      <c r="F50" s="169">
        <f>F42-SUM(F43:F49)</f>
        <v>41863</v>
      </c>
      <c r="G50" s="169">
        <f>G42-SUM(G43:G49)</f>
        <v>39201</v>
      </c>
      <c r="H50" s="170">
        <f t="shared" si="9"/>
        <v>-6.3588371593053528E-2</v>
      </c>
      <c r="I50" s="171">
        <f t="shared" si="10"/>
        <v>8.4908532366534839E-2</v>
      </c>
      <c r="J50" s="170">
        <f t="shared" si="11"/>
        <v>7.6019842224066644E-2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5082</v>
      </c>
      <c r="D52" s="176">
        <v>3386</v>
      </c>
      <c r="E52" s="176">
        <v>4319</v>
      </c>
      <c r="F52" s="176">
        <v>4906</v>
      </c>
      <c r="G52" s="176">
        <v>3729</v>
      </c>
      <c r="H52" s="177">
        <f t="shared" ref="H52:H64" si="12">IFERROR(G52/F52-1,"-")</f>
        <v>-0.23991031390134532</v>
      </c>
      <c r="I52" s="177">
        <f t="shared" ref="I52:I64" si="13">IFERROR(G52/C52-1,"-")</f>
        <v>-0.26623376623376627</v>
      </c>
      <c r="J52" s="177">
        <f t="shared" ref="J52:J64" si="14">G52/G$10</f>
        <v>7.2313969453214081E-3</v>
      </c>
    </row>
    <row r="53" spans="2:10" x14ac:dyDescent="0.25">
      <c r="B53" s="157" t="s">
        <v>97</v>
      </c>
      <c r="C53" s="158">
        <v>765</v>
      </c>
      <c r="D53" s="158">
        <v>188</v>
      </c>
      <c r="E53" s="158">
        <v>720</v>
      </c>
      <c r="F53" s="158">
        <v>802</v>
      </c>
      <c r="G53" s="158">
        <v>273</v>
      </c>
      <c r="H53" s="159">
        <f t="shared" si="12"/>
        <v>-0.65960099750623447</v>
      </c>
      <c r="I53" s="160">
        <f t="shared" si="13"/>
        <v>-0.64313725490196072</v>
      </c>
      <c r="J53" s="159">
        <f t="shared" si="14"/>
        <v>5.2941039583608062E-4</v>
      </c>
    </row>
    <row r="54" spans="2:10" x14ac:dyDescent="0.25">
      <c r="B54" s="162" t="s">
        <v>103</v>
      </c>
      <c r="C54" s="163">
        <v>402</v>
      </c>
      <c r="D54" s="163">
        <v>15</v>
      </c>
      <c r="E54" s="163">
        <v>159</v>
      </c>
      <c r="F54" s="163">
        <v>392</v>
      </c>
      <c r="G54" s="163">
        <v>3</v>
      </c>
      <c r="H54" s="164">
        <f t="shared" si="12"/>
        <v>-0.99234693877551017</v>
      </c>
      <c r="I54" s="165">
        <f t="shared" si="13"/>
        <v>-0.9925373134328358</v>
      </c>
      <c r="J54" s="164">
        <f t="shared" si="14"/>
        <v>5.8176966575393468E-6</v>
      </c>
    </row>
    <row r="55" spans="2:10" x14ac:dyDescent="0.25">
      <c r="B55" s="162" t="s">
        <v>100</v>
      </c>
      <c r="C55" s="163">
        <v>363</v>
      </c>
      <c r="D55" s="163">
        <v>173</v>
      </c>
      <c r="E55" s="163">
        <v>561</v>
      </c>
      <c r="F55" s="163">
        <v>410</v>
      </c>
      <c r="G55" s="163">
        <v>270</v>
      </c>
      <c r="H55" s="164">
        <f t="shared" si="12"/>
        <v>-0.34146341463414631</v>
      </c>
      <c r="I55" s="165">
        <f t="shared" si="13"/>
        <v>-0.25619834710743805</v>
      </c>
      <c r="J55" s="164">
        <f t="shared" si="14"/>
        <v>5.2359269917854126E-4</v>
      </c>
    </row>
    <row r="56" spans="2:10" x14ac:dyDescent="0.25">
      <c r="B56" s="157" t="s">
        <v>107</v>
      </c>
      <c r="C56" s="158">
        <v>4317</v>
      </c>
      <c r="D56" s="158">
        <v>3198</v>
      </c>
      <c r="E56" s="158">
        <v>3599</v>
      </c>
      <c r="F56" s="158">
        <v>4104</v>
      </c>
      <c r="G56" s="158">
        <v>3456</v>
      </c>
      <c r="H56" s="159">
        <f t="shared" si="12"/>
        <v>-0.15789473684210531</v>
      </c>
      <c r="I56" s="160">
        <f t="shared" si="13"/>
        <v>-0.19944405837387069</v>
      </c>
      <c r="J56" s="159">
        <f t="shared" si="14"/>
        <v>6.701986549485328E-3</v>
      </c>
    </row>
    <row r="57" spans="2:10" x14ac:dyDescent="0.25">
      <c r="B57" s="162" t="s">
        <v>110</v>
      </c>
      <c r="C57" s="163">
        <v>964</v>
      </c>
      <c r="D57" s="163">
        <v>882</v>
      </c>
      <c r="E57" s="163">
        <v>1021</v>
      </c>
      <c r="F57" s="163">
        <v>1074</v>
      </c>
      <c r="G57" s="163">
        <v>1114</v>
      </c>
      <c r="H57" s="164">
        <f t="shared" si="12"/>
        <v>3.7243947858472959E-2</v>
      </c>
      <c r="I57" s="165">
        <f t="shared" si="13"/>
        <v>0.15560165975103724</v>
      </c>
      <c r="J57" s="164">
        <f t="shared" si="14"/>
        <v>2.1603046921662775E-3</v>
      </c>
    </row>
    <row r="58" spans="2:10" x14ac:dyDescent="0.25">
      <c r="B58" s="162" t="s">
        <v>113</v>
      </c>
      <c r="C58" s="163">
        <v>1703</v>
      </c>
      <c r="D58" s="163">
        <v>1217</v>
      </c>
      <c r="E58" s="163">
        <v>857</v>
      </c>
      <c r="F58" s="163">
        <v>1277</v>
      </c>
      <c r="G58" s="163">
        <v>870</v>
      </c>
      <c r="H58" s="164">
        <f t="shared" si="12"/>
        <v>-0.31871574001566172</v>
      </c>
      <c r="I58" s="165">
        <f t="shared" si="13"/>
        <v>-0.48913681738109216</v>
      </c>
      <c r="J58" s="164">
        <f t="shared" si="14"/>
        <v>1.6871320306864107E-3</v>
      </c>
    </row>
    <row r="59" spans="2:10" x14ac:dyDescent="0.25">
      <c r="B59" s="162" t="s">
        <v>116</v>
      </c>
      <c r="C59" s="163">
        <v>145</v>
      </c>
      <c r="D59" s="163">
        <v>158</v>
      </c>
      <c r="E59" s="163">
        <v>266</v>
      </c>
      <c r="F59" s="163">
        <v>266</v>
      </c>
      <c r="G59" s="163">
        <v>194</v>
      </c>
      <c r="H59" s="164">
        <f t="shared" si="12"/>
        <v>-0.27067669172932329</v>
      </c>
      <c r="I59" s="165">
        <f t="shared" si="13"/>
        <v>0.33793103448275863</v>
      </c>
      <c r="J59" s="164">
        <f t="shared" si="14"/>
        <v>3.7621105052087778E-4</v>
      </c>
    </row>
    <row r="60" spans="2:10" x14ac:dyDescent="0.25">
      <c r="B60" s="162" t="s">
        <v>123</v>
      </c>
      <c r="C60" s="163">
        <v>49</v>
      </c>
      <c r="D60" s="163">
        <v>65</v>
      </c>
      <c r="E60" s="163">
        <v>99</v>
      </c>
      <c r="F60" s="163">
        <v>154</v>
      </c>
      <c r="G60" s="163">
        <v>122</v>
      </c>
      <c r="H60" s="164">
        <f t="shared" si="12"/>
        <v>-0.20779220779220775</v>
      </c>
      <c r="I60" s="165">
        <f t="shared" si="13"/>
        <v>1.489795918367347</v>
      </c>
      <c r="J60" s="164">
        <f t="shared" si="14"/>
        <v>2.3658633073993343E-4</v>
      </c>
    </row>
    <row r="61" spans="2:10" x14ac:dyDescent="0.25">
      <c r="B61" s="162" t="s">
        <v>119</v>
      </c>
      <c r="C61" s="163">
        <v>76</v>
      </c>
      <c r="D61" s="163">
        <v>147</v>
      </c>
      <c r="E61" s="163">
        <v>45</v>
      </c>
      <c r="F61" s="163">
        <v>80</v>
      </c>
      <c r="G61" s="163">
        <v>115</v>
      </c>
      <c r="H61" s="164">
        <f t="shared" si="12"/>
        <v>0.4375</v>
      </c>
      <c r="I61" s="165">
        <f t="shared" si="13"/>
        <v>0.51315789473684204</v>
      </c>
      <c r="J61" s="164">
        <f t="shared" si="14"/>
        <v>2.2301170520567498E-4</v>
      </c>
    </row>
    <row r="62" spans="2:10" x14ac:dyDescent="0.25">
      <c r="B62" s="162" t="s">
        <v>128</v>
      </c>
      <c r="C62" s="163">
        <v>58</v>
      </c>
      <c r="D62" s="163">
        <v>30</v>
      </c>
      <c r="E62" s="163">
        <v>21</v>
      </c>
      <c r="F62" s="163">
        <v>19</v>
      </c>
      <c r="G62" s="163">
        <v>9</v>
      </c>
      <c r="H62" s="164">
        <f t="shared" si="12"/>
        <v>-0.52631578947368429</v>
      </c>
      <c r="I62" s="165">
        <f t="shared" si="13"/>
        <v>-0.84482758620689657</v>
      </c>
      <c r="J62" s="164">
        <f t="shared" si="14"/>
        <v>1.745308997261804E-5</v>
      </c>
    </row>
    <row r="63" spans="2:10" x14ac:dyDescent="0.25">
      <c r="B63" s="162" t="s">
        <v>131</v>
      </c>
      <c r="C63" s="163">
        <v>148</v>
      </c>
      <c r="D63" s="163">
        <v>36</v>
      </c>
      <c r="E63" s="163">
        <v>10</v>
      </c>
      <c r="F63" s="163">
        <v>12</v>
      </c>
      <c r="G63" s="163">
        <v>11</v>
      </c>
      <c r="H63" s="164">
        <f t="shared" si="12"/>
        <v>-8.333333333333337E-2</v>
      </c>
      <c r="I63" s="165">
        <f t="shared" si="13"/>
        <v>-0.92567567567567566</v>
      </c>
      <c r="J63" s="164">
        <f t="shared" si="14"/>
        <v>2.1331554410977606E-5</v>
      </c>
    </row>
    <row r="64" spans="2:10" x14ac:dyDescent="0.25">
      <c r="B64" s="168" t="s">
        <v>145</v>
      </c>
      <c r="C64" s="169">
        <f>C56-SUM(C57:C63)</f>
        <v>1174</v>
      </c>
      <c r="D64" s="169">
        <f>D56-SUM(D57:D63)</f>
        <v>663</v>
      </c>
      <c r="E64" s="169">
        <f>E56-SUM(E57:E63)</f>
        <v>1280</v>
      </c>
      <c r="F64" s="169">
        <f>F56-SUM(F57:F63)</f>
        <v>1222</v>
      </c>
      <c r="G64" s="169">
        <f>G56-SUM(G57:G63)</f>
        <v>1021</v>
      </c>
      <c r="H64" s="170">
        <f t="shared" si="12"/>
        <v>-0.16448445171849424</v>
      </c>
      <c r="I64" s="171">
        <f t="shared" si="13"/>
        <v>-0.13032367972742764</v>
      </c>
      <c r="J64" s="170">
        <f t="shared" si="14"/>
        <v>1.9799560957825578E-3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11855</v>
      </c>
      <c r="D66" s="176">
        <v>15413</v>
      </c>
      <c r="E66" s="176">
        <v>17598</v>
      </c>
      <c r="F66" s="176">
        <v>14323</v>
      </c>
      <c r="G66" s="176">
        <v>18273</v>
      </c>
      <c r="H66" s="177">
        <f t="shared" ref="H66:H78" si="15">IFERROR(G66/F66-1,"-")</f>
        <v>0.27578021364239325</v>
      </c>
      <c r="I66" s="177">
        <f t="shared" ref="I66:I78" si="16">IFERROR(G66/C66-1,"-")</f>
        <v>0.54137494727962876</v>
      </c>
      <c r="J66" s="177">
        <f t="shared" ref="J66:J78" si="17">G66/G$10</f>
        <v>3.543559034107216E-2</v>
      </c>
    </row>
    <row r="67" spans="2:10" x14ac:dyDescent="0.25">
      <c r="B67" s="157" t="s">
        <v>97</v>
      </c>
      <c r="C67" s="158">
        <v>2441</v>
      </c>
      <c r="D67" s="158">
        <v>1654</v>
      </c>
      <c r="E67" s="158">
        <v>953</v>
      </c>
      <c r="F67" s="158">
        <v>2836</v>
      </c>
      <c r="G67" s="158">
        <v>4319</v>
      </c>
      <c r="H67" s="159">
        <f t="shared" si="15"/>
        <v>0.52291960507757396</v>
      </c>
      <c r="I67" s="160">
        <f t="shared" si="16"/>
        <v>0.76935682097501035</v>
      </c>
      <c r="J67" s="159">
        <f t="shared" si="17"/>
        <v>8.3755439546374794E-3</v>
      </c>
    </row>
    <row r="68" spans="2:10" x14ac:dyDescent="0.25">
      <c r="B68" s="162" t="s">
        <v>103</v>
      </c>
      <c r="C68" s="163">
        <v>1266</v>
      </c>
      <c r="D68" s="163">
        <v>1064</v>
      </c>
      <c r="E68" s="163">
        <v>140</v>
      </c>
      <c r="F68" s="163">
        <v>1755</v>
      </c>
      <c r="G68" s="163">
        <v>2747</v>
      </c>
      <c r="H68" s="164">
        <f t="shared" si="15"/>
        <v>0.56524216524216531</v>
      </c>
      <c r="I68" s="165">
        <f t="shared" si="16"/>
        <v>1.169826224328594</v>
      </c>
      <c r="J68" s="164">
        <f t="shared" si="17"/>
        <v>5.3270709060868624E-3</v>
      </c>
    </row>
    <row r="69" spans="2:10" x14ac:dyDescent="0.25">
      <c r="B69" s="162" t="s">
        <v>100</v>
      </c>
      <c r="C69" s="163">
        <v>1175</v>
      </c>
      <c r="D69" s="163">
        <v>590</v>
      </c>
      <c r="E69" s="163">
        <v>813</v>
      </c>
      <c r="F69" s="163">
        <v>1081</v>
      </c>
      <c r="G69" s="163">
        <v>1572</v>
      </c>
      <c r="H69" s="164">
        <f t="shared" si="15"/>
        <v>0.45420906567992603</v>
      </c>
      <c r="I69" s="165">
        <f t="shared" si="16"/>
        <v>0.33787234042553194</v>
      </c>
      <c r="J69" s="164">
        <f t="shared" si="17"/>
        <v>3.0484730485506178E-3</v>
      </c>
    </row>
    <row r="70" spans="2:10" x14ac:dyDescent="0.25">
      <c r="B70" s="157" t="s">
        <v>107</v>
      </c>
      <c r="C70" s="158">
        <v>9414</v>
      </c>
      <c r="D70" s="158">
        <v>13759</v>
      </c>
      <c r="E70" s="158">
        <v>16645</v>
      </c>
      <c r="F70" s="158">
        <v>11487</v>
      </c>
      <c r="G70" s="158">
        <v>13954</v>
      </c>
      <c r="H70" s="159">
        <f t="shared" si="15"/>
        <v>0.21476451640985461</v>
      </c>
      <c r="I70" s="160">
        <f t="shared" si="16"/>
        <v>0.48226046314000426</v>
      </c>
      <c r="J70" s="159">
        <f t="shared" si="17"/>
        <v>2.7060046386434684E-2</v>
      </c>
    </row>
    <row r="71" spans="2:10" x14ac:dyDescent="0.25">
      <c r="B71" s="162" t="s">
        <v>110</v>
      </c>
      <c r="C71" s="163">
        <v>3503</v>
      </c>
      <c r="D71" s="163">
        <v>3602</v>
      </c>
      <c r="E71" s="163">
        <v>5269</v>
      </c>
      <c r="F71" s="163">
        <v>5245</v>
      </c>
      <c r="G71" s="163">
        <v>5752</v>
      </c>
      <c r="H71" s="164">
        <f t="shared" si="15"/>
        <v>9.6663489037178252E-2</v>
      </c>
      <c r="I71" s="165">
        <f t="shared" si="16"/>
        <v>0.64202112475021411</v>
      </c>
      <c r="J71" s="164">
        <f t="shared" si="17"/>
        <v>1.1154463724722109E-2</v>
      </c>
    </row>
    <row r="72" spans="2:10" x14ac:dyDescent="0.25">
      <c r="B72" s="162" t="s">
        <v>113</v>
      </c>
      <c r="C72" s="163">
        <v>1490</v>
      </c>
      <c r="D72" s="163">
        <v>476</v>
      </c>
      <c r="E72" s="163">
        <v>980</v>
      </c>
      <c r="F72" s="163">
        <v>2200</v>
      </c>
      <c r="G72" s="163">
        <v>1660</v>
      </c>
      <c r="H72" s="164">
        <f t="shared" si="15"/>
        <v>-0.24545454545454548</v>
      </c>
      <c r="I72" s="165">
        <f t="shared" si="16"/>
        <v>0.11409395973154357</v>
      </c>
      <c r="J72" s="164">
        <f t="shared" si="17"/>
        <v>3.2191254838384387E-3</v>
      </c>
    </row>
    <row r="73" spans="2:10" x14ac:dyDescent="0.25">
      <c r="B73" s="162" t="s">
        <v>116</v>
      </c>
      <c r="C73" s="163">
        <v>1078</v>
      </c>
      <c r="D73" s="163">
        <v>2656</v>
      </c>
      <c r="E73" s="163">
        <v>2457</v>
      </c>
      <c r="F73" s="163">
        <v>533</v>
      </c>
      <c r="G73" s="163">
        <v>878</v>
      </c>
      <c r="H73" s="164">
        <f t="shared" si="15"/>
        <v>0.64727954971857415</v>
      </c>
      <c r="I73" s="165">
        <f t="shared" si="16"/>
        <v>-0.1855287569573284</v>
      </c>
      <c r="J73" s="164">
        <f t="shared" si="17"/>
        <v>1.7026458884398488E-3</v>
      </c>
    </row>
    <row r="74" spans="2:10" x14ac:dyDescent="0.25">
      <c r="B74" s="162" t="s">
        <v>123</v>
      </c>
      <c r="C74" s="163">
        <v>144</v>
      </c>
      <c r="D74" s="163">
        <v>1211</v>
      </c>
      <c r="E74" s="163">
        <v>599</v>
      </c>
      <c r="F74" s="163">
        <v>409</v>
      </c>
      <c r="G74" s="163">
        <v>499</v>
      </c>
      <c r="H74" s="164">
        <f t="shared" si="15"/>
        <v>0.22004889975550124</v>
      </c>
      <c r="I74" s="165">
        <f t="shared" si="16"/>
        <v>2.4652777777777777</v>
      </c>
      <c r="J74" s="164">
        <f t="shared" si="17"/>
        <v>9.6767687737071134E-4</v>
      </c>
    </row>
    <row r="75" spans="2:10" x14ac:dyDescent="0.25">
      <c r="B75" s="162" t="s">
        <v>119</v>
      </c>
      <c r="C75" s="163">
        <v>343</v>
      </c>
      <c r="D75" s="163">
        <v>372</v>
      </c>
      <c r="E75" s="163">
        <v>448</v>
      </c>
      <c r="F75" s="163">
        <v>139</v>
      </c>
      <c r="G75" s="163">
        <v>367</v>
      </c>
      <c r="H75" s="164">
        <f t="shared" si="15"/>
        <v>1.6402877697841727</v>
      </c>
      <c r="I75" s="165">
        <f t="shared" si="16"/>
        <v>6.9970845481049482E-2</v>
      </c>
      <c r="J75" s="164">
        <f t="shared" si="17"/>
        <v>7.1169822443898007E-4</v>
      </c>
    </row>
    <row r="76" spans="2:10" x14ac:dyDescent="0.25">
      <c r="B76" s="162" t="s">
        <v>128</v>
      </c>
      <c r="C76" s="163">
        <v>342</v>
      </c>
      <c r="D76" s="163">
        <v>1284</v>
      </c>
      <c r="E76" s="163">
        <v>807</v>
      </c>
      <c r="F76" s="163">
        <v>169</v>
      </c>
      <c r="G76" s="163">
        <v>353</v>
      </c>
      <c r="H76" s="164">
        <f t="shared" si="15"/>
        <v>1.0887573964497039</v>
      </c>
      <c r="I76" s="165">
        <f t="shared" si="16"/>
        <v>3.2163742690058506E-2</v>
      </c>
      <c r="J76" s="164">
        <f t="shared" si="17"/>
        <v>6.8454897337046322E-4</v>
      </c>
    </row>
    <row r="77" spans="2:10" x14ac:dyDescent="0.25">
      <c r="B77" s="162" t="s">
        <v>131</v>
      </c>
      <c r="C77" s="163">
        <v>393</v>
      </c>
      <c r="D77" s="163">
        <v>157</v>
      </c>
      <c r="E77" s="163">
        <v>220</v>
      </c>
      <c r="F77" s="163">
        <v>32</v>
      </c>
      <c r="G77" s="163">
        <v>576</v>
      </c>
      <c r="H77" s="164">
        <f t="shared" si="15"/>
        <v>17</v>
      </c>
      <c r="I77" s="165">
        <f t="shared" si="16"/>
        <v>0.46564885496183206</v>
      </c>
      <c r="J77" s="164">
        <f t="shared" si="17"/>
        <v>1.1169977582475546E-3</v>
      </c>
    </row>
    <row r="78" spans="2:10" x14ac:dyDescent="0.25">
      <c r="B78" s="168" t="s">
        <v>145</v>
      </c>
      <c r="C78" s="169">
        <f>C70-SUM(C71:C77)</f>
        <v>2121</v>
      </c>
      <c r="D78" s="169">
        <f>D70-SUM(D71:D77)</f>
        <v>4001</v>
      </c>
      <c r="E78" s="169">
        <f>E70-SUM(E71:E77)</f>
        <v>5865</v>
      </c>
      <c r="F78" s="169">
        <f>F70-SUM(F71:F77)</f>
        <v>2760</v>
      </c>
      <c r="G78" s="169">
        <f>G70-SUM(G71:G77)</f>
        <v>3869</v>
      </c>
      <c r="H78" s="170">
        <f t="shared" si="15"/>
        <v>0.40181159420289858</v>
      </c>
      <c r="I78" s="171">
        <f t="shared" si="16"/>
        <v>0.82413955681282425</v>
      </c>
      <c r="J78" s="170">
        <f t="shared" si="17"/>
        <v>7.5028894560065775E-3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78749</v>
      </c>
      <c r="D80" s="176">
        <v>55065</v>
      </c>
      <c r="E80" s="176">
        <v>71377</v>
      </c>
      <c r="F80" s="176">
        <v>78632</v>
      </c>
      <c r="G80" s="176">
        <v>85365</v>
      </c>
      <c r="H80" s="177">
        <f t="shared" ref="H80:H92" si="18">IFERROR(G80/F80-1,"-")</f>
        <v>8.5626716858276497E-2</v>
      </c>
      <c r="I80" s="177">
        <f t="shared" ref="I80:I92" si="19">IFERROR(G80/C80-1,"-")</f>
        <v>8.4013765254161932E-2</v>
      </c>
      <c r="J80" s="177">
        <f t="shared" ref="J80:J92" si="20">G80/G$10</f>
        <v>0.16554255839028212</v>
      </c>
    </row>
    <row r="81" spans="2:10" x14ac:dyDescent="0.25">
      <c r="B81" s="157" t="s">
        <v>97</v>
      </c>
      <c r="C81" s="158">
        <v>27855</v>
      </c>
      <c r="D81" s="158">
        <v>15541</v>
      </c>
      <c r="E81" s="158">
        <v>24794</v>
      </c>
      <c r="F81" s="158">
        <v>19994</v>
      </c>
      <c r="G81" s="158">
        <v>28095</v>
      </c>
      <c r="H81" s="159">
        <f t="shared" si="18"/>
        <v>0.40517155146543971</v>
      </c>
      <c r="I81" s="160">
        <f t="shared" si="19"/>
        <v>8.6160473882606059E-3</v>
      </c>
      <c r="J81" s="159">
        <f t="shared" si="20"/>
        <v>5.4482729197855982E-2</v>
      </c>
    </row>
    <row r="82" spans="2:10" x14ac:dyDescent="0.25">
      <c r="B82" s="162" t="s">
        <v>103</v>
      </c>
      <c r="C82" s="163">
        <v>5664</v>
      </c>
      <c r="D82" s="163">
        <v>4820</v>
      </c>
      <c r="E82" s="163">
        <v>5298</v>
      </c>
      <c r="F82" s="163">
        <v>4608</v>
      </c>
      <c r="G82" s="163">
        <v>6989</v>
      </c>
      <c r="H82" s="164">
        <f t="shared" si="18"/>
        <v>0.51671006944444442</v>
      </c>
      <c r="I82" s="165">
        <f t="shared" si="19"/>
        <v>0.23393361581920913</v>
      </c>
      <c r="J82" s="164">
        <f t="shared" si="20"/>
        <v>1.3553293979847499E-2</v>
      </c>
    </row>
    <row r="83" spans="2:10" x14ac:dyDescent="0.25">
      <c r="B83" s="162" t="s">
        <v>100</v>
      </c>
      <c r="C83" s="163">
        <v>22191</v>
      </c>
      <c r="D83" s="163">
        <v>10721</v>
      </c>
      <c r="E83" s="163">
        <v>19496</v>
      </c>
      <c r="F83" s="163">
        <v>15386</v>
      </c>
      <c r="G83" s="163">
        <v>21106</v>
      </c>
      <c r="H83" s="164">
        <f t="shared" si="18"/>
        <v>0.3717665410113089</v>
      </c>
      <c r="I83" s="165">
        <f t="shared" si="19"/>
        <v>-4.8893695642377555E-2</v>
      </c>
      <c r="J83" s="164">
        <f t="shared" si="20"/>
        <v>4.0929435218008486E-2</v>
      </c>
    </row>
    <row r="84" spans="2:10" x14ac:dyDescent="0.25">
      <c r="B84" s="157" t="s">
        <v>107</v>
      </c>
      <c r="C84" s="158">
        <v>50894</v>
      </c>
      <c r="D84" s="158">
        <v>39524</v>
      </c>
      <c r="E84" s="158">
        <v>46583</v>
      </c>
      <c r="F84" s="158">
        <v>58638</v>
      </c>
      <c r="G84" s="158">
        <v>57270</v>
      </c>
      <c r="H84" s="159">
        <f t="shared" si="18"/>
        <v>-2.3329581500051155E-2</v>
      </c>
      <c r="I84" s="160">
        <f t="shared" si="19"/>
        <v>0.12527999371242182</v>
      </c>
      <c r="J84" s="159">
        <f t="shared" si="20"/>
        <v>0.11105982919242613</v>
      </c>
    </row>
    <row r="85" spans="2:10" x14ac:dyDescent="0.25">
      <c r="B85" s="162" t="s">
        <v>110</v>
      </c>
      <c r="C85" s="163">
        <v>7685</v>
      </c>
      <c r="D85" s="163">
        <v>4353</v>
      </c>
      <c r="E85" s="163">
        <v>8155</v>
      </c>
      <c r="F85" s="163">
        <v>11124</v>
      </c>
      <c r="G85" s="163">
        <v>10530</v>
      </c>
      <c r="H85" s="164">
        <f t="shared" si="18"/>
        <v>-5.3398058252427161E-2</v>
      </c>
      <c r="I85" s="165">
        <f t="shared" si="19"/>
        <v>0.37020169160702676</v>
      </c>
      <c r="J85" s="164">
        <f t="shared" si="20"/>
        <v>2.0420115267963109E-2</v>
      </c>
    </row>
    <row r="86" spans="2:10" x14ac:dyDescent="0.25">
      <c r="B86" s="162" t="s">
        <v>113</v>
      </c>
      <c r="C86" s="163">
        <v>18989</v>
      </c>
      <c r="D86" s="163">
        <v>15439</v>
      </c>
      <c r="E86" s="163">
        <v>16493</v>
      </c>
      <c r="F86" s="163">
        <v>18727</v>
      </c>
      <c r="G86" s="163">
        <v>19039</v>
      </c>
      <c r="H86" s="164">
        <f t="shared" si="18"/>
        <v>1.6660436802477641E-2</v>
      </c>
      <c r="I86" s="165">
        <f t="shared" si="19"/>
        <v>2.6331033756386013E-3</v>
      </c>
      <c r="J86" s="164">
        <f t="shared" si="20"/>
        <v>3.6921042220963873E-2</v>
      </c>
    </row>
    <row r="87" spans="2:10" x14ac:dyDescent="0.25">
      <c r="B87" s="162" t="s">
        <v>116</v>
      </c>
      <c r="C87" s="163">
        <v>2620</v>
      </c>
      <c r="D87" s="163">
        <v>3373</v>
      </c>
      <c r="E87" s="163">
        <v>3227</v>
      </c>
      <c r="F87" s="163">
        <v>4391</v>
      </c>
      <c r="G87" s="163">
        <v>4815</v>
      </c>
      <c r="H87" s="164">
        <f t="shared" si="18"/>
        <v>9.6561147802322944E-2</v>
      </c>
      <c r="I87" s="165">
        <f t="shared" si="19"/>
        <v>0.83778625954198471</v>
      </c>
      <c r="J87" s="164">
        <f t="shared" si="20"/>
        <v>9.3374031353506519E-3</v>
      </c>
    </row>
    <row r="88" spans="2:10" x14ac:dyDescent="0.25">
      <c r="B88" s="162" t="s">
        <v>123</v>
      </c>
      <c r="C88" s="163">
        <v>743</v>
      </c>
      <c r="D88" s="163">
        <v>1426</v>
      </c>
      <c r="E88" s="163">
        <v>1156</v>
      </c>
      <c r="F88" s="163">
        <v>1506</v>
      </c>
      <c r="G88" s="163">
        <v>1447</v>
      </c>
      <c r="H88" s="164">
        <f t="shared" si="18"/>
        <v>-3.9176626826029182E-2</v>
      </c>
      <c r="I88" s="165">
        <f t="shared" si="19"/>
        <v>0.94751009421265131</v>
      </c>
      <c r="J88" s="164">
        <f t="shared" si="20"/>
        <v>2.8060690211531452E-3</v>
      </c>
    </row>
    <row r="89" spans="2:10" x14ac:dyDescent="0.25">
      <c r="B89" s="162" t="s">
        <v>119</v>
      </c>
      <c r="C89" s="163">
        <v>543</v>
      </c>
      <c r="D89" s="163">
        <v>1209</v>
      </c>
      <c r="E89" s="163">
        <v>662</v>
      </c>
      <c r="F89" s="163">
        <v>835</v>
      </c>
      <c r="G89" s="163">
        <v>874</v>
      </c>
      <c r="H89" s="164">
        <f t="shared" si="18"/>
        <v>4.6706586826347207E-2</v>
      </c>
      <c r="I89" s="165">
        <f t="shared" si="19"/>
        <v>0.60957642725598538</v>
      </c>
      <c r="J89" s="164">
        <f t="shared" si="20"/>
        <v>1.6948889595631298E-3</v>
      </c>
    </row>
    <row r="90" spans="2:10" x14ac:dyDescent="0.25">
      <c r="B90" s="162" t="s">
        <v>128</v>
      </c>
      <c r="C90" s="163">
        <v>1432</v>
      </c>
      <c r="D90" s="163">
        <v>1145</v>
      </c>
      <c r="E90" s="163">
        <v>1550</v>
      </c>
      <c r="F90" s="163">
        <v>1479</v>
      </c>
      <c r="G90" s="163">
        <v>1139</v>
      </c>
      <c r="H90" s="164">
        <f t="shared" si="18"/>
        <v>-0.22988505747126442</v>
      </c>
      <c r="I90" s="165">
        <f t="shared" si="19"/>
        <v>-0.20460893854748607</v>
      </c>
      <c r="J90" s="164">
        <f t="shared" si="20"/>
        <v>2.2087854976457722E-3</v>
      </c>
    </row>
    <row r="91" spans="2:10" x14ac:dyDescent="0.25">
      <c r="B91" s="162" t="s">
        <v>131</v>
      </c>
      <c r="C91" s="163">
        <v>2715</v>
      </c>
      <c r="D91" s="163">
        <v>1141</v>
      </c>
      <c r="E91" s="163">
        <v>1595</v>
      </c>
      <c r="F91" s="163">
        <v>1852</v>
      </c>
      <c r="G91" s="163">
        <v>1298</v>
      </c>
      <c r="H91" s="164">
        <f t="shared" si="18"/>
        <v>-0.29913606911447088</v>
      </c>
      <c r="I91" s="165">
        <f t="shared" si="19"/>
        <v>-0.52191528545119703</v>
      </c>
      <c r="J91" s="164">
        <f t="shared" si="20"/>
        <v>2.5171234204953573E-3</v>
      </c>
    </row>
    <row r="92" spans="2:10" x14ac:dyDescent="0.25">
      <c r="B92" s="168" t="s">
        <v>145</v>
      </c>
      <c r="C92" s="169">
        <f>C84-SUM(C85:C91)</f>
        <v>16167</v>
      </c>
      <c r="D92" s="169">
        <f>D84-SUM(D85:D91)</f>
        <v>11438</v>
      </c>
      <c r="E92" s="169">
        <f>E84-SUM(E85:E91)</f>
        <v>13745</v>
      </c>
      <c r="F92" s="169">
        <f>F84-SUM(F85:F91)</f>
        <v>18724</v>
      </c>
      <c r="G92" s="169">
        <f>G84-SUM(G85:G91)</f>
        <v>18128</v>
      </c>
      <c r="H92" s="170">
        <f t="shared" si="18"/>
        <v>-3.1830805383465055E-2</v>
      </c>
      <c r="I92" s="171">
        <f t="shared" si="19"/>
        <v>0.12129646811405959</v>
      </c>
      <c r="J92" s="170">
        <f t="shared" si="20"/>
        <v>3.5154401669291097E-2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6317</v>
      </c>
      <c r="D94" s="176">
        <v>4617</v>
      </c>
      <c r="E94" s="176">
        <v>5090</v>
      </c>
      <c r="F94" s="176">
        <v>5218</v>
      </c>
      <c r="G94" s="176">
        <v>5721</v>
      </c>
      <c r="H94" s="177">
        <f t="shared" ref="H94:H106" si="21">IFERROR(G94/F94-1,"-")</f>
        <v>9.6397087006515836E-2</v>
      </c>
      <c r="I94" s="177">
        <f t="shared" ref="I94:I106" si="22">IFERROR(G94/C94-1,"-")</f>
        <v>-9.4348583188222257E-2</v>
      </c>
      <c r="J94" s="177">
        <f t="shared" ref="J94:J106" si="23">G94/G$10</f>
        <v>1.1094347525927535E-2</v>
      </c>
    </row>
    <row r="95" spans="2:10" x14ac:dyDescent="0.25">
      <c r="B95" s="157" t="s">
        <v>97</v>
      </c>
      <c r="C95" s="158">
        <v>3888</v>
      </c>
      <c r="D95" s="158">
        <v>2734</v>
      </c>
      <c r="E95" s="158">
        <v>3213</v>
      </c>
      <c r="F95" s="158">
        <v>2513</v>
      </c>
      <c r="G95" s="158">
        <v>3367</v>
      </c>
      <c r="H95" s="159">
        <f t="shared" si="21"/>
        <v>0.33983286908077992</v>
      </c>
      <c r="I95" s="160">
        <f t="shared" si="22"/>
        <v>-0.13400205761316875</v>
      </c>
      <c r="J95" s="159">
        <f t="shared" si="23"/>
        <v>6.5293948819783272E-3</v>
      </c>
    </row>
    <row r="96" spans="2:10" x14ac:dyDescent="0.25">
      <c r="B96" s="162" t="s">
        <v>103</v>
      </c>
      <c r="C96" s="163">
        <v>2093</v>
      </c>
      <c r="D96" s="163">
        <v>1341</v>
      </c>
      <c r="E96" s="163">
        <v>1567</v>
      </c>
      <c r="F96" s="163">
        <v>683</v>
      </c>
      <c r="G96" s="163">
        <v>1279</v>
      </c>
      <c r="H96" s="164">
        <f t="shared" si="21"/>
        <v>0.87262079062957532</v>
      </c>
      <c r="I96" s="165">
        <f t="shared" si="22"/>
        <v>-0.38891543239369331</v>
      </c>
      <c r="J96" s="164">
        <f t="shared" si="23"/>
        <v>2.4802780083309417E-3</v>
      </c>
    </row>
    <row r="97" spans="2:10" x14ac:dyDescent="0.25">
      <c r="B97" s="162" t="s">
        <v>100</v>
      </c>
      <c r="C97" s="163">
        <v>1795</v>
      </c>
      <c r="D97" s="163">
        <v>1393</v>
      </c>
      <c r="E97" s="163">
        <v>1646</v>
      </c>
      <c r="F97" s="163">
        <v>1830</v>
      </c>
      <c r="G97" s="163">
        <v>2088</v>
      </c>
      <c r="H97" s="164">
        <f t="shared" si="21"/>
        <v>0.14098360655737707</v>
      </c>
      <c r="I97" s="165">
        <f t="shared" si="22"/>
        <v>0.16323119777158768</v>
      </c>
      <c r="J97" s="164">
        <f t="shared" si="23"/>
        <v>4.0491168736473855E-3</v>
      </c>
    </row>
    <row r="98" spans="2:10" x14ac:dyDescent="0.25">
      <c r="B98" s="157" t="s">
        <v>107</v>
      </c>
      <c r="C98" s="158">
        <v>2429</v>
      </c>
      <c r="D98" s="158">
        <v>1883</v>
      </c>
      <c r="E98" s="158">
        <v>1877</v>
      </c>
      <c r="F98" s="158">
        <v>2705</v>
      </c>
      <c r="G98" s="158">
        <v>2354</v>
      </c>
      <c r="H98" s="159">
        <f t="shared" si="21"/>
        <v>-0.12975970425138628</v>
      </c>
      <c r="I98" s="160">
        <f t="shared" si="22"/>
        <v>-3.0876904075751388E-2</v>
      </c>
      <c r="J98" s="159">
        <f t="shared" si="23"/>
        <v>4.5649526439492079E-3</v>
      </c>
    </row>
    <row r="99" spans="2:10" x14ac:dyDescent="0.25">
      <c r="B99" s="162" t="s">
        <v>110</v>
      </c>
      <c r="C99" s="163">
        <v>292</v>
      </c>
      <c r="D99" s="163">
        <v>259</v>
      </c>
      <c r="E99" s="163">
        <v>278</v>
      </c>
      <c r="F99" s="163">
        <v>318</v>
      </c>
      <c r="G99" s="163">
        <v>332</v>
      </c>
      <c r="H99" s="164">
        <f t="shared" si="21"/>
        <v>4.4025157232704393E-2</v>
      </c>
      <c r="I99" s="165">
        <f t="shared" si="22"/>
        <v>0.13698630136986312</v>
      </c>
      <c r="J99" s="164">
        <f t="shared" si="23"/>
        <v>6.4382509676768772E-4</v>
      </c>
    </row>
    <row r="100" spans="2:10" x14ac:dyDescent="0.25">
      <c r="B100" s="162" t="s">
        <v>113</v>
      </c>
      <c r="C100" s="163">
        <v>617</v>
      </c>
      <c r="D100" s="163">
        <v>540</v>
      </c>
      <c r="E100" s="163">
        <v>459</v>
      </c>
      <c r="F100" s="163">
        <v>564</v>
      </c>
      <c r="G100" s="163">
        <v>530</v>
      </c>
      <c r="H100" s="164">
        <f t="shared" si="21"/>
        <v>-6.0283687943262443E-2</v>
      </c>
      <c r="I100" s="165">
        <f t="shared" si="22"/>
        <v>-0.14100486223662889</v>
      </c>
      <c r="J100" s="164">
        <f t="shared" si="23"/>
        <v>1.0277930761652847E-3</v>
      </c>
    </row>
    <row r="101" spans="2:10" x14ac:dyDescent="0.25">
      <c r="B101" s="162" t="s">
        <v>116</v>
      </c>
      <c r="C101" s="163">
        <v>393</v>
      </c>
      <c r="D101" s="163">
        <v>317</v>
      </c>
      <c r="E101" s="163">
        <v>291</v>
      </c>
      <c r="F101" s="163">
        <v>482</v>
      </c>
      <c r="G101" s="163">
        <v>373</v>
      </c>
      <c r="H101" s="164">
        <f t="shared" si="21"/>
        <v>-0.22614107883817425</v>
      </c>
      <c r="I101" s="165">
        <f t="shared" si="22"/>
        <v>-5.0890585241730291E-2</v>
      </c>
      <c r="J101" s="164">
        <f t="shared" si="23"/>
        <v>7.2333361775405878E-4</v>
      </c>
    </row>
    <row r="102" spans="2:10" x14ac:dyDescent="0.25">
      <c r="B102" s="162" t="s">
        <v>123</v>
      </c>
      <c r="C102" s="163">
        <v>110</v>
      </c>
      <c r="D102" s="163">
        <v>121</v>
      </c>
      <c r="E102" s="163">
        <v>123</v>
      </c>
      <c r="F102" s="163">
        <v>117</v>
      </c>
      <c r="G102" s="163">
        <v>86</v>
      </c>
      <c r="H102" s="164">
        <f t="shared" si="21"/>
        <v>-0.2649572649572649</v>
      </c>
      <c r="I102" s="165">
        <f t="shared" si="22"/>
        <v>-0.21818181818181814</v>
      </c>
      <c r="J102" s="164">
        <f t="shared" si="23"/>
        <v>1.6677397084946129E-4</v>
      </c>
    </row>
    <row r="103" spans="2:10" x14ac:dyDescent="0.25">
      <c r="B103" s="162" t="s">
        <v>119</v>
      </c>
      <c r="C103" s="163">
        <v>82</v>
      </c>
      <c r="D103" s="163">
        <v>113</v>
      </c>
      <c r="E103" s="163">
        <v>73</v>
      </c>
      <c r="F103" s="163">
        <v>114</v>
      </c>
      <c r="G103" s="163">
        <v>67</v>
      </c>
      <c r="H103" s="164">
        <f t="shared" si="21"/>
        <v>-0.41228070175438591</v>
      </c>
      <c r="I103" s="165">
        <f t="shared" si="22"/>
        <v>-0.18292682926829273</v>
      </c>
      <c r="J103" s="164">
        <f t="shared" si="23"/>
        <v>1.299285586850454E-4</v>
      </c>
    </row>
    <row r="104" spans="2:10" x14ac:dyDescent="0.25">
      <c r="B104" s="162" t="s">
        <v>128</v>
      </c>
      <c r="C104" s="163">
        <v>16</v>
      </c>
      <c r="D104" s="163">
        <v>22</v>
      </c>
      <c r="E104" s="163">
        <v>12</v>
      </c>
      <c r="F104" s="163">
        <v>24</v>
      </c>
      <c r="G104" s="163">
        <v>38</v>
      </c>
      <c r="H104" s="164">
        <f t="shared" si="21"/>
        <v>0.58333333333333326</v>
      </c>
      <c r="I104" s="165">
        <f t="shared" si="22"/>
        <v>1.375</v>
      </c>
      <c r="J104" s="164">
        <f t="shared" si="23"/>
        <v>7.3690824328831724E-5</v>
      </c>
    </row>
    <row r="105" spans="2:10" x14ac:dyDescent="0.25">
      <c r="B105" s="162" t="s">
        <v>131</v>
      </c>
      <c r="C105" s="163">
        <v>66</v>
      </c>
      <c r="D105" s="163">
        <v>14</v>
      </c>
      <c r="E105" s="163">
        <v>8</v>
      </c>
      <c r="F105" s="163">
        <v>32</v>
      </c>
      <c r="G105" s="163">
        <v>50</v>
      </c>
      <c r="H105" s="164">
        <f t="shared" si="21"/>
        <v>0.5625</v>
      </c>
      <c r="I105" s="165">
        <f t="shared" si="22"/>
        <v>-0.24242424242424243</v>
      </c>
      <c r="J105" s="164">
        <f t="shared" si="23"/>
        <v>9.6961610958989111E-5</v>
      </c>
    </row>
    <row r="106" spans="2:10" x14ac:dyDescent="0.25">
      <c r="B106" s="168" t="s">
        <v>145</v>
      </c>
      <c r="C106" s="169">
        <f>C98-SUM(C99:C105)</f>
        <v>853</v>
      </c>
      <c r="D106" s="169">
        <f>D98-SUM(D99:D105)</f>
        <v>497</v>
      </c>
      <c r="E106" s="169">
        <f>E98-SUM(E99:E105)</f>
        <v>633</v>
      </c>
      <c r="F106" s="169">
        <f>F98-SUM(F99:F105)</f>
        <v>1054</v>
      </c>
      <c r="G106" s="169">
        <f>G98-SUM(G99:G105)</f>
        <v>878</v>
      </c>
      <c r="H106" s="170">
        <f t="shared" si="21"/>
        <v>-0.16698292220113853</v>
      </c>
      <c r="I106" s="171">
        <f t="shared" si="22"/>
        <v>2.9308323563892236E-2</v>
      </c>
      <c r="J106" s="170">
        <f t="shared" si="23"/>
        <v>1.7026458884398488E-3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14208</v>
      </c>
      <c r="D108" s="176">
        <v>13942</v>
      </c>
      <c r="E108" s="176">
        <v>18713</v>
      </c>
      <c r="F108" s="176">
        <v>22087</v>
      </c>
      <c r="G108" s="176">
        <v>20986</v>
      </c>
      <c r="H108" s="177">
        <f t="shared" ref="H108:H120" si="24">IFERROR(G108/F108-1,"-")</f>
        <v>-4.9848327070222354E-2</v>
      </c>
      <c r="I108" s="177">
        <f t="shared" ref="I108:I120" si="25">IFERROR(G108/C108-1,"-")</f>
        <v>0.47705518018018012</v>
      </c>
      <c r="J108" s="177">
        <f t="shared" ref="J108:J120" si="26">G108/G$10</f>
        <v>4.0696727351706916E-2</v>
      </c>
    </row>
    <row r="109" spans="2:10" x14ac:dyDescent="0.25">
      <c r="B109" s="157" t="s">
        <v>97</v>
      </c>
      <c r="C109" s="158">
        <v>2923</v>
      </c>
      <c r="D109" s="158">
        <v>1900</v>
      </c>
      <c r="E109" s="158">
        <v>4375</v>
      </c>
      <c r="F109" s="158">
        <v>2951</v>
      </c>
      <c r="G109" s="158">
        <v>2896</v>
      </c>
      <c r="H109" s="159">
        <f t="shared" si="24"/>
        <v>-1.8637749915282997E-2</v>
      </c>
      <c r="I109" s="160">
        <f t="shared" si="25"/>
        <v>-9.2370851864522763E-3</v>
      </c>
      <c r="J109" s="159">
        <f t="shared" si="26"/>
        <v>5.6160165067446494E-3</v>
      </c>
    </row>
    <row r="110" spans="2:10" x14ac:dyDescent="0.25">
      <c r="B110" s="162" t="s">
        <v>103</v>
      </c>
      <c r="C110" s="163">
        <v>914</v>
      </c>
      <c r="D110" s="163">
        <v>812</v>
      </c>
      <c r="E110" s="163">
        <v>1086</v>
      </c>
      <c r="F110" s="163">
        <v>634</v>
      </c>
      <c r="G110" s="163">
        <v>798</v>
      </c>
      <c r="H110" s="164">
        <f t="shared" si="24"/>
        <v>0.25867507886435326</v>
      </c>
      <c r="I110" s="165">
        <f t="shared" si="25"/>
        <v>-0.12691466083150982</v>
      </c>
      <c r="J110" s="164">
        <f t="shared" si="26"/>
        <v>1.5475073109054664E-3</v>
      </c>
    </row>
    <row r="111" spans="2:10" x14ac:dyDescent="0.25">
      <c r="B111" s="162" t="s">
        <v>100</v>
      </c>
      <c r="C111" s="163">
        <v>2009</v>
      </c>
      <c r="D111" s="163">
        <v>1088</v>
      </c>
      <c r="E111" s="163">
        <v>3289</v>
      </c>
      <c r="F111" s="163">
        <v>2317</v>
      </c>
      <c r="G111" s="163">
        <v>2098</v>
      </c>
      <c r="H111" s="164">
        <f t="shared" si="24"/>
        <v>-9.451877427708244E-2</v>
      </c>
      <c r="I111" s="165">
        <f t="shared" si="25"/>
        <v>4.4300647088103551E-2</v>
      </c>
      <c r="J111" s="164">
        <f t="shared" si="26"/>
        <v>4.0685091958391831E-3</v>
      </c>
    </row>
    <row r="112" spans="2:10" x14ac:dyDescent="0.25">
      <c r="B112" s="157" t="s">
        <v>107</v>
      </c>
      <c r="C112" s="158">
        <v>11285</v>
      </c>
      <c r="D112" s="158">
        <v>12042</v>
      </c>
      <c r="E112" s="158">
        <v>14338</v>
      </c>
      <c r="F112" s="158">
        <v>19136</v>
      </c>
      <c r="G112" s="158">
        <v>18090</v>
      </c>
      <c r="H112" s="159">
        <f t="shared" si="24"/>
        <v>-5.4661371237458178E-2</v>
      </c>
      <c r="I112" s="160">
        <f t="shared" si="25"/>
        <v>0.60301284891448836</v>
      </c>
      <c r="J112" s="159">
        <f t="shared" si="26"/>
        <v>3.5080710844962261E-2</v>
      </c>
    </row>
    <row r="113" spans="2:10" x14ac:dyDescent="0.25">
      <c r="B113" s="162" t="s">
        <v>110</v>
      </c>
      <c r="C113" s="163">
        <v>5918</v>
      </c>
      <c r="D113" s="163">
        <v>6776</v>
      </c>
      <c r="E113" s="163">
        <v>7819</v>
      </c>
      <c r="F113" s="163">
        <v>11418</v>
      </c>
      <c r="G113" s="163">
        <v>10847</v>
      </c>
      <c r="H113" s="164">
        <f t="shared" si="24"/>
        <v>-5.0008758101243611E-2</v>
      </c>
      <c r="I113" s="165">
        <f t="shared" si="25"/>
        <v>0.83288273065224727</v>
      </c>
      <c r="J113" s="164">
        <f t="shared" si="26"/>
        <v>2.1034851881443099E-2</v>
      </c>
    </row>
    <row r="114" spans="2:10" x14ac:dyDescent="0.25">
      <c r="B114" s="162" t="s">
        <v>113</v>
      </c>
      <c r="C114" s="163">
        <v>1278</v>
      </c>
      <c r="D114" s="163">
        <v>872</v>
      </c>
      <c r="E114" s="163">
        <v>1094</v>
      </c>
      <c r="F114" s="163">
        <v>1110</v>
      </c>
      <c r="G114" s="163">
        <v>1131</v>
      </c>
      <c r="H114" s="164">
        <f t="shared" si="24"/>
        <v>1.8918918918918948E-2</v>
      </c>
      <c r="I114" s="165">
        <f t="shared" si="25"/>
        <v>-0.11502347417840375</v>
      </c>
      <c r="J114" s="164">
        <f t="shared" si="26"/>
        <v>2.1932716398923337E-3</v>
      </c>
    </row>
    <row r="115" spans="2:10" x14ac:dyDescent="0.25">
      <c r="B115" s="162" t="s">
        <v>116</v>
      </c>
      <c r="C115" s="163">
        <v>576</v>
      </c>
      <c r="D115" s="163">
        <v>752</v>
      </c>
      <c r="E115" s="163">
        <v>1080</v>
      </c>
      <c r="F115" s="163">
        <v>924</v>
      </c>
      <c r="G115" s="163">
        <v>1319</v>
      </c>
      <c r="H115" s="164">
        <f t="shared" si="24"/>
        <v>0.42748917748917759</v>
      </c>
      <c r="I115" s="165">
        <f t="shared" si="25"/>
        <v>1.2899305555555554</v>
      </c>
      <c r="J115" s="164">
        <f t="shared" si="26"/>
        <v>2.5578472970981328E-3</v>
      </c>
    </row>
    <row r="116" spans="2:10" x14ac:dyDescent="0.25">
      <c r="B116" s="162" t="s">
        <v>123</v>
      </c>
      <c r="C116" s="163">
        <v>244</v>
      </c>
      <c r="D116" s="163">
        <v>370</v>
      </c>
      <c r="E116" s="163">
        <v>725</v>
      </c>
      <c r="F116" s="163">
        <v>687</v>
      </c>
      <c r="G116" s="163">
        <v>859</v>
      </c>
      <c r="H116" s="164">
        <f t="shared" si="24"/>
        <v>0.25036390101892292</v>
      </c>
      <c r="I116" s="165">
        <f t="shared" si="25"/>
        <v>2.5204918032786887</v>
      </c>
      <c r="J116" s="164">
        <f t="shared" si="26"/>
        <v>1.665800476275433E-3</v>
      </c>
    </row>
    <row r="117" spans="2:10" x14ac:dyDescent="0.25">
      <c r="B117" s="162" t="s">
        <v>119</v>
      </c>
      <c r="C117" s="163">
        <v>418</v>
      </c>
      <c r="D117" s="163">
        <v>823</v>
      </c>
      <c r="E117" s="163">
        <v>533</v>
      </c>
      <c r="F117" s="163">
        <v>632</v>
      </c>
      <c r="G117" s="163">
        <v>621</v>
      </c>
      <c r="H117" s="164">
        <f t="shared" si="24"/>
        <v>-1.7405063291139222E-2</v>
      </c>
      <c r="I117" s="165">
        <f t="shared" si="25"/>
        <v>0.4856459330143541</v>
      </c>
      <c r="J117" s="164">
        <f t="shared" si="26"/>
        <v>1.2042632081106449E-3</v>
      </c>
    </row>
    <row r="118" spans="2:10" x14ac:dyDescent="0.25">
      <c r="B118" s="162" t="s">
        <v>128</v>
      </c>
      <c r="C118" s="163">
        <v>166</v>
      </c>
      <c r="D118" s="163">
        <v>115</v>
      </c>
      <c r="E118" s="163">
        <v>236</v>
      </c>
      <c r="F118" s="163">
        <v>293</v>
      </c>
      <c r="G118" s="163">
        <v>67</v>
      </c>
      <c r="H118" s="164">
        <f t="shared" si="24"/>
        <v>-0.77133105802047786</v>
      </c>
      <c r="I118" s="165">
        <f t="shared" si="25"/>
        <v>-0.59638554216867468</v>
      </c>
      <c r="J118" s="164">
        <f t="shared" si="26"/>
        <v>1.299285586850454E-4</v>
      </c>
    </row>
    <row r="119" spans="2:10" x14ac:dyDescent="0.25">
      <c r="B119" s="162" t="s">
        <v>131</v>
      </c>
      <c r="C119" s="163">
        <v>378</v>
      </c>
      <c r="D119" s="163">
        <v>282</v>
      </c>
      <c r="E119" s="163">
        <v>110</v>
      </c>
      <c r="F119" s="163">
        <v>229</v>
      </c>
      <c r="G119" s="163">
        <v>114</v>
      </c>
      <c r="H119" s="164">
        <f t="shared" si="24"/>
        <v>-0.50218340611353707</v>
      </c>
      <c r="I119" s="165">
        <f t="shared" si="25"/>
        <v>-0.69841269841269837</v>
      </c>
      <c r="J119" s="164">
        <f t="shared" si="26"/>
        <v>2.2107247298649519E-4</v>
      </c>
    </row>
    <row r="120" spans="2:10" x14ac:dyDescent="0.25">
      <c r="B120" s="168" t="s">
        <v>145</v>
      </c>
      <c r="C120" s="169">
        <f>C112-SUM(C113:C119)</f>
        <v>2307</v>
      </c>
      <c r="D120" s="169">
        <f>D112-SUM(D113:D119)</f>
        <v>2052</v>
      </c>
      <c r="E120" s="169">
        <f>E112-SUM(E113:E119)</f>
        <v>2741</v>
      </c>
      <c r="F120" s="169">
        <f>F112-SUM(F113:F119)</f>
        <v>3843</v>
      </c>
      <c r="G120" s="169">
        <f>G112-SUM(G113:G119)</f>
        <v>3132</v>
      </c>
      <c r="H120" s="170">
        <f t="shared" si="24"/>
        <v>-0.18501170960187352</v>
      </c>
      <c r="I120" s="171">
        <f t="shared" si="25"/>
        <v>0.35760728218465543</v>
      </c>
      <c r="J120" s="170">
        <f t="shared" si="26"/>
        <v>6.0736753104710783E-3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22370</v>
      </c>
      <c r="D122" s="176">
        <v>23574</v>
      </c>
      <c r="E122" s="176">
        <v>26213</v>
      </c>
      <c r="F122" s="176">
        <v>24550</v>
      </c>
      <c r="G122" s="176">
        <v>26113</v>
      </c>
      <c r="H122" s="177">
        <f t="shared" ref="H122:H134" si="27">IFERROR(G122/F122-1,"-")</f>
        <v>6.3665987780040734E-2</v>
      </c>
      <c r="I122" s="177">
        <f t="shared" ref="I122:I134" si="28">IFERROR(G122/C122-1,"-")</f>
        <v>0.16732230666070635</v>
      </c>
      <c r="J122" s="177">
        <f t="shared" ref="J122:J134" si="29">G122/G$10</f>
        <v>5.0639170939441654E-2</v>
      </c>
    </row>
    <row r="123" spans="2:10" x14ac:dyDescent="0.25">
      <c r="B123" s="157" t="s">
        <v>97</v>
      </c>
      <c r="C123" s="158">
        <v>11771</v>
      </c>
      <c r="D123" s="158">
        <v>13650</v>
      </c>
      <c r="E123" s="158">
        <v>14085</v>
      </c>
      <c r="F123" s="158">
        <v>13995</v>
      </c>
      <c r="G123" s="158">
        <v>15270</v>
      </c>
      <c r="H123" s="159">
        <f t="shared" si="27"/>
        <v>9.1103965702036493E-2</v>
      </c>
      <c r="I123" s="160">
        <f t="shared" si="28"/>
        <v>0.29725596805708943</v>
      </c>
      <c r="J123" s="159">
        <f t="shared" si="29"/>
        <v>2.9612075986875278E-2</v>
      </c>
    </row>
    <row r="124" spans="2:10" x14ac:dyDescent="0.25">
      <c r="B124" s="162" t="s">
        <v>103</v>
      </c>
      <c r="C124" s="163">
        <v>5366</v>
      </c>
      <c r="D124" s="163">
        <v>6540</v>
      </c>
      <c r="E124" s="163">
        <v>6958</v>
      </c>
      <c r="F124" s="163">
        <v>5274</v>
      </c>
      <c r="G124" s="163">
        <v>6305</v>
      </c>
      <c r="H124" s="164">
        <f t="shared" si="27"/>
        <v>0.19548729616989013</v>
      </c>
      <c r="I124" s="165">
        <f t="shared" si="28"/>
        <v>0.17499068207230706</v>
      </c>
      <c r="J124" s="164">
        <f t="shared" si="29"/>
        <v>1.2226859141928528E-2</v>
      </c>
    </row>
    <row r="125" spans="2:10" x14ac:dyDescent="0.25">
      <c r="B125" s="162" t="s">
        <v>100</v>
      </c>
      <c r="C125" s="163">
        <v>6405</v>
      </c>
      <c r="D125" s="163">
        <v>7110</v>
      </c>
      <c r="E125" s="163">
        <v>7127</v>
      </c>
      <c r="F125" s="163">
        <v>8721</v>
      </c>
      <c r="G125" s="163">
        <v>8965</v>
      </c>
      <c r="H125" s="164">
        <f t="shared" si="27"/>
        <v>2.7978442839123874E-2</v>
      </c>
      <c r="I125" s="165">
        <f t="shared" si="28"/>
        <v>0.39968774395003903</v>
      </c>
      <c r="J125" s="164">
        <f t="shared" si="29"/>
        <v>1.738521684494675E-2</v>
      </c>
    </row>
    <row r="126" spans="2:10" x14ac:dyDescent="0.25">
      <c r="B126" s="157" t="s">
        <v>107</v>
      </c>
      <c r="C126" s="158">
        <v>10599</v>
      </c>
      <c r="D126" s="158">
        <v>9924</v>
      </c>
      <c r="E126" s="158">
        <v>12128</v>
      </c>
      <c r="F126" s="158">
        <v>10555</v>
      </c>
      <c r="G126" s="158">
        <v>10843</v>
      </c>
      <c r="H126" s="159">
        <f t="shared" si="27"/>
        <v>2.7285646612979608E-2</v>
      </c>
      <c r="I126" s="160">
        <f t="shared" si="28"/>
        <v>2.3021039720728442E-2</v>
      </c>
      <c r="J126" s="159">
        <f t="shared" si="29"/>
        <v>2.102709495256638E-2</v>
      </c>
    </row>
    <row r="127" spans="2:10" x14ac:dyDescent="0.25">
      <c r="B127" s="162" t="s">
        <v>110</v>
      </c>
      <c r="C127" s="163">
        <v>1081</v>
      </c>
      <c r="D127" s="163">
        <v>775</v>
      </c>
      <c r="E127" s="163">
        <v>962</v>
      </c>
      <c r="F127" s="163">
        <v>1147</v>
      </c>
      <c r="G127" s="163">
        <v>1127</v>
      </c>
      <c r="H127" s="164">
        <f t="shared" si="27"/>
        <v>-1.7436791630340065E-2</v>
      </c>
      <c r="I127" s="165">
        <f t="shared" si="28"/>
        <v>4.2553191489361764E-2</v>
      </c>
      <c r="J127" s="164">
        <f t="shared" si="29"/>
        <v>2.1855147110156148E-3</v>
      </c>
    </row>
    <row r="128" spans="2:10" x14ac:dyDescent="0.25">
      <c r="B128" s="162" t="s">
        <v>113</v>
      </c>
      <c r="C128" s="163">
        <v>1143</v>
      </c>
      <c r="D128" s="163">
        <v>1659</v>
      </c>
      <c r="E128" s="163">
        <v>1800</v>
      </c>
      <c r="F128" s="163">
        <v>1503</v>
      </c>
      <c r="G128" s="163">
        <v>1743</v>
      </c>
      <c r="H128" s="164">
        <f t="shared" si="27"/>
        <v>0.15968063872255489</v>
      </c>
      <c r="I128" s="165">
        <f t="shared" si="28"/>
        <v>0.52493438320209984</v>
      </c>
      <c r="J128" s="164">
        <f t="shared" si="29"/>
        <v>3.3800817580303608E-3</v>
      </c>
    </row>
    <row r="129" spans="2:10" x14ac:dyDescent="0.25">
      <c r="B129" s="162" t="s">
        <v>116</v>
      </c>
      <c r="C129" s="163">
        <v>649</v>
      </c>
      <c r="D129" s="163">
        <v>954</v>
      </c>
      <c r="E129" s="163">
        <v>1027</v>
      </c>
      <c r="F129" s="163">
        <v>1076</v>
      </c>
      <c r="G129" s="163">
        <v>866</v>
      </c>
      <c r="H129" s="164">
        <f t="shared" si="27"/>
        <v>-0.19516728624535318</v>
      </c>
      <c r="I129" s="165">
        <f t="shared" si="28"/>
        <v>0.33436055469953785</v>
      </c>
      <c r="J129" s="164">
        <f t="shared" si="29"/>
        <v>1.6793751018096914E-3</v>
      </c>
    </row>
    <row r="130" spans="2:10" x14ac:dyDescent="0.25">
      <c r="B130" s="162" t="s">
        <v>123</v>
      </c>
      <c r="C130" s="163">
        <v>153</v>
      </c>
      <c r="D130" s="163">
        <v>249</v>
      </c>
      <c r="E130" s="163">
        <v>308</v>
      </c>
      <c r="F130" s="163">
        <v>305</v>
      </c>
      <c r="G130" s="163">
        <v>307</v>
      </c>
      <c r="H130" s="164">
        <f t="shared" si="27"/>
        <v>6.5573770491802463E-3</v>
      </c>
      <c r="I130" s="165">
        <f t="shared" si="28"/>
        <v>1.0065359477124183</v>
      </c>
      <c r="J130" s="164">
        <f t="shared" si="29"/>
        <v>5.9534429128819315E-4</v>
      </c>
    </row>
    <row r="131" spans="2:10" x14ac:dyDescent="0.25">
      <c r="B131" s="162" t="s">
        <v>119</v>
      </c>
      <c r="C131" s="163">
        <v>195</v>
      </c>
      <c r="D131" s="163">
        <v>409</v>
      </c>
      <c r="E131" s="163">
        <v>194</v>
      </c>
      <c r="F131" s="163">
        <v>291</v>
      </c>
      <c r="G131" s="163">
        <v>254</v>
      </c>
      <c r="H131" s="164">
        <f t="shared" si="27"/>
        <v>-0.12714776632302405</v>
      </c>
      <c r="I131" s="165">
        <f t="shared" si="28"/>
        <v>0.3025641025641026</v>
      </c>
      <c r="J131" s="164">
        <f t="shared" si="29"/>
        <v>4.9256498367166476E-4</v>
      </c>
    </row>
    <row r="132" spans="2:10" x14ac:dyDescent="0.25">
      <c r="B132" s="162" t="s">
        <v>128</v>
      </c>
      <c r="C132" s="163">
        <v>183</v>
      </c>
      <c r="D132" s="163">
        <v>179</v>
      </c>
      <c r="E132" s="163">
        <v>136</v>
      </c>
      <c r="F132" s="163">
        <v>183</v>
      </c>
      <c r="G132" s="163">
        <v>120</v>
      </c>
      <c r="H132" s="164">
        <f t="shared" si="27"/>
        <v>-0.34426229508196726</v>
      </c>
      <c r="I132" s="165">
        <f t="shared" si="28"/>
        <v>-0.34426229508196726</v>
      </c>
      <c r="J132" s="164">
        <f t="shared" si="29"/>
        <v>2.3270786630157387E-4</v>
      </c>
    </row>
    <row r="133" spans="2:10" x14ac:dyDescent="0.25">
      <c r="B133" s="162" t="s">
        <v>131</v>
      </c>
      <c r="C133" s="163">
        <v>363</v>
      </c>
      <c r="D133" s="163">
        <v>254</v>
      </c>
      <c r="E133" s="163">
        <v>271</v>
      </c>
      <c r="F133" s="163">
        <v>310</v>
      </c>
      <c r="G133" s="163">
        <v>377</v>
      </c>
      <c r="H133" s="164">
        <f t="shared" si="27"/>
        <v>0.21612903225806446</v>
      </c>
      <c r="I133" s="165">
        <f t="shared" si="28"/>
        <v>3.8567493112947604E-2</v>
      </c>
      <c r="J133" s="164">
        <f t="shared" si="29"/>
        <v>7.3109054663077796E-4</v>
      </c>
    </row>
    <row r="134" spans="2:10" x14ac:dyDescent="0.25">
      <c r="B134" s="168" t="s">
        <v>145</v>
      </c>
      <c r="C134" s="169">
        <f>C126-SUM(C127:C133)</f>
        <v>6832</v>
      </c>
      <c r="D134" s="169">
        <f>D126-SUM(D127:D133)</f>
        <v>5445</v>
      </c>
      <c r="E134" s="169">
        <f>E126-SUM(E127:E133)</f>
        <v>7430</v>
      </c>
      <c r="F134" s="169">
        <f>F126-SUM(F127:F133)</f>
        <v>5740</v>
      </c>
      <c r="G134" s="169">
        <f>G126-SUM(G127:G133)</f>
        <v>6049</v>
      </c>
      <c r="H134" s="170">
        <f t="shared" si="27"/>
        <v>5.3832752613240498E-2</v>
      </c>
      <c r="I134" s="171">
        <f t="shared" si="28"/>
        <v>-0.11460772833723654</v>
      </c>
      <c r="J134" s="170">
        <f t="shared" si="29"/>
        <v>1.1730415693818504E-2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24013</v>
      </c>
      <c r="D136" s="176">
        <v>23913</v>
      </c>
      <c r="E136" s="176">
        <v>25634</v>
      </c>
      <c r="F136" s="176">
        <v>29365</v>
      </c>
      <c r="G136" s="176">
        <v>27084</v>
      </c>
      <c r="H136" s="177">
        <f t="shared" ref="H136:H148" si="30">IFERROR(G136/F136-1,"-")</f>
        <v>-7.7677507236506016E-2</v>
      </c>
      <c r="I136" s="177">
        <f t="shared" ref="I136:I148" si="31">IFERROR(G136/C136-1,"-")</f>
        <v>0.12788906009244982</v>
      </c>
      <c r="J136" s="177">
        <f t="shared" ref="J136:J148" si="32">G136/G$10</f>
        <v>5.2522165424265223E-2</v>
      </c>
    </row>
    <row r="137" spans="2:10" x14ac:dyDescent="0.25">
      <c r="B137" s="157" t="s">
        <v>97</v>
      </c>
      <c r="C137" s="158">
        <v>2294</v>
      </c>
      <c r="D137" s="158">
        <v>1448</v>
      </c>
      <c r="E137" s="158">
        <v>1204</v>
      </c>
      <c r="F137" s="158">
        <v>1362</v>
      </c>
      <c r="G137" s="158">
        <v>1464</v>
      </c>
      <c r="H137" s="159">
        <f t="shared" si="30"/>
        <v>7.4889867841409608E-2</v>
      </c>
      <c r="I137" s="160">
        <f t="shared" si="31"/>
        <v>-0.36181342632955538</v>
      </c>
      <c r="J137" s="159">
        <f t="shared" si="32"/>
        <v>2.8390359688792014E-3</v>
      </c>
    </row>
    <row r="138" spans="2:10" x14ac:dyDescent="0.25">
      <c r="B138" s="162" t="s">
        <v>103</v>
      </c>
      <c r="C138" s="163">
        <v>1110</v>
      </c>
      <c r="D138" s="163">
        <v>1061</v>
      </c>
      <c r="E138" s="163">
        <v>686</v>
      </c>
      <c r="F138" s="163">
        <v>723</v>
      </c>
      <c r="G138" s="163">
        <v>396</v>
      </c>
      <c r="H138" s="164">
        <f t="shared" si="30"/>
        <v>-0.4522821576763485</v>
      </c>
      <c r="I138" s="165">
        <f t="shared" si="31"/>
        <v>-0.64324324324324322</v>
      </c>
      <c r="J138" s="164">
        <f t="shared" si="32"/>
        <v>7.6793595879519382E-4</v>
      </c>
    </row>
    <row r="139" spans="2:10" x14ac:dyDescent="0.25">
      <c r="B139" s="162" t="s">
        <v>100</v>
      </c>
      <c r="C139" s="163">
        <v>1184</v>
      </c>
      <c r="D139" s="163">
        <v>387</v>
      </c>
      <c r="E139" s="163">
        <v>518</v>
      </c>
      <c r="F139" s="163">
        <v>639</v>
      </c>
      <c r="G139" s="163">
        <v>1068</v>
      </c>
      <c r="H139" s="164">
        <f t="shared" si="30"/>
        <v>0.67136150234741776</v>
      </c>
      <c r="I139" s="165">
        <f t="shared" si="31"/>
        <v>-9.7972972972973027E-2</v>
      </c>
      <c r="J139" s="164">
        <f t="shared" si="32"/>
        <v>2.0711000100840076E-3</v>
      </c>
    </row>
    <row r="140" spans="2:10" x14ac:dyDescent="0.25">
      <c r="B140" s="157" t="s">
        <v>107</v>
      </c>
      <c r="C140" s="158">
        <v>21719</v>
      </c>
      <c r="D140" s="158">
        <v>22465</v>
      </c>
      <c r="E140" s="158">
        <v>24430</v>
      </c>
      <c r="F140" s="158">
        <v>28003</v>
      </c>
      <c r="G140" s="158">
        <v>25620</v>
      </c>
      <c r="H140" s="159">
        <f t="shared" si="30"/>
        <v>-8.5098025211584494E-2</v>
      </c>
      <c r="I140" s="160">
        <f t="shared" si="31"/>
        <v>0.17961232100925462</v>
      </c>
      <c r="J140" s="159">
        <f t="shared" si="32"/>
        <v>4.9683129455386027E-2</v>
      </c>
    </row>
    <row r="141" spans="2:10" x14ac:dyDescent="0.25">
      <c r="B141" s="162" t="s">
        <v>110</v>
      </c>
      <c r="C141" s="163">
        <v>10338</v>
      </c>
      <c r="D141" s="163">
        <v>8389</v>
      </c>
      <c r="E141" s="163">
        <v>9245</v>
      </c>
      <c r="F141" s="163">
        <v>11599</v>
      </c>
      <c r="G141" s="163">
        <v>11272</v>
      </c>
      <c r="H141" s="164">
        <f t="shared" si="30"/>
        <v>-2.8192085524614163E-2</v>
      </c>
      <c r="I141" s="165">
        <f t="shared" si="31"/>
        <v>9.0346295221512829E-2</v>
      </c>
      <c r="J141" s="164">
        <f t="shared" si="32"/>
        <v>2.1859025574594508E-2</v>
      </c>
    </row>
    <row r="142" spans="2:10" x14ac:dyDescent="0.25">
      <c r="B142" s="162" t="s">
        <v>113</v>
      </c>
      <c r="C142" s="163">
        <v>1702</v>
      </c>
      <c r="D142" s="163">
        <v>2361</v>
      </c>
      <c r="E142" s="163">
        <v>2870</v>
      </c>
      <c r="F142" s="163">
        <v>2808</v>
      </c>
      <c r="G142" s="163">
        <v>2881</v>
      </c>
      <c r="H142" s="164">
        <f t="shared" si="30"/>
        <v>2.5997150997151053E-2</v>
      </c>
      <c r="I142" s="165">
        <f t="shared" si="31"/>
        <v>0.69271445358401884</v>
      </c>
      <c r="J142" s="164">
        <f t="shared" si="32"/>
        <v>5.5869280234569531E-3</v>
      </c>
    </row>
    <row r="143" spans="2:10" x14ac:dyDescent="0.25">
      <c r="B143" s="162" t="s">
        <v>116</v>
      </c>
      <c r="C143" s="163">
        <v>1397</v>
      </c>
      <c r="D143" s="163">
        <v>2881</v>
      </c>
      <c r="E143" s="163">
        <v>2375</v>
      </c>
      <c r="F143" s="163">
        <v>2108</v>
      </c>
      <c r="G143" s="163">
        <v>1639</v>
      </c>
      <c r="H143" s="164">
        <f t="shared" si="30"/>
        <v>-0.22248576850094881</v>
      </c>
      <c r="I143" s="165">
        <f t="shared" si="31"/>
        <v>0.17322834645669283</v>
      </c>
      <c r="J143" s="164">
        <f t="shared" si="32"/>
        <v>3.1784016072356632E-3</v>
      </c>
    </row>
    <row r="144" spans="2:10" x14ac:dyDescent="0.25">
      <c r="B144" s="162" t="s">
        <v>123</v>
      </c>
      <c r="C144" s="163">
        <v>369</v>
      </c>
      <c r="D144" s="163">
        <v>1087</v>
      </c>
      <c r="E144" s="163">
        <v>735</v>
      </c>
      <c r="F144" s="163">
        <v>829</v>
      </c>
      <c r="G144" s="163">
        <v>671</v>
      </c>
      <c r="H144" s="164">
        <f t="shared" si="30"/>
        <v>-0.19059107358262972</v>
      </c>
      <c r="I144" s="165">
        <f t="shared" si="31"/>
        <v>0.81842818428184283</v>
      </c>
      <c r="J144" s="164">
        <f t="shared" si="32"/>
        <v>1.3012248190696339E-3</v>
      </c>
    </row>
    <row r="145" spans="2:10" x14ac:dyDescent="0.25">
      <c r="B145" s="162" t="s">
        <v>119</v>
      </c>
      <c r="C145" s="163">
        <v>441</v>
      </c>
      <c r="D145" s="163">
        <v>812</v>
      </c>
      <c r="E145" s="163">
        <v>579</v>
      </c>
      <c r="F145" s="163">
        <v>725</v>
      </c>
      <c r="G145" s="163">
        <v>521</v>
      </c>
      <c r="H145" s="164">
        <f t="shared" si="30"/>
        <v>-0.28137931034482755</v>
      </c>
      <c r="I145" s="165">
        <f t="shared" si="31"/>
        <v>0.18140589569161003</v>
      </c>
      <c r="J145" s="164">
        <f t="shared" si="32"/>
        <v>1.0103399861926667E-3</v>
      </c>
    </row>
    <row r="146" spans="2:10" x14ac:dyDescent="0.25">
      <c r="B146" s="162" t="s">
        <v>128</v>
      </c>
      <c r="C146" s="163">
        <v>371</v>
      </c>
      <c r="D146" s="163">
        <v>615</v>
      </c>
      <c r="E146" s="163">
        <v>800</v>
      </c>
      <c r="F146" s="163">
        <v>814</v>
      </c>
      <c r="G146" s="163">
        <v>652</v>
      </c>
      <c r="H146" s="164">
        <f t="shared" si="30"/>
        <v>-0.19901719901719905</v>
      </c>
      <c r="I146" s="165">
        <f t="shared" si="31"/>
        <v>0.75741239892183287</v>
      </c>
      <c r="J146" s="164">
        <f t="shared" si="32"/>
        <v>1.264379406905218E-3</v>
      </c>
    </row>
    <row r="147" spans="2:10" x14ac:dyDescent="0.25">
      <c r="B147" s="162" t="s">
        <v>131</v>
      </c>
      <c r="C147" s="163">
        <v>932</v>
      </c>
      <c r="D147" s="163">
        <v>526</v>
      </c>
      <c r="E147" s="163">
        <v>488</v>
      </c>
      <c r="F147" s="163">
        <v>665</v>
      </c>
      <c r="G147" s="163">
        <v>573</v>
      </c>
      <c r="H147" s="164">
        <f t="shared" si="30"/>
        <v>-0.13834586466165411</v>
      </c>
      <c r="I147" s="165">
        <f t="shared" si="31"/>
        <v>-0.38519313304721026</v>
      </c>
      <c r="J147" s="164">
        <f t="shared" si="32"/>
        <v>1.1111800615900152E-3</v>
      </c>
    </row>
    <row r="148" spans="2:10" x14ac:dyDescent="0.25">
      <c r="B148" s="168" t="s">
        <v>145</v>
      </c>
      <c r="C148" s="169">
        <f>C140-SUM(C141:C147)</f>
        <v>6169</v>
      </c>
      <c r="D148" s="169">
        <f>D140-SUM(D141:D147)</f>
        <v>5794</v>
      </c>
      <c r="E148" s="169">
        <f>E140-SUM(E141:E147)</f>
        <v>7338</v>
      </c>
      <c r="F148" s="169">
        <f>F140-SUM(F141:F147)</f>
        <v>8455</v>
      </c>
      <c r="G148" s="169">
        <f>G140-SUM(G141:G147)</f>
        <v>7411</v>
      </c>
      <c r="H148" s="170">
        <f t="shared" si="30"/>
        <v>-0.12347723240685982</v>
      </c>
      <c r="I148" s="171">
        <f t="shared" si="31"/>
        <v>0.20132922677905651</v>
      </c>
      <c r="J148" s="170">
        <f t="shared" si="32"/>
        <v>1.4371649976341367E-2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10851</v>
      </c>
      <c r="D150" s="176">
        <v>11732</v>
      </c>
      <c r="E150" s="176">
        <v>11163</v>
      </c>
      <c r="F150" s="176">
        <v>12933</v>
      </c>
      <c r="G150" s="176">
        <v>13438</v>
      </c>
      <c r="H150" s="177">
        <f t="shared" ref="H150:H162" si="33">IFERROR(G150/F150-1,"-")</f>
        <v>3.9047398128817745E-2</v>
      </c>
      <c r="I150" s="177">
        <f t="shared" ref="I150:I162" si="34">IFERROR(G150/C150-1,"-")</f>
        <v>0.23841120634042956</v>
      </c>
      <c r="J150" s="177">
        <f t="shared" ref="J150:J162" si="35">G150/G$10</f>
        <v>2.6059402561337916E-2</v>
      </c>
    </row>
    <row r="151" spans="2:10" x14ac:dyDescent="0.25">
      <c r="B151" s="157" t="s">
        <v>97</v>
      </c>
      <c r="C151" s="158">
        <v>2910</v>
      </c>
      <c r="D151" s="158">
        <v>4127</v>
      </c>
      <c r="E151" s="158">
        <v>4352</v>
      </c>
      <c r="F151" s="158">
        <v>4244</v>
      </c>
      <c r="G151" s="158">
        <v>5081</v>
      </c>
      <c r="H151" s="159">
        <f t="shared" si="33"/>
        <v>0.1972196041470311</v>
      </c>
      <c r="I151" s="160">
        <f t="shared" si="34"/>
        <v>0.74604810996563575</v>
      </c>
      <c r="J151" s="159">
        <f t="shared" si="35"/>
        <v>9.8532389056524734E-3</v>
      </c>
    </row>
    <row r="152" spans="2:10" x14ac:dyDescent="0.25">
      <c r="B152" s="162" t="s">
        <v>103</v>
      </c>
      <c r="C152" s="163">
        <v>1115</v>
      </c>
      <c r="D152" s="163">
        <v>3399</v>
      </c>
      <c r="E152" s="163">
        <v>2928</v>
      </c>
      <c r="F152" s="163">
        <v>3200</v>
      </c>
      <c r="G152" s="163">
        <v>3538</v>
      </c>
      <c r="H152" s="164">
        <f t="shared" si="33"/>
        <v>0.10562500000000008</v>
      </c>
      <c r="I152" s="165">
        <f t="shared" si="34"/>
        <v>2.1730941704035875</v>
      </c>
      <c r="J152" s="164">
        <f t="shared" si="35"/>
        <v>6.8610035914580701E-3</v>
      </c>
    </row>
    <row r="153" spans="2:10" x14ac:dyDescent="0.25">
      <c r="B153" s="162" t="s">
        <v>100</v>
      </c>
      <c r="C153" s="163">
        <v>1795</v>
      </c>
      <c r="D153" s="163">
        <v>728</v>
      </c>
      <c r="E153" s="163">
        <v>1424</v>
      </c>
      <c r="F153" s="163">
        <v>1044</v>
      </c>
      <c r="G153" s="163">
        <v>1543</v>
      </c>
      <c r="H153" s="164">
        <f t="shared" si="33"/>
        <v>0.47796934865900376</v>
      </c>
      <c r="I153" s="165">
        <f t="shared" si="34"/>
        <v>-0.14038997214484683</v>
      </c>
      <c r="J153" s="164">
        <f t="shared" si="35"/>
        <v>2.9922353141944042E-3</v>
      </c>
    </row>
    <row r="154" spans="2:10" x14ac:dyDescent="0.25">
      <c r="B154" s="157" t="s">
        <v>107</v>
      </c>
      <c r="C154" s="158">
        <v>7941</v>
      </c>
      <c r="D154" s="158">
        <v>7605</v>
      </c>
      <c r="E154" s="158">
        <v>6811</v>
      </c>
      <c r="F154" s="158">
        <v>8689</v>
      </c>
      <c r="G154" s="158">
        <v>8357</v>
      </c>
      <c r="H154" s="159">
        <f t="shared" si="33"/>
        <v>-3.8209230060996635E-2</v>
      </c>
      <c r="I154" s="160">
        <f t="shared" si="34"/>
        <v>5.2386349326281278E-2</v>
      </c>
      <c r="J154" s="159">
        <f t="shared" si="35"/>
        <v>1.6206163655685443E-2</v>
      </c>
    </row>
    <row r="155" spans="2:10" x14ac:dyDescent="0.25">
      <c r="B155" s="162" t="s">
        <v>110</v>
      </c>
      <c r="C155" s="163">
        <v>2348</v>
      </c>
      <c r="D155" s="163">
        <v>2234</v>
      </c>
      <c r="E155" s="163">
        <v>2310</v>
      </c>
      <c r="F155" s="163">
        <v>2497</v>
      </c>
      <c r="G155" s="163">
        <v>2001</v>
      </c>
      <c r="H155" s="164">
        <f t="shared" si="33"/>
        <v>-0.19863836603924712</v>
      </c>
      <c r="I155" s="165">
        <f t="shared" si="34"/>
        <v>-0.14778534923339015</v>
      </c>
      <c r="J155" s="164">
        <f t="shared" si="35"/>
        <v>3.8804036705787446E-3</v>
      </c>
    </row>
    <row r="156" spans="2:10" x14ac:dyDescent="0.25">
      <c r="B156" s="162" t="s">
        <v>113</v>
      </c>
      <c r="C156" s="163">
        <v>2301</v>
      </c>
      <c r="D156" s="163">
        <v>2723</v>
      </c>
      <c r="E156" s="163">
        <v>1794</v>
      </c>
      <c r="F156" s="163">
        <v>1977</v>
      </c>
      <c r="G156" s="163">
        <v>1946</v>
      </c>
      <c r="H156" s="164">
        <f t="shared" si="33"/>
        <v>-1.5680323722812362E-2</v>
      </c>
      <c r="I156" s="165">
        <f t="shared" si="34"/>
        <v>-0.15428074750108645</v>
      </c>
      <c r="J156" s="164">
        <f t="shared" si="35"/>
        <v>3.7737458985238562E-3</v>
      </c>
    </row>
    <row r="157" spans="2:10" x14ac:dyDescent="0.25">
      <c r="B157" s="162" t="s">
        <v>116</v>
      </c>
      <c r="C157" s="163">
        <v>840</v>
      </c>
      <c r="D157" s="163">
        <v>565</v>
      </c>
      <c r="E157" s="163">
        <v>766</v>
      </c>
      <c r="F157" s="163">
        <v>1231</v>
      </c>
      <c r="G157" s="163">
        <v>1499</v>
      </c>
      <c r="H157" s="164">
        <f t="shared" si="33"/>
        <v>0.21770917952883839</v>
      </c>
      <c r="I157" s="165">
        <f t="shared" si="34"/>
        <v>0.78452380952380962</v>
      </c>
      <c r="J157" s="164">
        <f t="shared" si="35"/>
        <v>2.9069090965504938E-3</v>
      </c>
    </row>
    <row r="158" spans="2:10" x14ac:dyDescent="0.25">
      <c r="B158" s="162" t="s">
        <v>123</v>
      </c>
      <c r="C158" s="163">
        <v>229</v>
      </c>
      <c r="D158" s="163">
        <v>198</v>
      </c>
      <c r="E158" s="163">
        <v>204</v>
      </c>
      <c r="F158" s="163">
        <v>279</v>
      </c>
      <c r="G158" s="163">
        <v>308</v>
      </c>
      <c r="H158" s="164">
        <f t="shared" si="33"/>
        <v>0.10394265232974909</v>
      </c>
      <c r="I158" s="165">
        <f t="shared" si="34"/>
        <v>0.34497816593886466</v>
      </c>
      <c r="J158" s="164">
        <f t="shared" si="35"/>
        <v>5.9728352350737297E-4</v>
      </c>
    </row>
    <row r="159" spans="2:10" x14ac:dyDescent="0.25">
      <c r="B159" s="162" t="s">
        <v>119</v>
      </c>
      <c r="C159" s="163">
        <v>272</v>
      </c>
      <c r="D159" s="163">
        <v>320</v>
      </c>
      <c r="E159" s="163">
        <v>282</v>
      </c>
      <c r="F159" s="163">
        <v>331</v>
      </c>
      <c r="G159" s="163">
        <v>327</v>
      </c>
      <c r="H159" s="164">
        <f t="shared" si="33"/>
        <v>-1.2084592145015116E-2</v>
      </c>
      <c r="I159" s="165">
        <f t="shared" si="34"/>
        <v>0.20220588235294112</v>
      </c>
      <c r="J159" s="164">
        <f t="shared" si="35"/>
        <v>6.3412893567178883E-4</v>
      </c>
    </row>
    <row r="160" spans="2:10" x14ac:dyDescent="0.25">
      <c r="B160" s="162" t="s">
        <v>128</v>
      </c>
      <c r="C160" s="163">
        <v>32</v>
      </c>
      <c r="D160" s="163">
        <v>149</v>
      </c>
      <c r="E160" s="163">
        <v>115</v>
      </c>
      <c r="F160" s="163">
        <v>96</v>
      </c>
      <c r="G160" s="163">
        <v>66</v>
      </c>
      <c r="H160" s="164">
        <f t="shared" si="33"/>
        <v>-0.3125</v>
      </c>
      <c r="I160" s="165">
        <f t="shared" si="34"/>
        <v>1.0625</v>
      </c>
      <c r="J160" s="164">
        <f t="shared" si="35"/>
        <v>1.2798932646586564E-4</v>
      </c>
    </row>
    <row r="161" spans="2:10" x14ac:dyDescent="0.25">
      <c r="B161" s="162" t="s">
        <v>131</v>
      </c>
      <c r="C161" s="163">
        <v>201</v>
      </c>
      <c r="D161" s="163">
        <v>208</v>
      </c>
      <c r="E161" s="163">
        <v>126</v>
      </c>
      <c r="F161" s="163">
        <v>157</v>
      </c>
      <c r="G161" s="163">
        <v>93</v>
      </c>
      <c r="H161" s="164">
        <f t="shared" si="33"/>
        <v>-0.40764331210191085</v>
      </c>
      <c r="I161" s="165">
        <f t="shared" si="34"/>
        <v>-0.53731343283582089</v>
      </c>
      <c r="J161" s="164">
        <f t="shared" si="35"/>
        <v>1.8034859638371977E-4</v>
      </c>
    </row>
    <row r="162" spans="2:10" x14ac:dyDescent="0.25">
      <c r="B162" s="168" t="s">
        <v>145</v>
      </c>
      <c r="C162" s="169">
        <f>C154-SUM(C155:C161)</f>
        <v>1718</v>
      </c>
      <c r="D162" s="169">
        <f>D154-SUM(D155:D161)</f>
        <v>1208</v>
      </c>
      <c r="E162" s="169">
        <f>E154-SUM(E155:E161)</f>
        <v>1214</v>
      </c>
      <c r="F162" s="169">
        <f>F154-SUM(F155:F161)</f>
        <v>2121</v>
      </c>
      <c r="G162" s="169">
        <f>G154-SUM(G155:G161)</f>
        <v>2117</v>
      </c>
      <c r="H162" s="170">
        <f t="shared" si="33"/>
        <v>-1.885902876001877E-3</v>
      </c>
      <c r="I162" s="171">
        <f t="shared" si="34"/>
        <v>0.23224679860302677</v>
      </c>
      <c r="J162" s="170">
        <f t="shared" si="35"/>
        <v>4.1053546080035992E-3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4CF0-E2ED-455A-9C73-788DB09C5935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Q4" s="269" t="s">
        <v>267</v>
      </c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</row>
    <row r="5" spans="1:28" ht="6" customHeight="1" x14ac:dyDescent="0.25"/>
    <row r="6" spans="1:28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28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266</v>
      </c>
      <c r="G7" s="172" t="s">
        <v>261</v>
      </c>
      <c r="H7" s="172" t="s">
        <v>262</v>
      </c>
      <c r="I7" s="172" t="s">
        <v>263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258</v>
      </c>
      <c r="S7" s="172" t="s">
        <v>259</v>
      </c>
      <c r="T7" s="172" t="s">
        <v>260</v>
      </c>
      <c r="U7" s="172" t="s">
        <v>261</v>
      </c>
      <c r="V7" s="172" t="s">
        <v>262</v>
      </c>
      <c r="W7" s="172" t="s">
        <v>263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51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5357563</v>
      </c>
      <c r="D9" s="176">
        <v>5290429</v>
      </c>
      <c r="E9" s="176">
        <v>1780989</v>
      </c>
      <c r="F9" s="176">
        <v>5104277</v>
      </c>
      <c r="G9" s="176">
        <v>5104277</v>
      </c>
      <c r="H9" s="176">
        <v>5627549</v>
      </c>
      <c r="I9" s="176">
        <v>5933119</v>
      </c>
      <c r="J9" s="177">
        <f>IFERROR(I9/H9-1,"-")</f>
        <v>5.4298949684844944E-2</v>
      </c>
      <c r="K9" s="177">
        <f>IFERROR(I9/D9-1,"-")</f>
        <v>0.12148164165892794</v>
      </c>
      <c r="L9" s="176">
        <f>I9-H9</f>
        <v>305570</v>
      </c>
      <c r="M9" s="176">
        <f>I9-D9</f>
        <v>642690</v>
      </c>
      <c r="N9" s="177">
        <f t="shared" ref="N9:N21" si="0">I9/I$9</f>
        <v>1</v>
      </c>
      <c r="Q9" s="154" t="s">
        <v>68</v>
      </c>
      <c r="R9" s="176">
        <v>220715</v>
      </c>
      <c r="S9" s="176">
        <v>207689</v>
      </c>
      <c r="T9" s="176">
        <v>88357</v>
      </c>
      <c r="U9" s="176">
        <v>214003</v>
      </c>
      <c r="V9" s="176">
        <v>227894</v>
      </c>
      <c r="W9" s="176">
        <v>235885</v>
      </c>
      <c r="X9" s="177">
        <f>IFERROR(W9/V9-1,"-")</f>
        <v>3.5064547552809744E-2</v>
      </c>
      <c r="Y9" s="177">
        <f>IFERROR(W9/S9-1,"-")</f>
        <v>0.13576068063306201</v>
      </c>
      <c r="Z9" s="176">
        <f>W9-V9</f>
        <v>7991</v>
      </c>
      <c r="AA9" s="176">
        <f>W9-S9</f>
        <v>28196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1066121</v>
      </c>
      <c r="D10" s="158">
        <v>1078565</v>
      </c>
      <c r="E10" s="158">
        <v>470401</v>
      </c>
      <c r="F10" s="158">
        <v>1034550</v>
      </c>
      <c r="G10" s="158">
        <v>1034550</v>
      </c>
      <c r="H10" s="158">
        <v>1068749</v>
      </c>
      <c r="I10" s="158">
        <v>1082874</v>
      </c>
      <c r="J10" s="160">
        <f>IFERROR(I10/H10-1,"-")</f>
        <v>1.3216386635215516E-2</v>
      </c>
      <c r="K10" s="159">
        <f t="shared" ref="K10:K21" si="2">IFERROR(I10/D10-1,"-")</f>
        <v>3.9951231497405981E-3</v>
      </c>
      <c r="L10" s="157">
        <f t="shared" ref="L10:L20" si="3">I10-H10</f>
        <v>14125</v>
      </c>
      <c r="M10" s="158">
        <f t="shared" ref="M10:M21" si="4">I10-D10</f>
        <v>4309</v>
      </c>
      <c r="N10" s="159">
        <f t="shared" si="0"/>
        <v>0.1825134469745171</v>
      </c>
      <c r="Q10" s="157" t="s">
        <v>97</v>
      </c>
      <c r="R10" s="158">
        <v>128913</v>
      </c>
      <c r="S10" s="158">
        <v>112924</v>
      </c>
      <c r="T10" s="158">
        <v>50210</v>
      </c>
      <c r="U10" s="158">
        <v>127727</v>
      </c>
      <c r="V10" s="158">
        <v>140211</v>
      </c>
      <c r="W10" s="158">
        <v>147395</v>
      </c>
      <c r="X10" s="160">
        <f>IFERROR(W10/V10-1,"-")</f>
        <v>5.1237064139047606E-2</v>
      </c>
      <c r="Y10" s="159">
        <f t="shared" ref="Y10:Y21" si="5">IFERROR(W10/S10-1,"-")</f>
        <v>0.305258403882257</v>
      </c>
      <c r="Z10" s="157">
        <f t="shared" ref="Z10:Z20" si="6">W10-V10</f>
        <v>7184</v>
      </c>
      <c r="AA10" s="158">
        <f t="shared" ref="AA10:AA21" si="7">W10-S10</f>
        <v>34471</v>
      </c>
      <c r="AB10" s="159">
        <f t="shared" si="1"/>
        <v>0.62485957140131843</v>
      </c>
    </row>
    <row r="11" spans="1:28" x14ac:dyDescent="0.25">
      <c r="A11" s="161" t="s">
        <v>103</v>
      </c>
      <c r="B11" s="162" t="s">
        <v>103</v>
      </c>
      <c r="C11" s="163">
        <v>425333</v>
      </c>
      <c r="D11" s="163">
        <v>412835</v>
      </c>
      <c r="E11" s="163">
        <v>204140</v>
      </c>
      <c r="F11" s="163">
        <v>418192</v>
      </c>
      <c r="G11" s="163">
        <v>418192</v>
      </c>
      <c r="H11" s="163">
        <v>428874</v>
      </c>
      <c r="I11" s="163">
        <v>422840</v>
      </c>
      <c r="J11" s="165">
        <f>IFERROR(I11/H11-1,"-")</f>
        <v>-1.4069400336695681E-2</v>
      </c>
      <c r="K11" s="164">
        <f t="shared" si="2"/>
        <v>2.4234863807574447E-2</v>
      </c>
      <c r="L11" s="162">
        <f t="shared" si="3"/>
        <v>-6034</v>
      </c>
      <c r="M11" s="163">
        <f t="shared" si="4"/>
        <v>10005</v>
      </c>
      <c r="N11" s="164">
        <f t="shared" si="0"/>
        <v>7.1267742986446087E-2</v>
      </c>
      <c r="Q11" s="162" t="s">
        <v>103</v>
      </c>
      <c r="R11" s="163">
        <v>71449</v>
      </c>
      <c r="S11" s="163">
        <v>56333</v>
      </c>
      <c r="T11" s="163">
        <v>22473</v>
      </c>
      <c r="U11" s="163">
        <v>65749</v>
      </c>
      <c r="V11" s="163">
        <v>62558</v>
      </c>
      <c r="W11" s="163">
        <v>70186</v>
      </c>
      <c r="X11" s="165">
        <f>IFERROR(W11/V11-1,"-")</f>
        <v>0.12193484446433711</v>
      </c>
      <c r="Y11" s="164">
        <f t="shared" si="5"/>
        <v>0.2459126977082704</v>
      </c>
      <c r="Z11" s="162">
        <f t="shared" si="6"/>
        <v>7628</v>
      </c>
      <c r="AA11" s="163">
        <f t="shared" si="7"/>
        <v>13853</v>
      </c>
      <c r="AB11" s="164">
        <f t="shared" si="1"/>
        <v>0.29754329440193317</v>
      </c>
    </row>
    <row r="12" spans="1:28" x14ac:dyDescent="0.25">
      <c r="A12" s="161" t="s">
        <v>100</v>
      </c>
      <c r="B12" s="162" t="s">
        <v>100</v>
      </c>
      <c r="C12" s="163">
        <v>640788</v>
      </c>
      <c r="D12" s="163">
        <v>665730</v>
      </c>
      <c r="E12" s="163">
        <v>266261</v>
      </c>
      <c r="F12" s="163">
        <v>616358</v>
      </c>
      <c r="G12" s="163">
        <v>616358</v>
      </c>
      <c r="H12" s="163">
        <v>639875</v>
      </c>
      <c r="I12" s="163">
        <v>660034</v>
      </c>
      <c r="J12" s="165">
        <f>IFERROR(I12/H12-1,"-")</f>
        <v>3.1504590740379035E-2</v>
      </c>
      <c r="K12" s="164">
        <f t="shared" si="2"/>
        <v>-8.5560212097998134E-3</v>
      </c>
      <c r="L12" s="162">
        <f t="shared" si="3"/>
        <v>20159</v>
      </c>
      <c r="M12" s="163">
        <f t="shared" si="4"/>
        <v>-5696</v>
      </c>
      <c r="N12" s="164">
        <f t="shared" si="0"/>
        <v>0.11124570398807103</v>
      </c>
      <c r="Q12" s="162" t="s">
        <v>100</v>
      </c>
      <c r="R12" s="163">
        <v>57464</v>
      </c>
      <c r="S12" s="163">
        <v>56591</v>
      </c>
      <c r="T12" s="163">
        <v>27737</v>
      </c>
      <c r="U12" s="163">
        <v>61978</v>
      </c>
      <c r="V12" s="163">
        <v>77653</v>
      </c>
      <c r="W12" s="163">
        <v>77209</v>
      </c>
      <c r="X12" s="165">
        <f>IFERROR(W12/V12-1,"-")</f>
        <v>-5.7177443241085424E-3</v>
      </c>
      <c r="Y12" s="164">
        <f t="shared" si="5"/>
        <v>0.36433355127140366</v>
      </c>
      <c r="Z12" s="162">
        <f t="shared" si="6"/>
        <v>-444</v>
      </c>
      <c r="AA12" s="163">
        <f t="shared" si="7"/>
        <v>20618</v>
      </c>
      <c r="AB12" s="164">
        <f t="shared" si="1"/>
        <v>0.32731627699938531</v>
      </c>
    </row>
    <row r="13" spans="1:28" x14ac:dyDescent="0.25">
      <c r="A13" s="1"/>
      <c r="B13" s="157" t="s">
        <v>107</v>
      </c>
      <c r="C13" s="158">
        <v>4291442</v>
      </c>
      <c r="D13" s="158">
        <v>4211864</v>
      </c>
      <c r="E13" s="158">
        <v>1310588</v>
      </c>
      <c r="F13" s="158">
        <v>4069727</v>
      </c>
      <c r="G13" s="158">
        <v>4069727</v>
      </c>
      <c r="H13" s="158">
        <v>4558800</v>
      </c>
      <c r="I13" s="158">
        <v>4850245</v>
      </c>
      <c r="J13" s="160">
        <f>IFERROR(I13/H13-1,"-")</f>
        <v>6.3930200930069292E-2</v>
      </c>
      <c r="K13" s="159">
        <f t="shared" si="2"/>
        <v>0.15156733455781102</v>
      </c>
      <c r="L13" s="157">
        <f t="shared" si="3"/>
        <v>291445</v>
      </c>
      <c r="M13" s="158">
        <f t="shared" si="4"/>
        <v>638381</v>
      </c>
      <c r="N13" s="159">
        <f t="shared" si="0"/>
        <v>0.8174865530254829</v>
      </c>
      <c r="Q13" s="157" t="s">
        <v>107</v>
      </c>
      <c r="R13" s="158">
        <v>91802</v>
      </c>
      <c r="S13" s="158">
        <v>94765</v>
      </c>
      <c r="T13" s="158">
        <v>38147</v>
      </c>
      <c r="U13" s="158">
        <v>86276</v>
      </c>
      <c r="V13" s="158">
        <v>87683</v>
      </c>
      <c r="W13" s="158">
        <v>88490</v>
      </c>
      <c r="X13" s="160">
        <f>IFERROR(W13/V13-1,"-")</f>
        <v>9.2036084531779139E-3</v>
      </c>
      <c r="Y13" s="159">
        <f t="shared" si="5"/>
        <v>-6.6216430116604275E-2</v>
      </c>
      <c r="Z13" s="157">
        <f t="shared" si="6"/>
        <v>807</v>
      </c>
      <c r="AA13" s="158">
        <f t="shared" si="7"/>
        <v>-6275</v>
      </c>
      <c r="AB13" s="159">
        <f t="shared" si="1"/>
        <v>0.37514042859868157</v>
      </c>
    </row>
    <row r="14" spans="1:28" s="56" customFormat="1" x14ac:dyDescent="0.25">
      <c r="B14" s="162" t="s">
        <v>110</v>
      </c>
      <c r="C14" s="163">
        <v>1900028</v>
      </c>
      <c r="D14" s="163">
        <v>1926972</v>
      </c>
      <c r="E14" s="163">
        <v>517231</v>
      </c>
      <c r="F14" s="163">
        <v>1892884</v>
      </c>
      <c r="G14" s="163">
        <v>1892884</v>
      </c>
      <c r="H14" s="163">
        <v>2147329</v>
      </c>
      <c r="I14" s="163">
        <v>2290335</v>
      </c>
      <c r="J14" s="165">
        <f t="shared" ref="J14:J21" si="8">IFERROR(I14/H14-1,"-")</f>
        <v>6.6597153952654642E-2</v>
      </c>
      <c r="K14" s="164">
        <f t="shared" si="2"/>
        <v>0.18856682920146217</v>
      </c>
      <c r="L14" s="162">
        <f t="shared" si="3"/>
        <v>143006</v>
      </c>
      <c r="M14" s="163">
        <f t="shared" si="4"/>
        <v>363363</v>
      </c>
      <c r="N14" s="164">
        <f t="shared" si="0"/>
        <v>0.38602546148155803</v>
      </c>
      <c r="Q14" s="162" t="s">
        <v>110</v>
      </c>
      <c r="R14" s="163">
        <v>11532</v>
      </c>
      <c r="S14" s="163">
        <v>10003</v>
      </c>
      <c r="T14" s="163">
        <v>3752</v>
      </c>
      <c r="U14" s="163">
        <v>9269</v>
      </c>
      <c r="V14" s="163">
        <v>11319</v>
      </c>
      <c r="W14" s="163">
        <v>10285</v>
      </c>
      <c r="X14" s="165">
        <f t="shared" ref="X14:X21" si="9">IFERROR(W14/V14-1,"-")</f>
        <v>-9.135082604470357E-2</v>
      </c>
      <c r="Y14" s="164">
        <f t="shared" si="5"/>
        <v>2.8191542537238767E-2</v>
      </c>
      <c r="Z14" s="162">
        <f t="shared" si="6"/>
        <v>-1034</v>
      </c>
      <c r="AA14" s="163">
        <f t="shared" si="7"/>
        <v>282</v>
      </c>
      <c r="AB14" s="164">
        <f t="shared" si="1"/>
        <v>4.3601755092523897E-2</v>
      </c>
    </row>
    <row r="15" spans="1:28" s="56" customFormat="1" x14ac:dyDescent="0.25">
      <c r="B15" s="162" t="s">
        <v>113</v>
      </c>
      <c r="C15" s="163">
        <v>665127</v>
      </c>
      <c r="D15" s="163">
        <v>565429</v>
      </c>
      <c r="E15" s="163">
        <v>170166</v>
      </c>
      <c r="F15" s="163">
        <v>423586</v>
      </c>
      <c r="G15" s="163">
        <v>423586</v>
      </c>
      <c r="H15" s="163">
        <v>477782</v>
      </c>
      <c r="I15" s="163">
        <v>497708</v>
      </c>
      <c r="J15" s="165">
        <f t="shared" si="8"/>
        <v>4.1705212837654049E-2</v>
      </c>
      <c r="K15" s="164">
        <f t="shared" si="2"/>
        <v>-0.11976923716328669</v>
      </c>
      <c r="L15" s="162">
        <f t="shared" si="3"/>
        <v>19926</v>
      </c>
      <c r="M15" s="163">
        <f t="shared" si="4"/>
        <v>-67721</v>
      </c>
      <c r="N15" s="164">
        <f t="shared" si="0"/>
        <v>8.3886401064937346E-2</v>
      </c>
      <c r="Q15" s="162" t="s">
        <v>113</v>
      </c>
      <c r="R15" s="163">
        <v>10333</v>
      </c>
      <c r="S15" s="163">
        <v>9150</v>
      </c>
      <c r="T15" s="163">
        <v>3945</v>
      </c>
      <c r="U15" s="163">
        <v>9965</v>
      </c>
      <c r="V15" s="163">
        <v>12412</v>
      </c>
      <c r="W15" s="163">
        <v>12233</v>
      </c>
      <c r="X15" s="165">
        <f t="shared" si="9"/>
        <v>-1.4421527553980074E-2</v>
      </c>
      <c r="Y15" s="164">
        <f t="shared" si="5"/>
        <v>0.33693989071038244</v>
      </c>
      <c r="Z15" s="162">
        <f t="shared" si="6"/>
        <v>-179</v>
      </c>
      <c r="AA15" s="163">
        <f t="shared" si="7"/>
        <v>3083</v>
      </c>
      <c r="AB15" s="164">
        <f t="shared" si="1"/>
        <v>5.1860016533480296E-2</v>
      </c>
    </row>
    <row r="16" spans="1:28" x14ac:dyDescent="0.25">
      <c r="A16" s="1"/>
      <c r="B16" s="162" t="s">
        <v>116</v>
      </c>
      <c r="C16" s="163">
        <v>181123</v>
      </c>
      <c r="D16" s="163">
        <v>184853</v>
      </c>
      <c r="E16" s="163">
        <v>63347</v>
      </c>
      <c r="F16" s="163">
        <v>209433</v>
      </c>
      <c r="G16" s="163">
        <v>209433</v>
      </c>
      <c r="H16" s="163">
        <v>237646</v>
      </c>
      <c r="I16" s="163">
        <v>254243</v>
      </c>
      <c r="J16" s="165">
        <f t="shared" si="8"/>
        <v>6.9839172550768769E-2</v>
      </c>
      <c r="K16" s="164">
        <f t="shared" si="2"/>
        <v>0.37537935548787416</v>
      </c>
      <c r="L16" s="162">
        <f t="shared" si="3"/>
        <v>16597</v>
      </c>
      <c r="M16" s="163">
        <f t="shared" si="4"/>
        <v>69390</v>
      </c>
      <c r="N16" s="164">
        <f t="shared" si="0"/>
        <v>4.2851491770180238E-2</v>
      </c>
      <c r="Q16" s="162" t="s">
        <v>116</v>
      </c>
      <c r="R16" s="163">
        <v>6382</v>
      </c>
      <c r="S16" s="163">
        <v>6593</v>
      </c>
      <c r="T16" s="163">
        <v>2667</v>
      </c>
      <c r="U16" s="163">
        <v>7987</v>
      </c>
      <c r="V16" s="163">
        <v>8587</v>
      </c>
      <c r="W16" s="163">
        <v>8241</v>
      </c>
      <c r="X16" s="165">
        <f t="shared" si="9"/>
        <v>-4.0293466868522199E-2</v>
      </c>
      <c r="Y16" s="164">
        <f t="shared" si="5"/>
        <v>0.24996208099499473</v>
      </c>
      <c r="Z16" s="162">
        <f t="shared" si="6"/>
        <v>-346</v>
      </c>
      <c r="AA16" s="163">
        <f t="shared" si="7"/>
        <v>1648</v>
      </c>
      <c r="AB16" s="164">
        <f t="shared" si="1"/>
        <v>3.4936515675011132E-2</v>
      </c>
    </row>
    <row r="17" spans="1:28" x14ac:dyDescent="0.25">
      <c r="A17" s="1"/>
      <c r="B17" s="162" t="s">
        <v>123</v>
      </c>
      <c r="C17" s="163">
        <v>168091</v>
      </c>
      <c r="D17" s="163">
        <v>157435</v>
      </c>
      <c r="E17" s="163">
        <v>46135</v>
      </c>
      <c r="F17" s="163">
        <v>193839</v>
      </c>
      <c r="G17" s="163">
        <v>193839</v>
      </c>
      <c r="H17" s="163">
        <v>188019</v>
      </c>
      <c r="I17" s="163">
        <v>196131</v>
      </c>
      <c r="J17" s="165">
        <f t="shared" si="8"/>
        <v>4.3144575814146435E-2</v>
      </c>
      <c r="K17" s="164">
        <f t="shared" si="2"/>
        <v>0.24579032616635432</v>
      </c>
      <c r="L17" s="162">
        <f t="shared" si="3"/>
        <v>8112</v>
      </c>
      <c r="M17" s="163">
        <f t="shared" si="4"/>
        <v>38696</v>
      </c>
      <c r="N17" s="164">
        <f t="shared" si="0"/>
        <v>3.3056980653851709E-2</v>
      </c>
      <c r="Q17" s="162" t="s">
        <v>123</v>
      </c>
      <c r="R17" s="163">
        <v>1589</v>
      </c>
      <c r="S17" s="163">
        <v>1561</v>
      </c>
      <c r="T17" s="163">
        <v>708</v>
      </c>
      <c r="U17" s="163">
        <v>2388</v>
      </c>
      <c r="V17" s="163">
        <v>2480</v>
      </c>
      <c r="W17" s="163">
        <v>2251</v>
      </c>
      <c r="X17" s="165">
        <f t="shared" si="9"/>
        <v>-9.2338709677419306E-2</v>
      </c>
      <c r="Y17" s="164">
        <f t="shared" si="5"/>
        <v>0.44202434336963492</v>
      </c>
      <c r="Z17" s="162">
        <f t="shared" si="6"/>
        <v>-229</v>
      </c>
      <c r="AA17" s="163">
        <f t="shared" si="7"/>
        <v>690</v>
      </c>
      <c r="AB17" s="164">
        <f t="shared" si="1"/>
        <v>9.5427856794624497E-3</v>
      </c>
    </row>
    <row r="18" spans="1:28" x14ac:dyDescent="0.25">
      <c r="A18" s="1"/>
      <c r="B18" s="162" t="s">
        <v>119</v>
      </c>
      <c r="C18" s="163">
        <v>153926</v>
      </c>
      <c r="D18" s="163">
        <v>149167</v>
      </c>
      <c r="E18" s="163">
        <v>65786</v>
      </c>
      <c r="F18" s="163">
        <v>164960</v>
      </c>
      <c r="G18" s="163">
        <v>164960</v>
      </c>
      <c r="H18" s="163">
        <v>168144</v>
      </c>
      <c r="I18" s="163">
        <v>175162</v>
      </c>
      <c r="J18" s="165">
        <f t="shared" si="8"/>
        <v>4.1738034066038709E-2</v>
      </c>
      <c r="K18" s="164">
        <f t="shared" si="2"/>
        <v>0.17426776699940327</v>
      </c>
      <c r="L18" s="162">
        <f t="shared" si="3"/>
        <v>7018</v>
      </c>
      <c r="M18" s="163">
        <f t="shared" si="4"/>
        <v>25995</v>
      </c>
      <c r="N18" s="164">
        <f t="shared" si="0"/>
        <v>2.9522751861204875E-2</v>
      </c>
      <c r="Q18" s="162" t="s">
        <v>119</v>
      </c>
      <c r="R18" s="163">
        <v>1718</v>
      </c>
      <c r="S18" s="163">
        <v>1400</v>
      </c>
      <c r="T18" s="163">
        <v>717</v>
      </c>
      <c r="U18" s="163">
        <v>1668</v>
      </c>
      <c r="V18" s="163">
        <v>1815</v>
      </c>
      <c r="W18" s="163">
        <v>1883</v>
      </c>
      <c r="X18" s="165">
        <f t="shared" si="9"/>
        <v>3.746556473829199E-2</v>
      </c>
      <c r="Y18" s="164">
        <f t="shared" si="5"/>
        <v>0.34499999999999997</v>
      </c>
      <c r="Z18" s="162">
        <f t="shared" si="6"/>
        <v>68</v>
      </c>
      <c r="AA18" s="163">
        <f t="shared" si="7"/>
        <v>483</v>
      </c>
      <c r="AB18" s="164">
        <f t="shared" si="1"/>
        <v>7.9827034359963543E-3</v>
      </c>
    </row>
    <row r="19" spans="1:28" x14ac:dyDescent="0.25">
      <c r="A19" s="1"/>
      <c r="B19" s="162" t="s">
        <v>128</v>
      </c>
      <c r="C19" s="163">
        <v>72646</v>
      </c>
      <c r="D19" s="163">
        <v>79472</v>
      </c>
      <c r="E19" s="163">
        <v>35826</v>
      </c>
      <c r="F19" s="163">
        <v>65281</v>
      </c>
      <c r="G19" s="163">
        <v>65281</v>
      </c>
      <c r="H19" s="163">
        <v>72552</v>
      </c>
      <c r="I19" s="163">
        <v>68382</v>
      </c>
      <c r="J19" s="165">
        <f t="shared" si="8"/>
        <v>-5.7476017201455454E-2</v>
      </c>
      <c r="K19" s="164">
        <f t="shared" si="2"/>
        <v>-0.13954600362391789</v>
      </c>
      <c r="L19" s="162">
        <f t="shared" si="3"/>
        <v>-4170</v>
      </c>
      <c r="M19" s="163">
        <f t="shared" si="4"/>
        <v>-11090</v>
      </c>
      <c r="N19" s="164">
        <f t="shared" si="0"/>
        <v>1.1525472521282651E-2</v>
      </c>
      <c r="Q19" s="162" t="s">
        <v>128</v>
      </c>
      <c r="R19" s="163">
        <v>1610</v>
      </c>
      <c r="S19" s="163">
        <v>1498</v>
      </c>
      <c r="T19" s="163">
        <v>706</v>
      </c>
      <c r="U19" s="163">
        <v>984</v>
      </c>
      <c r="V19" s="163">
        <v>1213</v>
      </c>
      <c r="W19" s="163">
        <v>1262</v>
      </c>
      <c r="X19" s="165">
        <f t="shared" si="9"/>
        <v>4.0395713107996611E-2</v>
      </c>
      <c r="Y19" s="164">
        <f t="shared" si="5"/>
        <v>-0.157543391188251</v>
      </c>
      <c r="Z19" s="162">
        <f t="shared" si="6"/>
        <v>49</v>
      </c>
      <c r="AA19" s="163">
        <f t="shared" si="7"/>
        <v>-236</v>
      </c>
      <c r="AB19" s="164">
        <f t="shared" si="1"/>
        <v>5.3500646501473178E-3</v>
      </c>
    </row>
    <row r="20" spans="1:28" x14ac:dyDescent="0.25">
      <c r="A20" s="161" t="s">
        <v>144</v>
      </c>
      <c r="B20" s="162" t="s">
        <v>131</v>
      </c>
      <c r="C20" s="163">
        <v>125689</v>
      </c>
      <c r="D20" s="163">
        <v>111034</v>
      </c>
      <c r="E20" s="163">
        <v>53695</v>
      </c>
      <c r="F20" s="163">
        <v>56039</v>
      </c>
      <c r="G20" s="163">
        <v>56039</v>
      </c>
      <c r="H20" s="163">
        <v>72315</v>
      </c>
      <c r="I20" s="163">
        <v>71540</v>
      </c>
      <c r="J20" s="165">
        <f t="shared" si="8"/>
        <v>-1.0717002005116494E-2</v>
      </c>
      <c r="K20" s="164">
        <f t="shared" si="2"/>
        <v>-0.3556928508384819</v>
      </c>
      <c r="L20" s="162">
        <f t="shared" si="3"/>
        <v>-775</v>
      </c>
      <c r="M20" s="163">
        <f t="shared" si="4"/>
        <v>-39494</v>
      </c>
      <c r="N20" s="164">
        <f t="shared" si="0"/>
        <v>1.2057738939670685E-2</v>
      </c>
      <c r="Q20" s="162" t="s">
        <v>131</v>
      </c>
      <c r="R20" s="163">
        <v>2873</v>
      </c>
      <c r="S20" s="163">
        <v>2376</v>
      </c>
      <c r="T20" s="163">
        <v>1111</v>
      </c>
      <c r="U20" s="163">
        <v>1591</v>
      </c>
      <c r="V20" s="163">
        <v>2191</v>
      </c>
      <c r="W20" s="163">
        <v>2148</v>
      </c>
      <c r="X20" s="165">
        <f t="shared" si="9"/>
        <v>-1.9625741670470154E-2</v>
      </c>
      <c r="Y20" s="164">
        <f t="shared" si="5"/>
        <v>-9.5959595959595911E-2</v>
      </c>
      <c r="Z20" s="162">
        <f t="shared" si="6"/>
        <v>-43</v>
      </c>
      <c r="AA20" s="163">
        <f t="shared" si="7"/>
        <v>-228</v>
      </c>
      <c r="AB20" s="164">
        <f t="shared" si="1"/>
        <v>9.1061322254488413E-3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1024812</v>
      </c>
      <c r="D21" s="169">
        <f t="shared" si="10"/>
        <v>1037502</v>
      </c>
      <c r="E21" s="169">
        <f t="shared" si="10"/>
        <v>358402</v>
      </c>
      <c r="F21" s="169">
        <f t="shared" ref="F21" si="11">F13-SUM(F14:F20)</f>
        <v>1063705</v>
      </c>
      <c r="G21" s="169">
        <f t="shared" si="10"/>
        <v>1063705</v>
      </c>
      <c r="H21" s="169">
        <f t="shared" si="10"/>
        <v>1195013</v>
      </c>
      <c r="I21" s="169">
        <f t="shared" si="10"/>
        <v>1296744</v>
      </c>
      <c r="J21" s="171">
        <f t="shared" si="8"/>
        <v>8.5129617836793514E-2</v>
      </c>
      <c r="K21" s="170">
        <f t="shared" si="2"/>
        <v>0.24987132554925195</v>
      </c>
      <c r="L21" s="168">
        <f>I21-H21</f>
        <v>101731</v>
      </c>
      <c r="M21" s="169">
        <f t="shared" si="4"/>
        <v>259242</v>
      </c>
      <c r="N21" s="170">
        <f t="shared" si="0"/>
        <v>0.21856025473279736</v>
      </c>
      <c r="Q21" s="168" t="s">
        <v>145</v>
      </c>
      <c r="R21" s="169">
        <f t="shared" ref="R21:W21" si="12">R13-SUM(R14:R20)</f>
        <v>55765</v>
      </c>
      <c r="S21" s="169">
        <f t="shared" si="12"/>
        <v>62184</v>
      </c>
      <c r="T21" s="169">
        <f t="shared" si="12"/>
        <v>24541</v>
      </c>
      <c r="U21" s="169">
        <f t="shared" si="12"/>
        <v>52424</v>
      </c>
      <c r="V21" s="169">
        <f t="shared" si="12"/>
        <v>47666</v>
      </c>
      <c r="W21" s="169">
        <f t="shared" si="12"/>
        <v>50187</v>
      </c>
      <c r="X21" s="171">
        <f t="shared" si="9"/>
        <v>5.2888851592330033E-2</v>
      </c>
      <c r="Y21" s="170">
        <f t="shared" si="5"/>
        <v>-0.192927441142416</v>
      </c>
      <c r="Z21" s="168">
        <f>W21-V21</f>
        <v>2521</v>
      </c>
      <c r="AA21" s="169">
        <f t="shared" si="7"/>
        <v>-11997</v>
      </c>
      <c r="AB21" s="170">
        <f t="shared" si="1"/>
        <v>0.21276045530661128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1909172</v>
      </c>
      <c r="D23" s="176">
        <v>1958261</v>
      </c>
      <c r="E23" s="176">
        <v>601907</v>
      </c>
      <c r="F23" s="176">
        <v>1922911</v>
      </c>
      <c r="G23" s="176">
        <v>1922911</v>
      </c>
      <c r="H23" s="176">
        <v>2081927</v>
      </c>
      <c r="I23" s="176">
        <v>2137213</v>
      </c>
      <c r="J23" s="177">
        <f>IFERROR(I23/H23-1,"-")</f>
        <v>2.6555205826140904E-2</v>
      </c>
      <c r="K23" s="177">
        <f>IFERROR(I23/D23-1,"-")</f>
        <v>9.1383120023326825E-2</v>
      </c>
      <c r="L23" s="176">
        <f>I23-H23</f>
        <v>55286</v>
      </c>
      <c r="M23" s="176">
        <f>I23-D23</f>
        <v>178952</v>
      </c>
      <c r="N23" s="177">
        <f t="shared" ref="N23:N35" si="13">I23/I$9</f>
        <v>0.36021745055172499</v>
      </c>
    </row>
    <row r="24" spans="1:28" x14ac:dyDescent="0.25">
      <c r="A24" s="1" t="s">
        <v>96</v>
      </c>
      <c r="B24" s="157" t="s">
        <v>97</v>
      </c>
      <c r="C24" s="158">
        <v>198136</v>
      </c>
      <c r="D24" s="158">
        <v>234088</v>
      </c>
      <c r="E24" s="158">
        <v>104311</v>
      </c>
      <c r="F24" s="158">
        <v>214737</v>
      </c>
      <c r="G24" s="158">
        <v>214737</v>
      </c>
      <c r="H24" s="158">
        <v>188706</v>
      </c>
      <c r="I24" s="158">
        <v>169977</v>
      </c>
      <c r="J24" s="160">
        <f>IFERROR(I24/H24-1,"-")</f>
        <v>-9.9249626402976077E-2</v>
      </c>
      <c r="K24" s="159">
        <f t="shared" ref="K24:K35" si="14">IFERROR(I24/D24-1,"-")</f>
        <v>-0.27387563651276448</v>
      </c>
      <c r="L24" s="157">
        <f t="shared" ref="L24:L34" si="15">I24-H24</f>
        <v>-18729</v>
      </c>
      <c r="M24" s="158">
        <f t="shared" ref="M24:M35" si="16">I24-D24</f>
        <v>-64111</v>
      </c>
      <c r="N24" s="159">
        <f t="shared" si="13"/>
        <v>2.8648843888012358E-2</v>
      </c>
    </row>
    <row r="25" spans="1:28" x14ac:dyDescent="0.25">
      <c r="A25" s="161" t="s">
        <v>103</v>
      </c>
      <c r="B25" s="162" t="s">
        <v>103</v>
      </c>
      <c r="C25" s="163">
        <v>91102</v>
      </c>
      <c r="D25" s="163">
        <v>116467</v>
      </c>
      <c r="E25" s="163">
        <v>58653</v>
      </c>
      <c r="F25" s="163">
        <v>87634</v>
      </c>
      <c r="G25" s="163">
        <v>87634</v>
      </c>
      <c r="H25" s="163">
        <v>76657</v>
      </c>
      <c r="I25" s="163">
        <v>62810</v>
      </c>
      <c r="J25" s="165">
        <f>IFERROR(I25/H25-1,"-")</f>
        <v>-0.18063581929895511</v>
      </c>
      <c r="K25" s="164">
        <f t="shared" si="14"/>
        <v>-0.46070560759700174</v>
      </c>
      <c r="L25" s="162">
        <f t="shared" si="15"/>
        <v>-13847</v>
      </c>
      <c r="M25" s="163">
        <f t="shared" si="16"/>
        <v>-53657</v>
      </c>
      <c r="N25" s="164">
        <f t="shared" si="13"/>
        <v>1.0586337472752528E-2</v>
      </c>
    </row>
    <row r="26" spans="1:28" x14ac:dyDescent="0.25">
      <c r="A26" s="161" t="s">
        <v>100</v>
      </c>
      <c r="B26" s="162" t="s">
        <v>100</v>
      </c>
      <c r="C26" s="163">
        <v>107034</v>
      </c>
      <c r="D26" s="163">
        <v>117621</v>
      </c>
      <c r="E26" s="163">
        <v>45658</v>
      </c>
      <c r="F26" s="163">
        <v>127103</v>
      </c>
      <c r="G26" s="163">
        <v>127103</v>
      </c>
      <c r="H26" s="163">
        <v>112049</v>
      </c>
      <c r="I26" s="163">
        <v>107167</v>
      </c>
      <c r="J26" s="165">
        <f>IFERROR(I26/H26-1,"-")</f>
        <v>-4.357022374139885E-2</v>
      </c>
      <c r="K26" s="164">
        <f t="shared" si="14"/>
        <v>-8.8878686629088377E-2</v>
      </c>
      <c r="L26" s="162">
        <f t="shared" si="15"/>
        <v>-4882</v>
      </c>
      <c r="M26" s="163">
        <f t="shared" si="16"/>
        <v>-10454</v>
      </c>
      <c r="N26" s="164">
        <f t="shared" si="13"/>
        <v>1.8062506415259832E-2</v>
      </c>
    </row>
    <row r="27" spans="1:28" x14ac:dyDescent="0.25">
      <c r="A27" s="1"/>
      <c r="B27" s="157" t="s">
        <v>107</v>
      </c>
      <c r="C27" s="158">
        <v>1711036</v>
      </c>
      <c r="D27" s="158">
        <v>1724173</v>
      </c>
      <c r="E27" s="158">
        <v>497596</v>
      </c>
      <c r="F27" s="158">
        <v>1708174</v>
      </c>
      <c r="G27" s="158">
        <v>1708174</v>
      </c>
      <c r="H27" s="158">
        <v>1893221</v>
      </c>
      <c r="I27" s="158">
        <v>1967236</v>
      </c>
      <c r="J27" s="160">
        <f>IFERROR(I27/H27-1,"-")</f>
        <v>3.9094749107473348E-2</v>
      </c>
      <c r="K27" s="159">
        <f t="shared" si="14"/>
        <v>0.14097367259549931</v>
      </c>
      <c r="L27" s="157">
        <f t="shared" si="15"/>
        <v>74015</v>
      </c>
      <c r="M27" s="158">
        <f t="shared" si="16"/>
        <v>243063</v>
      </c>
      <c r="N27" s="159">
        <f t="shared" si="13"/>
        <v>0.33156860666371263</v>
      </c>
    </row>
    <row r="28" spans="1:28" s="56" customFormat="1" x14ac:dyDescent="0.25">
      <c r="B28" s="162" t="s">
        <v>110</v>
      </c>
      <c r="C28" s="163">
        <v>823485</v>
      </c>
      <c r="D28" s="163">
        <v>846109</v>
      </c>
      <c r="E28" s="163">
        <v>218525</v>
      </c>
      <c r="F28" s="163">
        <v>863283</v>
      </c>
      <c r="G28" s="163">
        <v>863283</v>
      </c>
      <c r="H28" s="163">
        <v>984311</v>
      </c>
      <c r="I28" s="163">
        <v>1029978</v>
      </c>
      <c r="J28" s="165">
        <f t="shared" ref="J28:J35" si="17">IFERROR(I28/H28-1,"-")</f>
        <v>4.6394889420112051E-2</v>
      </c>
      <c r="K28" s="164">
        <f t="shared" si="14"/>
        <v>0.21731124476870001</v>
      </c>
      <c r="L28" s="162">
        <f t="shared" si="15"/>
        <v>45667</v>
      </c>
      <c r="M28" s="163">
        <f t="shared" si="16"/>
        <v>183869</v>
      </c>
      <c r="N28" s="164">
        <f t="shared" si="13"/>
        <v>0.17359806873922468</v>
      </c>
    </row>
    <row r="29" spans="1:28" s="56" customFormat="1" x14ac:dyDescent="0.25">
      <c r="B29" s="162" t="s">
        <v>113</v>
      </c>
      <c r="C29" s="163">
        <v>255921</v>
      </c>
      <c r="D29" s="163">
        <v>233296</v>
      </c>
      <c r="E29" s="163">
        <v>63576</v>
      </c>
      <c r="F29" s="163">
        <v>189850</v>
      </c>
      <c r="G29" s="163">
        <v>189850</v>
      </c>
      <c r="H29" s="163">
        <v>204067</v>
      </c>
      <c r="I29" s="163">
        <v>205256</v>
      </c>
      <c r="J29" s="165">
        <f t="shared" si="17"/>
        <v>5.8265177613234798E-3</v>
      </c>
      <c r="K29" s="164">
        <f t="shared" si="14"/>
        <v>-0.12019065907688087</v>
      </c>
      <c r="L29" s="162">
        <f t="shared" si="15"/>
        <v>1189</v>
      </c>
      <c r="M29" s="163">
        <f t="shared" si="16"/>
        <v>-28040</v>
      </c>
      <c r="N29" s="164">
        <f t="shared" si="13"/>
        <v>3.4594957559421949E-2</v>
      </c>
    </row>
    <row r="30" spans="1:28" x14ac:dyDescent="0.25">
      <c r="A30" s="1"/>
      <c r="B30" s="162" t="s">
        <v>116</v>
      </c>
      <c r="C30" s="163">
        <v>54904</v>
      </c>
      <c r="D30" s="163">
        <v>59523</v>
      </c>
      <c r="E30" s="163">
        <v>22457</v>
      </c>
      <c r="F30" s="163">
        <v>68785</v>
      </c>
      <c r="G30" s="163">
        <v>68785</v>
      </c>
      <c r="H30" s="163">
        <v>74124</v>
      </c>
      <c r="I30" s="163">
        <v>65750</v>
      </c>
      <c r="J30" s="165">
        <f t="shared" si="17"/>
        <v>-0.11297285629485732</v>
      </c>
      <c r="K30" s="164">
        <f t="shared" si="14"/>
        <v>0.10461502276430967</v>
      </c>
      <c r="L30" s="162">
        <f t="shared" si="15"/>
        <v>-8374</v>
      </c>
      <c r="M30" s="163">
        <f t="shared" si="16"/>
        <v>6227</v>
      </c>
      <c r="N30" s="164">
        <f t="shared" si="13"/>
        <v>1.1081860990821184E-2</v>
      </c>
    </row>
    <row r="31" spans="1:28" x14ac:dyDescent="0.25">
      <c r="A31" s="1"/>
      <c r="B31" s="162" t="s">
        <v>123</v>
      </c>
      <c r="C31" s="163">
        <v>75408</v>
      </c>
      <c r="D31" s="163">
        <v>70764</v>
      </c>
      <c r="E31" s="163">
        <v>19484</v>
      </c>
      <c r="F31" s="163">
        <v>88075</v>
      </c>
      <c r="G31" s="163">
        <v>88075</v>
      </c>
      <c r="H31" s="163">
        <v>81376</v>
      </c>
      <c r="I31" s="163">
        <v>80847</v>
      </c>
      <c r="J31" s="165">
        <f t="shared" si="17"/>
        <v>-6.5006881635862879E-3</v>
      </c>
      <c r="K31" s="164">
        <f t="shared" si="14"/>
        <v>0.1424877056130236</v>
      </c>
      <c r="L31" s="162">
        <f t="shared" si="15"/>
        <v>-529</v>
      </c>
      <c r="M31" s="163">
        <f t="shared" si="16"/>
        <v>10083</v>
      </c>
      <c r="N31" s="164">
        <f t="shared" si="13"/>
        <v>1.3626391110645177E-2</v>
      </c>
    </row>
    <row r="32" spans="1:28" x14ac:dyDescent="0.25">
      <c r="A32" s="1"/>
      <c r="B32" s="162" t="s">
        <v>119</v>
      </c>
      <c r="C32" s="163">
        <v>80975</v>
      </c>
      <c r="D32" s="163">
        <v>78548</v>
      </c>
      <c r="E32" s="163">
        <v>32540</v>
      </c>
      <c r="F32" s="163">
        <v>94537</v>
      </c>
      <c r="G32" s="163">
        <v>94537</v>
      </c>
      <c r="H32" s="163">
        <v>89479</v>
      </c>
      <c r="I32" s="163">
        <v>91425</v>
      </c>
      <c r="J32" s="165">
        <f t="shared" si="17"/>
        <v>2.1748119670537136E-2</v>
      </c>
      <c r="K32" s="164">
        <f t="shared" si="14"/>
        <v>0.1639379742323166</v>
      </c>
      <c r="L32" s="162">
        <f t="shared" si="15"/>
        <v>1946</v>
      </c>
      <c r="M32" s="163">
        <f t="shared" si="16"/>
        <v>12877</v>
      </c>
      <c r="N32" s="164">
        <f t="shared" si="13"/>
        <v>1.5409264503206493E-2</v>
      </c>
    </row>
    <row r="33" spans="1:14" x14ac:dyDescent="0.25">
      <c r="A33" s="1"/>
      <c r="B33" s="162" t="s">
        <v>128</v>
      </c>
      <c r="C33" s="163">
        <v>28279</v>
      </c>
      <c r="D33" s="163">
        <v>33116</v>
      </c>
      <c r="E33" s="163">
        <v>14195</v>
      </c>
      <c r="F33" s="163">
        <v>24473</v>
      </c>
      <c r="G33" s="163">
        <v>24473</v>
      </c>
      <c r="H33" s="163">
        <v>26292</v>
      </c>
      <c r="I33" s="163">
        <v>26149</v>
      </c>
      <c r="J33" s="165">
        <f t="shared" si="17"/>
        <v>-5.438916780769798E-3</v>
      </c>
      <c r="K33" s="164">
        <f t="shared" si="14"/>
        <v>-0.2103816886097355</v>
      </c>
      <c r="L33" s="162">
        <f t="shared" si="15"/>
        <v>-143</v>
      </c>
      <c r="M33" s="163">
        <f t="shared" si="16"/>
        <v>-6967</v>
      </c>
      <c r="N33" s="164">
        <f t="shared" si="13"/>
        <v>4.4072940387678049E-3</v>
      </c>
    </row>
    <row r="34" spans="1:14" x14ac:dyDescent="0.25">
      <c r="A34" s="161" t="s">
        <v>144</v>
      </c>
      <c r="B34" s="162" t="s">
        <v>131</v>
      </c>
      <c r="C34" s="163">
        <v>38546</v>
      </c>
      <c r="D34" s="163">
        <v>36790</v>
      </c>
      <c r="E34" s="163">
        <v>16609</v>
      </c>
      <c r="F34" s="163">
        <v>19558</v>
      </c>
      <c r="G34" s="163">
        <v>19558</v>
      </c>
      <c r="H34" s="163">
        <v>25808</v>
      </c>
      <c r="I34" s="163">
        <v>24882</v>
      </c>
      <c r="J34" s="165">
        <f t="shared" si="17"/>
        <v>-3.5880347179169214E-2</v>
      </c>
      <c r="K34" s="164">
        <f t="shared" si="14"/>
        <v>-0.32367491166077733</v>
      </c>
      <c r="L34" s="162">
        <f t="shared" si="15"/>
        <v>-926</v>
      </c>
      <c r="M34" s="163">
        <f t="shared" si="16"/>
        <v>-11908</v>
      </c>
      <c r="N34" s="164">
        <f t="shared" si="13"/>
        <v>4.1937469988382161E-3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353518</v>
      </c>
      <c r="D35" s="169">
        <f t="shared" si="18"/>
        <v>366027</v>
      </c>
      <c r="E35" s="169">
        <f t="shared" si="18"/>
        <v>110210</v>
      </c>
      <c r="F35" s="169">
        <f t="shared" ref="F35" si="19">F27-SUM(F28:F34)</f>
        <v>359613</v>
      </c>
      <c r="G35" s="169">
        <f t="shared" si="18"/>
        <v>359613</v>
      </c>
      <c r="H35" s="169">
        <f t="shared" si="18"/>
        <v>407764</v>
      </c>
      <c r="I35" s="169">
        <f t="shared" si="18"/>
        <v>442949</v>
      </c>
      <c r="J35" s="171">
        <f t="shared" si="17"/>
        <v>8.6287656585672057E-2</v>
      </c>
      <c r="K35" s="170">
        <f t="shared" si="14"/>
        <v>0.21015389575085996</v>
      </c>
      <c r="L35" s="168">
        <f>I35-H35</f>
        <v>35185</v>
      </c>
      <c r="M35" s="169">
        <f t="shared" si="16"/>
        <v>76922</v>
      </c>
      <c r="N35" s="170">
        <f t="shared" si="13"/>
        <v>7.4657022722787125E-2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1477572</v>
      </c>
      <c r="D37" s="176">
        <v>1449258</v>
      </c>
      <c r="E37" s="176">
        <v>426179</v>
      </c>
      <c r="F37" s="176">
        <v>1355261</v>
      </c>
      <c r="G37" s="176">
        <v>1355261</v>
      </c>
      <c r="H37" s="176">
        <v>1459828</v>
      </c>
      <c r="I37" s="176">
        <v>1520919</v>
      </c>
      <c r="J37" s="177">
        <f>IFERROR(I37/H37-1,"-")</f>
        <v>4.1848080732798554E-2</v>
      </c>
      <c r="K37" s="177">
        <f>IFERROR(I37/D37-1,"-")</f>
        <v>4.9446682371254713E-2</v>
      </c>
      <c r="L37" s="176">
        <f>I37-H37</f>
        <v>61091</v>
      </c>
      <c r="M37" s="176">
        <f>I37-D37</f>
        <v>71661</v>
      </c>
      <c r="N37" s="177">
        <f t="shared" ref="N37:N49" si="20">I37/I$9</f>
        <v>0.25634392298553255</v>
      </c>
    </row>
    <row r="38" spans="1:14" x14ac:dyDescent="0.25">
      <c r="A38" s="1" t="s">
        <v>96</v>
      </c>
      <c r="B38" s="157" t="s">
        <v>97</v>
      </c>
      <c r="C38" s="158">
        <v>139124</v>
      </c>
      <c r="D38" s="158">
        <v>132156</v>
      </c>
      <c r="E38" s="158">
        <v>50700</v>
      </c>
      <c r="F38" s="158">
        <v>125997</v>
      </c>
      <c r="G38" s="158">
        <v>125997</v>
      </c>
      <c r="H38" s="158">
        <v>124139</v>
      </c>
      <c r="I38" s="158">
        <v>120279</v>
      </c>
      <c r="J38" s="160">
        <f>IFERROR(I38/H38-1,"-")</f>
        <v>-3.1094176689034025E-2</v>
      </c>
      <c r="K38" s="159">
        <f t="shared" ref="K38:K49" si="21">IFERROR(I38/D38-1,"-")</f>
        <v>-8.9871061472804881E-2</v>
      </c>
      <c r="L38" s="157">
        <f t="shared" ref="L38:L48" si="22">I38-H38</f>
        <v>-3860</v>
      </c>
      <c r="M38" s="158">
        <f t="shared" ref="M38:M49" si="23">I38-D38</f>
        <v>-11877</v>
      </c>
      <c r="N38" s="159">
        <f t="shared" si="20"/>
        <v>2.0272473887680324E-2</v>
      </c>
    </row>
    <row r="39" spans="1:14" x14ac:dyDescent="0.25">
      <c r="A39" s="161" t="s">
        <v>103</v>
      </c>
      <c r="B39" s="162" t="s">
        <v>103</v>
      </c>
      <c r="C39" s="163">
        <v>44315</v>
      </c>
      <c r="D39" s="163">
        <v>52512</v>
      </c>
      <c r="E39" s="163">
        <v>24041</v>
      </c>
      <c r="F39" s="163">
        <v>48561</v>
      </c>
      <c r="G39" s="163">
        <v>48561</v>
      </c>
      <c r="H39" s="163">
        <v>53528</v>
      </c>
      <c r="I39" s="163">
        <v>53192</v>
      </c>
      <c r="J39" s="165">
        <f>IFERROR(I39/H39-1,"-")</f>
        <v>-6.2770886265132164E-3</v>
      </c>
      <c r="K39" s="164">
        <f t="shared" si="21"/>
        <v>1.2949421084704538E-2</v>
      </c>
      <c r="L39" s="162">
        <f t="shared" si="22"/>
        <v>-336</v>
      </c>
      <c r="M39" s="163">
        <f t="shared" si="23"/>
        <v>680</v>
      </c>
      <c r="N39" s="164">
        <f t="shared" si="20"/>
        <v>8.9652676779279159E-3</v>
      </c>
    </row>
    <row r="40" spans="1:14" x14ac:dyDescent="0.25">
      <c r="A40" s="161" t="s">
        <v>100</v>
      </c>
      <c r="B40" s="162" t="s">
        <v>100</v>
      </c>
      <c r="C40" s="163">
        <v>94809</v>
      </c>
      <c r="D40" s="163">
        <v>79644</v>
      </c>
      <c r="E40" s="163">
        <v>26659</v>
      </c>
      <c r="F40" s="163">
        <v>77436</v>
      </c>
      <c r="G40" s="163">
        <v>77436</v>
      </c>
      <c r="H40" s="163">
        <v>70611</v>
      </c>
      <c r="I40" s="163">
        <v>67087</v>
      </c>
      <c r="J40" s="165">
        <f>IFERROR(I40/H40-1,"-")</f>
        <v>-4.9907238248998009E-2</v>
      </c>
      <c r="K40" s="164">
        <f t="shared" si="21"/>
        <v>-0.15766410526844454</v>
      </c>
      <c r="L40" s="162">
        <f t="shared" si="22"/>
        <v>-3524</v>
      </c>
      <c r="M40" s="163">
        <f t="shared" si="23"/>
        <v>-12557</v>
      </c>
      <c r="N40" s="164">
        <f t="shared" si="20"/>
        <v>1.1307206209752408E-2</v>
      </c>
    </row>
    <row r="41" spans="1:14" x14ac:dyDescent="0.25">
      <c r="A41" s="1"/>
      <c r="B41" s="157" t="s">
        <v>107</v>
      </c>
      <c r="C41" s="158">
        <v>1338448</v>
      </c>
      <c r="D41" s="158">
        <v>1317102</v>
      </c>
      <c r="E41" s="158">
        <v>375479</v>
      </c>
      <c r="F41" s="158">
        <v>1229264</v>
      </c>
      <c r="G41" s="158">
        <v>1229264</v>
      </c>
      <c r="H41" s="158">
        <v>1335689</v>
      </c>
      <c r="I41" s="158">
        <v>1400640</v>
      </c>
      <c r="J41" s="160">
        <f>IFERROR(I41/H41-1,"-")</f>
        <v>4.8627337651204749E-2</v>
      </c>
      <c r="K41" s="159">
        <f t="shared" si="21"/>
        <v>6.3425611683833205E-2</v>
      </c>
      <c r="L41" s="157">
        <f t="shared" si="22"/>
        <v>64951</v>
      </c>
      <c r="M41" s="158">
        <f t="shared" si="23"/>
        <v>83538</v>
      </c>
      <c r="N41" s="159">
        <f t="shared" si="20"/>
        <v>0.23607144909785224</v>
      </c>
    </row>
    <row r="42" spans="1:14" s="56" customFormat="1" x14ac:dyDescent="0.25">
      <c r="B42" s="162" t="s">
        <v>110</v>
      </c>
      <c r="C42" s="163">
        <v>696680</v>
      </c>
      <c r="D42" s="163">
        <v>726594</v>
      </c>
      <c r="E42" s="163">
        <v>171172</v>
      </c>
      <c r="F42" s="163">
        <v>641572</v>
      </c>
      <c r="G42" s="163">
        <v>641572</v>
      </c>
      <c r="H42" s="163">
        <v>707371</v>
      </c>
      <c r="I42" s="163">
        <v>755414</v>
      </c>
      <c r="J42" s="165">
        <f t="shared" ref="J42:J49" si="24">IFERROR(I42/H42-1,"-")</f>
        <v>6.7917683931063122E-2</v>
      </c>
      <c r="K42" s="164">
        <f t="shared" si="21"/>
        <v>3.9664516910406622E-2</v>
      </c>
      <c r="L42" s="162">
        <f t="shared" si="22"/>
        <v>48043</v>
      </c>
      <c r="M42" s="163">
        <f t="shared" si="23"/>
        <v>28820</v>
      </c>
      <c r="N42" s="164">
        <f t="shared" si="20"/>
        <v>0.12732156560486987</v>
      </c>
    </row>
    <row r="43" spans="1:14" s="56" customFormat="1" x14ac:dyDescent="0.25">
      <c r="B43" s="162" t="s">
        <v>113</v>
      </c>
      <c r="C43" s="163">
        <v>83674</v>
      </c>
      <c r="D43" s="163">
        <v>60496</v>
      </c>
      <c r="E43" s="163">
        <v>18190</v>
      </c>
      <c r="F43" s="163">
        <v>41876</v>
      </c>
      <c r="G43" s="163">
        <v>41876</v>
      </c>
      <c r="H43" s="163">
        <v>48861</v>
      </c>
      <c r="I43" s="163">
        <v>47716</v>
      </c>
      <c r="J43" s="165">
        <f t="shared" si="24"/>
        <v>-2.3433822476003341E-2</v>
      </c>
      <c r="K43" s="164">
        <f t="shared" si="21"/>
        <v>-0.21125363660407304</v>
      </c>
      <c r="L43" s="162">
        <f t="shared" si="22"/>
        <v>-1145</v>
      </c>
      <c r="M43" s="163">
        <f t="shared" si="23"/>
        <v>-12780</v>
      </c>
      <c r="N43" s="164">
        <f t="shared" si="20"/>
        <v>8.0423129891714629E-3</v>
      </c>
    </row>
    <row r="44" spans="1:14" x14ac:dyDescent="0.25">
      <c r="A44" s="1"/>
      <c r="B44" s="162" t="s">
        <v>116</v>
      </c>
      <c r="C44" s="163">
        <v>26826</v>
      </c>
      <c r="D44" s="163">
        <v>26946</v>
      </c>
      <c r="E44" s="163">
        <v>10300</v>
      </c>
      <c r="F44" s="163">
        <v>29244</v>
      </c>
      <c r="G44" s="163">
        <v>29244</v>
      </c>
      <c r="H44" s="163">
        <v>33008</v>
      </c>
      <c r="I44" s="163">
        <v>32786</v>
      </c>
      <c r="J44" s="165">
        <f t="shared" si="24"/>
        <v>-6.7256422685409989E-3</v>
      </c>
      <c r="K44" s="164">
        <f t="shared" si="21"/>
        <v>0.21672975580791221</v>
      </c>
      <c r="L44" s="162">
        <f t="shared" si="22"/>
        <v>-222</v>
      </c>
      <c r="M44" s="163">
        <f t="shared" si="23"/>
        <v>5840</v>
      </c>
      <c r="N44" s="164">
        <f t="shared" si="20"/>
        <v>5.5259299535370858E-3</v>
      </c>
    </row>
    <row r="45" spans="1:14" x14ac:dyDescent="0.25">
      <c r="A45" s="1"/>
      <c r="B45" s="162" t="s">
        <v>123</v>
      </c>
      <c r="C45" s="163">
        <v>64341</v>
      </c>
      <c r="D45" s="163">
        <v>61792</v>
      </c>
      <c r="E45" s="163">
        <v>16223</v>
      </c>
      <c r="F45" s="163">
        <v>66346</v>
      </c>
      <c r="G45" s="163">
        <v>66346</v>
      </c>
      <c r="H45" s="163">
        <v>64590</v>
      </c>
      <c r="I45" s="163">
        <v>66105</v>
      </c>
      <c r="J45" s="165">
        <f t="shared" si="24"/>
        <v>2.3455643288434747E-2</v>
      </c>
      <c r="K45" s="164">
        <f t="shared" si="21"/>
        <v>6.9798679440704392E-2</v>
      </c>
      <c r="L45" s="162">
        <f t="shared" si="22"/>
        <v>1515</v>
      </c>
      <c r="M45" s="163">
        <f t="shared" si="23"/>
        <v>4313</v>
      </c>
      <c r="N45" s="164">
        <f t="shared" si="20"/>
        <v>1.1141694612900904E-2</v>
      </c>
    </row>
    <row r="46" spans="1:14" x14ac:dyDescent="0.25">
      <c r="A46" s="1"/>
      <c r="B46" s="162" t="s">
        <v>119</v>
      </c>
      <c r="C46" s="163">
        <v>47443</v>
      </c>
      <c r="D46" s="163">
        <v>46034</v>
      </c>
      <c r="E46" s="163">
        <v>17896</v>
      </c>
      <c r="F46" s="163">
        <v>43157</v>
      </c>
      <c r="G46" s="163">
        <v>43157</v>
      </c>
      <c r="H46" s="163">
        <v>49620</v>
      </c>
      <c r="I46" s="163">
        <v>50291</v>
      </c>
      <c r="J46" s="165">
        <f t="shared" si="24"/>
        <v>1.3522773075372863E-2</v>
      </c>
      <c r="K46" s="164">
        <f t="shared" si="21"/>
        <v>9.2475127079984398E-2</v>
      </c>
      <c r="L46" s="162">
        <f t="shared" si="22"/>
        <v>671</v>
      </c>
      <c r="M46" s="163">
        <f t="shared" si="23"/>
        <v>4257</v>
      </c>
      <c r="N46" s="164">
        <f t="shared" si="20"/>
        <v>8.476317431017311E-3</v>
      </c>
    </row>
    <row r="47" spans="1:14" x14ac:dyDescent="0.25">
      <c r="A47" s="1"/>
      <c r="B47" s="162" t="s">
        <v>128</v>
      </c>
      <c r="C47" s="163">
        <v>29509</v>
      </c>
      <c r="D47" s="163">
        <v>28906</v>
      </c>
      <c r="E47" s="163">
        <v>12286</v>
      </c>
      <c r="F47" s="163">
        <v>24040</v>
      </c>
      <c r="G47" s="163">
        <v>24040</v>
      </c>
      <c r="H47" s="163">
        <v>25144</v>
      </c>
      <c r="I47" s="163">
        <v>23578</v>
      </c>
      <c r="J47" s="165">
        <f t="shared" si="24"/>
        <v>-6.2281259942729927E-2</v>
      </c>
      <c r="K47" s="164">
        <f t="shared" si="21"/>
        <v>-0.18432159413270599</v>
      </c>
      <c r="L47" s="162">
        <f t="shared" si="22"/>
        <v>-1566</v>
      </c>
      <c r="M47" s="163">
        <f t="shared" si="23"/>
        <v>-5328</v>
      </c>
      <c r="N47" s="164">
        <f t="shared" si="20"/>
        <v>3.9739637785791921E-3</v>
      </c>
    </row>
    <row r="48" spans="1:14" x14ac:dyDescent="0.25">
      <c r="A48" s="161" t="s">
        <v>144</v>
      </c>
      <c r="B48" s="162" t="s">
        <v>131</v>
      </c>
      <c r="C48" s="163">
        <v>52534</v>
      </c>
      <c r="D48" s="163">
        <v>45553</v>
      </c>
      <c r="E48" s="163">
        <v>21180</v>
      </c>
      <c r="F48" s="163">
        <v>23183</v>
      </c>
      <c r="G48" s="163">
        <v>23183</v>
      </c>
      <c r="H48" s="163">
        <v>27746</v>
      </c>
      <c r="I48" s="163">
        <v>26046</v>
      </c>
      <c r="J48" s="165">
        <f t="shared" si="24"/>
        <v>-6.1270092986376423E-2</v>
      </c>
      <c r="K48" s="164">
        <f t="shared" si="21"/>
        <v>-0.42822646148442478</v>
      </c>
      <c r="L48" s="162">
        <f t="shared" si="22"/>
        <v>-1700</v>
      </c>
      <c r="M48" s="163">
        <f t="shared" si="23"/>
        <v>-19507</v>
      </c>
      <c r="N48" s="164">
        <f t="shared" si="20"/>
        <v>4.3899338610939708E-3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337441</v>
      </c>
      <c r="D49" s="169">
        <f t="shared" si="25"/>
        <v>320781</v>
      </c>
      <c r="E49" s="169">
        <f t="shared" si="25"/>
        <v>108232</v>
      </c>
      <c r="F49" s="169">
        <f t="shared" ref="F49" si="26">F41-SUM(F42:F48)</f>
        <v>359846</v>
      </c>
      <c r="G49" s="169">
        <f t="shared" si="25"/>
        <v>359846</v>
      </c>
      <c r="H49" s="169">
        <f t="shared" si="25"/>
        <v>379349</v>
      </c>
      <c r="I49" s="169">
        <f t="shared" si="25"/>
        <v>398704</v>
      </c>
      <c r="J49" s="171">
        <f t="shared" si="24"/>
        <v>5.1021618615048503E-2</v>
      </c>
      <c r="K49" s="170">
        <f t="shared" si="21"/>
        <v>0.24291650690034627</v>
      </c>
      <c r="L49" s="168">
        <f>I49-H49</f>
        <v>19355</v>
      </c>
      <c r="M49" s="169">
        <f t="shared" si="23"/>
        <v>77923</v>
      </c>
      <c r="N49" s="170">
        <f t="shared" si="20"/>
        <v>6.7199730866682433E-2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48381</v>
      </c>
      <c r="D51" s="176">
        <v>46960</v>
      </c>
      <c r="E51" s="176">
        <v>14096</v>
      </c>
      <c r="F51" s="176">
        <v>36653</v>
      </c>
      <c r="G51" s="176">
        <v>36653</v>
      </c>
      <c r="H51" s="176">
        <v>49442</v>
      </c>
      <c r="I51" s="176">
        <v>43544</v>
      </c>
      <c r="J51" s="177">
        <f>IFERROR(I51/H51-1,"-")</f>
        <v>-0.11929129080538814</v>
      </c>
      <c r="K51" s="177">
        <f>IFERROR(I51/D51-1,"-")</f>
        <v>-7.2742759795570655E-2</v>
      </c>
      <c r="L51" s="176">
        <f>I51-H51</f>
        <v>-5898</v>
      </c>
      <c r="M51" s="176">
        <f>I51-D51</f>
        <v>-3416</v>
      </c>
      <c r="N51" s="177">
        <f t="shared" ref="N51:N63" si="27">I51/I$9</f>
        <v>7.3391415206740329E-3</v>
      </c>
    </row>
    <row r="52" spans="1:14" x14ac:dyDescent="0.25">
      <c r="A52" s="1" t="s">
        <v>96</v>
      </c>
      <c r="B52" s="157" t="s">
        <v>97</v>
      </c>
      <c r="C52" s="158">
        <v>11441</v>
      </c>
      <c r="D52" s="158">
        <v>10651</v>
      </c>
      <c r="E52" s="158">
        <v>2501</v>
      </c>
      <c r="F52" s="158">
        <v>5895</v>
      </c>
      <c r="G52" s="158">
        <v>5895</v>
      </c>
      <c r="H52" s="158">
        <v>18768</v>
      </c>
      <c r="I52" s="158">
        <v>10450</v>
      </c>
      <c r="J52" s="160">
        <f>IFERROR(I52/H52-1,"-")</f>
        <v>-0.4432011935208866</v>
      </c>
      <c r="K52" s="159">
        <f t="shared" ref="K52:K63" si="28">IFERROR(I52/D52-1,"-")</f>
        <v>-1.8871467467843406E-2</v>
      </c>
      <c r="L52" s="157">
        <f t="shared" ref="L52:L62" si="29">I52-H52</f>
        <v>-8318</v>
      </c>
      <c r="M52" s="158">
        <f t="shared" ref="M52:M63" si="30">I52-D52</f>
        <v>-201</v>
      </c>
      <c r="N52" s="159">
        <f t="shared" si="27"/>
        <v>1.7612995795297549E-3</v>
      </c>
    </row>
    <row r="53" spans="1:14" x14ac:dyDescent="0.25">
      <c r="A53" s="161" t="s">
        <v>103</v>
      </c>
      <c r="B53" s="162" t="s">
        <v>103</v>
      </c>
      <c r="C53" s="163">
        <v>7153</v>
      </c>
      <c r="D53" s="163">
        <v>5887</v>
      </c>
      <c r="E53" s="163">
        <v>1804</v>
      </c>
      <c r="F53" s="163">
        <v>2781</v>
      </c>
      <c r="G53" s="163">
        <v>2781</v>
      </c>
      <c r="H53" s="163">
        <v>13550</v>
      </c>
      <c r="I53" s="163">
        <v>6853</v>
      </c>
      <c r="J53" s="165">
        <f>IFERROR(I53/H53-1,"-")</f>
        <v>-0.49424354243542434</v>
      </c>
      <c r="K53" s="164">
        <f t="shared" si="28"/>
        <v>0.16409036860879911</v>
      </c>
      <c r="L53" s="162">
        <f t="shared" si="29"/>
        <v>-6697</v>
      </c>
      <c r="M53" s="163">
        <f t="shared" si="30"/>
        <v>966</v>
      </c>
      <c r="N53" s="164">
        <f t="shared" si="27"/>
        <v>1.1550417242600392E-3</v>
      </c>
    </row>
    <row r="54" spans="1:14" x14ac:dyDescent="0.25">
      <c r="A54" s="161" t="s">
        <v>100</v>
      </c>
      <c r="B54" s="162" t="s">
        <v>100</v>
      </c>
      <c r="C54" s="163">
        <v>4288</v>
      </c>
      <c r="D54" s="163">
        <v>4764</v>
      </c>
      <c r="E54" s="163">
        <v>697</v>
      </c>
      <c r="F54" s="163">
        <v>3114</v>
      </c>
      <c r="G54" s="163">
        <v>3114</v>
      </c>
      <c r="H54" s="163">
        <v>5218</v>
      </c>
      <c r="I54" s="163">
        <v>3597</v>
      </c>
      <c r="J54" s="165">
        <f>IFERROR(I54/H54-1,"-")</f>
        <v>-0.31065542353392106</v>
      </c>
      <c r="K54" s="164">
        <f t="shared" si="28"/>
        <v>-0.24496221662468509</v>
      </c>
      <c r="L54" s="162">
        <f t="shared" si="29"/>
        <v>-1621</v>
      </c>
      <c r="M54" s="163">
        <f t="shared" si="30"/>
        <v>-1167</v>
      </c>
      <c r="N54" s="164">
        <f t="shared" si="27"/>
        <v>6.0625785526971564E-4</v>
      </c>
    </row>
    <row r="55" spans="1:14" x14ac:dyDescent="0.25">
      <c r="A55" s="1"/>
      <c r="B55" s="157" t="s">
        <v>107</v>
      </c>
      <c r="C55" s="158">
        <v>36940</v>
      </c>
      <c r="D55" s="158">
        <v>36309</v>
      </c>
      <c r="E55" s="158">
        <v>11595</v>
      </c>
      <c r="F55" s="158">
        <v>30758</v>
      </c>
      <c r="G55" s="158">
        <v>30758</v>
      </c>
      <c r="H55" s="158">
        <v>30674</v>
      </c>
      <c r="I55" s="158">
        <v>33094</v>
      </c>
      <c r="J55" s="160">
        <f>IFERROR(I55/H55-1,"-")</f>
        <v>7.8894177479298389E-2</v>
      </c>
      <c r="K55" s="159">
        <f t="shared" si="28"/>
        <v>-8.8545539673359208E-2</v>
      </c>
      <c r="L55" s="157">
        <f t="shared" si="29"/>
        <v>2420</v>
      </c>
      <c r="M55" s="158">
        <f t="shared" si="30"/>
        <v>-3215</v>
      </c>
      <c r="N55" s="159">
        <f t="shared" si="27"/>
        <v>5.577841941144278E-3</v>
      </c>
    </row>
    <row r="56" spans="1:14" s="56" customFormat="1" x14ac:dyDescent="0.25">
      <c r="B56" s="162" t="s">
        <v>110</v>
      </c>
      <c r="C56" s="163">
        <v>10894</v>
      </c>
      <c r="D56" s="163">
        <v>11121</v>
      </c>
      <c r="E56" s="163">
        <v>3754</v>
      </c>
      <c r="F56" s="163">
        <v>11016</v>
      </c>
      <c r="G56" s="163">
        <v>11016</v>
      </c>
      <c r="H56" s="163">
        <v>9836</v>
      </c>
      <c r="I56" s="163">
        <v>11854</v>
      </c>
      <c r="J56" s="165">
        <f t="shared" ref="J56:J63" si="31">IFERROR(I56/H56-1,"-")</f>
        <v>0.20516470109800733</v>
      </c>
      <c r="K56" s="164">
        <f t="shared" si="28"/>
        <v>6.5911338908371642E-2</v>
      </c>
      <c r="L56" s="162">
        <f t="shared" si="29"/>
        <v>2018</v>
      </c>
      <c r="M56" s="163">
        <f t="shared" si="30"/>
        <v>733</v>
      </c>
      <c r="N56" s="164">
        <f t="shared" si="27"/>
        <v>1.9979373412196857E-3</v>
      </c>
    </row>
    <row r="57" spans="1:14" s="56" customFormat="1" x14ac:dyDescent="0.25">
      <c r="B57" s="162" t="s">
        <v>113</v>
      </c>
      <c r="C57" s="163">
        <v>12184</v>
      </c>
      <c r="D57" s="163">
        <v>10450</v>
      </c>
      <c r="E57" s="163">
        <v>3129</v>
      </c>
      <c r="F57" s="163">
        <v>6826</v>
      </c>
      <c r="G57" s="163">
        <v>6826</v>
      </c>
      <c r="H57" s="163">
        <v>6102</v>
      </c>
      <c r="I57" s="163">
        <v>6722</v>
      </c>
      <c r="J57" s="165">
        <f t="shared" si="31"/>
        <v>0.10160603080957054</v>
      </c>
      <c r="K57" s="164">
        <f t="shared" si="28"/>
        <v>-0.35674641148325359</v>
      </c>
      <c r="L57" s="162">
        <f t="shared" si="29"/>
        <v>620</v>
      </c>
      <c r="M57" s="163">
        <f t="shared" si="30"/>
        <v>-3728</v>
      </c>
      <c r="N57" s="164">
        <f t="shared" si="27"/>
        <v>1.1329622749855514E-3</v>
      </c>
    </row>
    <row r="58" spans="1:14" x14ac:dyDescent="0.25">
      <c r="A58" s="1"/>
      <c r="B58" s="162" t="s">
        <v>116</v>
      </c>
      <c r="C58" s="163">
        <v>1983</v>
      </c>
      <c r="D58" s="163">
        <v>2192</v>
      </c>
      <c r="E58" s="163">
        <v>548</v>
      </c>
      <c r="F58" s="163">
        <v>2473</v>
      </c>
      <c r="G58" s="163">
        <v>2473</v>
      </c>
      <c r="H58" s="163">
        <v>2771</v>
      </c>
      <c r="I58" s="163">
        <v>2256</v>
      </c>
      <c r="J58" s="165">
        <f t="shared" si="31"/>
        <v>-0.18585348249729339</v>
      </c>
      <c r="K58" s="164">
        <f t="shared" si="28"/>
        <v>2.9197080291970767E-2</v>
      </c>
      <c r="L58" s="162">
        <f t="shared" si="29"/>
        <v>-515</v>
      </c>
      <c r="M58" s="163">
        <f t="shared" si="30"/>
        <v>64</v>
      </c>
      <c r="N58" s="164">
        <f t="shared" si="27"/>
        <v>3.8023845468125616E-4</v>
      </c>
    </row>
    <row r="59" spans="1:14" x14ac:dyDescent="0.25">
      <c r="A59" s="1"/>
      <c r="B59" s="162" t="s">
        <v>123</v>
      </c>
      <c r="C59" s="163">
        <v>670</v>
      </c>
      <c r="D59" s="163">
        <v>796</v>
      </c>
      <c r="E59" s="163">
        <v>264</v>
      </c>
      <c r="F59" s="163">
        <v>866</v>
      </c>
      <c r="G59" s="163">
        <v>866</v>
      </c>
      <c r="H59" s="163">
        <v>787</v>
      </c>
      <c r="I59" s="163">
        <v>1105</v>
      </c>
      <c r="J59" s="165">
        <f t="shared" si="31"/>
        <v>0.40406607369758585</v>
      </c>
      <c r="K59" s="164">
        <f t="shared" si="28"/>
        <v>0.38819095477386933</v>
      </c>
      <c r="L59" s="162">
        <f t="shared" si="29"/>
        <v>318</v>
      </c>
      <c r="M59" s="163">
        <f t="shared" si="30"/>
        <v>309</v>
      </c>
      <c r="N59" s="164">
        <f t="shared" si="27"/>
        <v>1.8624268281151955E-4</v>
      </c>
    </row>
    <row r="60" spans="1:14" x14ac:dyDescent="0.25">
      <c r="A60" s="1"/>
      <c r="B60" s="162" t="s">
        <v>119</v>
      </c>
      <c r="C60" s="163">
        <v>650</v>
      </c>
      <c r="D60" s="163">
        <v>788</v>
      </c>
      <c r="E60" s="163">
        <v>249</v>
      </c>
      <c r="F60" s="163">
        <v>642</v>
      </c>
      <c r="G60" s="163">
        <v>642</v>
      </c>
      <c r="H60" s="163">
        <v>666</v>
      </c>
      <c r="I60" s="163">
        <v>775</v>
      </c>
      <c r="J60" s="165">
        <f t="shared" si="31"/>
        <v>0.16366366366366369</v>
      </c>
      <c r="K60" s="164">
        <f t="shared" si="28"/>
        <v>-1.6497461928933976E-2</v>
      </c>
      <c r="L60" s="162">
        <f t="shared" si="29"/>
        <v>109</v>
      </c>
      <c r="M60" s="163">
        <f t="shared" si="30"/>
        <v>-13</v>
      </c>
      <c r="N60" s="164">
        <f t="shared" si="27"/>
        <v>1.3062269608952727E-4</v>
      </c>
    </row>
    <row r="61" spans="1:14" x14ac:dyDescent="0.25">
      <c r="A61" s="1"/>
      <c r="B61" s="162" t="s">
        <v>128</v>
      </c>
      <c r="C61" s="163">
        <v>355</v>
      </c>
      <c r="D61" s="163">
        <v>269</v>
      </c>
      <c r="E61" s="163">
        <v>147</v>
      </c>
      <c r="F61" s="163">
        <v>105</v>
      </c>
      <c r="G61" s="163">
        <v>105</v>
      </c>
      <c r="H61" s="163">
        <v>218</v>
      </c>
      <c r="I61" s="163">
        <v>124</v>
      </c>
      <c r="J61" s="165">
        <f t="shared" si="31"/>
        <v>-0.43119266055045868</v>
      </c>
      <c r="K61" s="164">
        <f t="shared" si="28"/>
        <v>-0.5390334572490707</v>
      </c>
      <c r="L61" s="162">
        <f t="shared" si="29"/>
        <v>-94</v>
      </c>
      <c r="M61" s="163">
        <f t="shared" si="30"/>
        <v>-145</v>
      </c>
      <c r="N61" s="164">
        <f t="shared" si="27"/>
        <v>2.0899631374324365E-5</v>
      </c>
    </row>
    <row r="62" spans="1:14" x14ac:dyDescent="0.25">
      <c r="A62" s="161" t="s">
        <v>144</v>
      </c>
      <c r="B62" s="162" t="s">
        <v>131</v>
      </c>
      <c r="C62" s="163">
        <v>478</v>
      </c>
      <c r="D62" s="163">
        <v>515</v>
      </c>
      <c r="E62" s="163">
        <v>261</v>
      </c>
      <c r="F62" s="163">
        <v>126</v>
      </c>
      <c r="G62" s="163">
        <v>126</v>
      </c>
      <c r="H62" s="163">
        <v>189</v>
      </c>
      <c r="I62" s="163">
        <v>126</v>
      </c>
      <c r="J62" s="165">
        <f t="shared" si="31"/>
        <v>-0.33333333333333337</v>
      </c>
      <c r="K62" s="164">
        <f t="shared" si="28"/>
        <v>-0.75533980582524274</v>
      </c>
      <c r="L62" s="162">
        <f t="shared" si="29"/>
        <v>-63</v>
      </c>
      <c r="M62" s="163">
        <f t="shared" si="30"/>
        <v>-389</v>
      </c>
      <c r="N62" s="164">
        <f t="shared" si="27"/>
        <v>2.1236722202942501E-5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9726</v>
      </c>
      <c r="D63" s="169">
        <f t="shared" si="32"/>
        <v>10178</v>
      </c>
      <c r="E63" s="169">
        <f t="shared" si="32"/>
        <v>3243</v>
      </c>
      <c r="F63" s="169">
        <f t="shared" ref="F63" si="33">F55-SUM(F56:F62)</f>
        <v>8704</v>
      </c>
      <c r="G63" s="169">
        <f t="shared" si="32"/>
        <v>8704</v>
      </c>
      <c r="H63" s="169">
        <f t="shared" si="32"/>
        <v>10105</v>
      </c>
      <c r="I63" s="169">
        <f t="shared" si="32"/>
        <v>10132</v>
      </c>
      <c r="J63" s="171">
        <f t="shared" si="31"/>
        <v>2.6719445818901288E-3</v>
      </c>
      <c r="K63" s="170">
        <f t="shared" si="28"/>
        <v>-4.5195519748476576E-3</v>
      </c>
      <c r="L63" s="168">
        <f>I63-H63</f>
        <v>27</v>
      </c>
      <c r="M63" s="169">
        <f t="shared" si="30"/>
        <v>-46</v>
      </c>
      <c r="N63" s="170">
        <f t="shared" si="27"/>
        <v>1.7077021377794714E-3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149377</v>
      </c>
      <c r="D65" s="176">
        <v>147095</v>
      </c>
      <c r="E65" s="176">
        <v>51814</v>
      </c>
      <c r="F65" s="176">
        <v>172526</v>
      </c>
      <c r="G65" s="176">
        <v>172526</v>
      </c>
      <c r="H65" s="176">
        <v>193081</v>
      </c>
      <c r="I65" s="176">
        <v>249972</v>
      </c>
      <c r="J65" s="177">
        <f>IFERROR(I65/H65-1,"-")</f>
        <v>0.29464836001470895</v>
      </c>
      <c r="K65" s="177">
        <f>IFERROR(I65/D65-1,"-")</f>
        <v>0.69939154967877903</v>
      </c>
      <c r="L65" s="176">
        <f>I65-H65</f>
        <v>56891</v>
      </c>
      <c r="M65" s="176">
        <f>I65-D65</f>
        <v>102877</v>
      </c>
      <c r="N65" s="177">
        <f t="shared" ref="N65:N77" si="34">I65/I$9</f>
        <v>4.2131634305666209E-2</v>
      </c>
    </row>
    <row r="66" spans="1:14" x14ac:dyDescent="0.25">
      <c r="A66" s="1" t="s">
        <v>96</v>
      </c>
      <c r="B66" s="157" t="s">
        <v>97</v>
      </c>
      <c r="C66" s="158">
        <v>36524</v>
      </c>
      <c r="D66" s="158">
        <v>43424</v>
      </c>
      <c r="E66" s="158">
        <v>23716</v>
      </c>
      <c r="F66" s="158">
        <v>34165</v>
      </c>
      <c r="G66" s="158">
        <v>34165</v>
      </c>
      <c r="H66" s="158">
        <v>47893</v>
      </c>
      <c r="I66" s="158">
        <v>63997</v>
      </c>
      <c r="J66" s="160">
        <f>IFERROR(I66/H66-1,"-")</f>
        <v>0.33624955630259112</v>
      </c>
      <c r="K66" s="159">
        <f t="shared" ref="K66:K77" si="35">IFERROR(I66/D66-1,"-")</f>
        <v>0.47377026529108335</v>
      </c>
      <c r="L66" s="157">
        <f t="shared" ref="L66:L76" si="36">I66-H66</f>
        <v>16104</v>
      </c>
      <c r="M66" s="158">
        <f t="shared" ref="M66:M77" si="37">I66-D66</f>
        <v>20573</v>
      </c>
      <c r="N66" s="159">
        <f t="shared" si="34"/>
        <v>1.0786400879537391E-2</v>
      </c>
    </row>
    <row r="67" spans="1:14" x14ac:dyDescent="0.25">
      <c r="A67" s="161" t="s">
        <v>103</v>
      </c>
      <c r="B67" s="162" t="s">
        <v>103</v>
      </c>
      <c r="C67" s="163">
        <v>20355</v>
      </c>
      <c r="D67" s="163">
        <v>23358</v>
      </c>
      <c r="E67" s="163">
        <v>8248</v>
      </c>
      <c r="F67" s="163">
        <v>24707</v>
      </c>
      <c r="G67" s="163">
        <v>24707</v>
      </c>
      <c r="H67" s="163">
        <v>32286</v>
      </c>
      <c r="I67" s="163">
        <v>38629</v>
      </c>
      <c r="J67" s="165">
        <f>IFERROR(I67/H67-1,"-")</f>
        <v>0.19646286316050299</v>
      </c>
      <c r="K67" s="164">
        <f t="shared" si="35"/>
        <v>0.65378028940833977</v>
      </c>
      <c r="L67" s="162">
        <f t="shared" si="36"/>
        <v>6343</v>
      </c>
      <c r="M67" s="163">
        <f t="shared" si="37"/>
        <v>15271</v>
      </c>
      <c r="N67" s="164">
        <f t="shared" si="34"/>
        <v>6.510740809344967E-3</v>
      </c>
    </row>
    <row r="68" spans="1:14" x14ac:dyDescent="0.25">
      <c r="A68" s="161" t="s">
        <v>100</v>
      </c>
      <c r="B68" s="162" t="s">
        <v>100</v>
      </c>
      <c r="C68" s="163">
        <v>16169</v>
      </c>
      <c r="D68" s="163">
        <v>20066</v>
      </c>
      <c r="E68" s="163">
        <v>15468</v>
      </c>
      <c r="F68" s="163">
        <v>9458</v>
      </c>
      <c r="G68" s="163">
        <v>9458</v>
      </c>
      <c r="H68" s="163">
        <v>15607</v>
      </c>
      <c r="I68" s="163">
        <v>25368</v>
      </c>
      <c r="J68" s="165">
        <f>IFERROR(I68/H68-1,"-")</f>
        <v>0.62542448901134096</v>
      </c>
      <c r="K68" s="164">
        <f t="shared" si="35"/>
        <v>0.26422804744343664</v>
      </c>
      <c r="L68" s="162">
        <f t="shared" si="36"/>
        <v>9761</v>
      </c>
      <c r="M68" s="163">
        <f t="shared" si="37"/>
        <v>5302</v>
      </c>
      <c r="N68" s="164">
        <f t="shared" si="34"/>
        <v>4.2756600701924236E-3</v>
      </c>
    </row>
    <row r="69" spans="1:14" x14ac:dyDescent="0.25">
      <c r="A69" s="1"/>
      <c r="B69" s="157" t="s">
        <v>107</v>
      </c>
      <c r="C69" s="158">
        <v>112853</v>
      </c>
      <c r="D69" s="158">
        <v>103671</v>
      </c>
      <c r="E69" s="158">
        <v>28098</v>
      </c>
      <c r="F69" s="158">
        <v>138361</v>
      </c>
      <c r="G69" s="158">
        <v>138361</v>
      </c>
      <c r="H69" s="158">
        <v>145188</v>
      </c>
      <c r="I69" s="158">
        <v>185975</v>
      </c>
      <c r="J69" s="160">
        <f>IFERROR(I69/H69-1,"-")</f>
        <v>0.28092542083367777</v>
      </c>
      <c r="K69" s="159">
        <f t="shared" si="35"/>
        <v>0.7938960750836781</v>
      </c>
      <c r="L69" s="157">
        <f t="shared" si="36"/>
        <v>40787</v>
      </c>
      <c r="M69" s="158">
        <f t="shared" si="37"/>
        <v>82304</v>
      </c>
      <c r="N69" s="159">
        <f t="shared" si="34"/>
        <v>3.134523342612882E-2</v>
      </c>
    </row>
    <row r="70" spans="1:14" s="56" customFormat="1" x14ac:dyDescent="0.25">
      <c r="B70" s="162" t="s">
        <v>110</v>
      </c>
      <c r="C70" s="163">
        <v>51502</v>
      </c>
      <c r="D70" s="163">
        <v>44283</v>
      </c>
      <c r="E70" s="163">
        <v>10835</v>
      </c>
      <c r="F70" s="163">
        <v>62559</v>
      </c>
      <c r="G70" s="163">
        <v>62559</v>
      </c>
      <c r="H70" s="163">
        <v>53904</v>
      </c>
      <c r="I70" s="163">
        <v>79114</v>
      </c>
      <c r="J70" s="165">
        <f t="shared" ref="J70:J77" si="38">IFERROR(I70/H70-1,"-")</f>
        <v>0.46768328880973575</v>
      </c>
      <c r="K70" s="164">
        <f t="shared" si="35"/>
        <v>0.78655465980172989</v>
      </c>
      <c r="L70" s="162">
        <f t="shared" si="36"/>
        <v>25210</v>
      </c>
      <c r="M70" s="163">
        <f t="shared" si="37"/>
        <v>34831</v>
      </c>
      <c r="N70" s="164">
        <f t="shared" si="34"/>
        <v>1.3334301907647563E-2</v>
      </c>
    </row>
    <row r="71" spans="1:14" s="56" customFormat="1" x14ac:dyDescent="0.25">
      <c r="B71" s="162" t="s">
        <v>113</v>
      </c>
      <c r="C71" s="163">
        <v>16042</v>
      </c>
      <c r="D71" s="163">
        <v>13289</v>
      </c>
      <c r="E71" s="163">
        <v>3656</v>
      </c>
      <c r="F71" s="163">
        <v>8608</v>
      </c>
      <c r="G71" s="163">
        <v>8608</v>
      </c>
      <c r="H71" s="163">
        <v>11658</v>
      </c>
      <c r="I71" s="163">
        <v>11435</v>
      </c>
      <c r="J71" s="165">
        <f t="shared" si="38"/>
        <v>-1.9128495453765604E-2</v>
      </c>
      <c r="K71" s="164">
        <f t="shared" si="35"/>
        <v>-0.13951388366318007</v>
      </c>
      <c r="L71" s="162">
        <f t="shared" si="36"/>
        <v>-223</v>
      </c>
      <c r="M71" s="163">
        <f t="shared" si="37"/>
        <v>-1854</v>
      </c>
      <c r="N71" s="164">
        <f t="shared" si="34"/>
        <v>1.9273168126241864E-3</v>
      </c>
    </row>
    <row r="72" spans="1:14" x14ac:dyDescent="0.25">
      <c r="A72" s="1"/>
      <c r="B72" s="162" t="s">
        <v>116</v>
      </c>
      <c r="C72" s="163">
        <v>7148</v>
      </c>
      <c r="D72" s="163">
        <v>11933</v>
      </c>
      <c r="E72" s="163">
        <v>3374</v>
      </c>
      <c r="F72" s="163">
        <v>19354</v>
      </c>
      <c r="G72" s="163">
        <v>19354</v>
      </c>
      <c r="H72" s="163">
        <v>17857</v>
      </c>
      <c r="I72" s="163">
        <v>22161</v>
      </c>
      <c r="J72" s="165">
        <f t="shared" si="38"/>
        <v>0.24102592820742563</v>
      </c>
      <c r="K72" s="164">
        <f t="shared" si="35"/>
        <v>0.85711891393614348</v>
      </c>
      <c r="L72" s="162">
        <f t="shared" si="36"/>
        <v>4304</v>
      </c>
      <c r="M72" s="163">
        <f t="shared" si="37"/>
        <v>10228</v>
      </c>
      <c r="N72" s="164">
        <f t="shared" si="34"/>
        <v>3.7351349265032441E-3</v>
      </c>
    </row>
    <row r="73" spans="1:14" x14ac:dyDescent="0.25">
      <c r="A73" s="1"/>
      <c r="B73" s="162" t="s">
        <v>123</v>
      </c>
      <c r="C73" s="163">
        <v>2641</v>
      </c>
      <c r="D73" s="163">
        <v>1927</v>
      </c>
      <c r="E73" s="163">
        <v>335</v>
      </c>
      <c r="F73" s="163">
        <v>3846</v>
      </c>
      <c r="G73" s="163">
        <v>3846</v>
      </c>
      <c r="H73" s="163">
        <v>4417</v>
      </c>
      <c r="I73" s="163">
        <v>7222</v>
      </c>
      <c r="J73" s="165">
        <f t="shared" si="38"/>
        <v>0.63504641159157793</v>
      </c>
      <c r="K73" s="164">
        <f t="shared" si="35"/>
        <v>2.7477944992215879</v>
      </c>
      <c r="L73" s="162">
        <f t="shared" si="36"/>
        <v>2805</v>
      </c>
      <c r="M73" s="163">
        <f t="shared" si="37"/>
        <v>5295</v>
      </c>
      <c r="N73" s="164">
        <f t="shared" si="34"/>
        <v>1.2172349821400852E-3</v>
      </c>
    </row>
    <row r="74" spans="1:14" x14ac:dyDescent="0.25">
      <c r="A74" s="1"/>
      <c r="B74" s="162" t="s">
        <v>119</v>
      </c>
      <c r="C74" s="163">
        <v>3300</v>
      </c>
      <c r="D74" s="163">
        <v>2480</v>
      </c>
      <c r="E74" s="163">
        <v>1161</v>
      </c>
      <c r="F74" s="163">
        <v>3702</v>
      </c>
      <c r="G74" s="163">
        <v>3702</v>
      </c>
      <c r="H74" s="163">
        <v>2961</v>
      </c>
      <c r="I74" s="163">
        <v>4634</v>
      </c>
      <c r="J74" s="165">
        <f t="shared" si="38"/>
        <v>0.56501182033096931</v>
      </c>
      <c r="K74" s="164">
        <f t="shared" si="35"/>
        <v>0.86854838709677429</v>
      </c>
      <c r="L74" s="162">
        <f t="shared" si="36"/>
        <v>1673</v>
      </c>
      <c r="M74" s="163">
        <f t="shared" si="37"/>
        <v>2154</v>
      </c>
      <c r="N74" s="164">
        <f t="shared" si="34"/>
        <v>7.8103944990821862E-4</v>
      </c>
    </row>
    <row r="75" spans="1:14" x14ac:dyDescent="0.25">
      <c r="A75" s="1"/>
      <c r="B75" s="162" t="s">
        <v>128</v>
      </c>
      <c r="C75" s="163">
        <v>1357</v>
      </c>
      <c r="D75" s="163">
        <v>2139</v>
      </c>
      <c r="E75" s="163">
        <v>840</v>
      </c>
      <c r="F75" s="163">
        <v>2626</v>
      </c>
      <c r="G75" s="163">
        <v>2626</v>
      </c>
      <c r="H75" s="163">
        <v>4403</v>
      </c>
      <c r="I75" s="163">
        <v>3477</v>
      </c>
      <c r="J75" s="165">
        <f t="shared" si="38"/>
        <v>-0.21031115148762203</v>
      </c>
      <c r="K75" s="164">
        <f t="shared" si="35"/>
        <v>0.62552594670406725</v>
      </c>
      <c r="L75" s="162">
        <f t="shared" si="36"/>
        <v>-926</v>
      </c>
      <c r="M75" s="163">
        <f t="shared" si="37"/>
        <v>1338</v>
      </c>
      <c r="N75" s="164">
        <f t="shared" si="34"/>
        <v>5.8603240555262751E-4</v>
      </c>
    </row>
    <row r="76" spans="1:14" x14ac:dyDescent="0.25">
      <c r="A76" s="161" t="s">
        <v>144</v>
      </c>
      <c r="B76" s="162" t="s">
        <v>131</v>
      </c>
      <c r="C76" s="163">
        <v>2503</v>
      </c>
      <c r="D76" s="163">
        <v>2265</v>
      </c>
      <c r="E76" s="163">
        <v>1072</v>
      </c>
      <c r="F76" s="163">
        <v>777</v>
      </c>
      <c r="G76" s="163">
        <v>777</v>
      </c>
      <c r="H76" s="163">
        <v>1232</v>
      </c>
      <c r="I76" s="163">
        <v>2844</v>
      </c>
      <c r="J76" s="165">
        <f t="shared" si="38"/>
        <v>1.3084415584415585</v>
      </c>
      <c r="K76" s="164">
        <f t="shared" si="35"/>
        <v>0.25562913907284779</v>
      </c>
      <c r="L76" s="162">
        <f t="shared" si="36"/>
        <v>1612</v>
      </c>
      <c r="M76" s="163">
        <f t="shared" si="37"/>
        <v>579</v>
      </c>
      <c r="N76" s="164">
        <f t="shared" si="34"/>
        <v>4.7934315829498787E-4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28360</v>
      </c>
      <c r="D77" s="169">
        <f t="shared" si="39"/>
        <v>25355</v>
      </c>
      <c r="E77" s="169">
        <f t="shared" si="39"/>
        <v>6825</v>
      </c>
      <c r="F77" s="169">
        <f t="shared" ref="F77" si="40">F69-SUM(F70:F76)</f>
        <v>36889</v>
      </c>
      <c r="G77" s="169">
        <f t="shared" si="39"/>
        <v>36889</v>
      </c>
      <c r="H77" s="169">
        <f t="shared" si="39"/>
        <v>48756</v>
      </c>
      <c r="I77" s="169">
        <f t="shared" si="39"/>
        <v>55088</v>
      </c>
      <c r="J77" s="171">
        <f t="shared" si="38"/>
        <v>0.12987119534006064</v>
      </c>
      <c r="K77" s="170">
        <f t="shared" si="35"/>
        <v>1.1726681127982648</v>
      </c>
      <c r="L77" s="168">
        <f>I77-H77</f>
        <v>6332</v>
      </c>
      <c r="M77" s="169">
        <f t="shared" si="37"/>
        <v>29733</v>
      </c>
      <c r="N77" s="170">
        <f t="shared" si="34"/>
        <v>9.2848297834579076E-3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897899</v>
      </c>
      <c r="D79" s="176">
        <v>864958</v>
      </c>
      <c r="E79" s="176">
        <v>249727</v>
      </c>
      <c r="F79" s="176">
        <v>749257</v>
      </c>
      <c r="G79" s="176">
        <v>749257</v>
      </c>
      <c r="H79" s="176">
        <v>859513</v>
      </c>
      <c r="I79" s="176">
        <v>984233</v>
      </c>
      <c r="J79" s="177">
        <f>IFERROR(I79/H79-1,"-")</f>
        <v>0.14510542597959541</v>
      </c>
      <c r="K79" s="177">
        <f>IFERROR(I79/D79-1,"-")</f>
        <v>0.13789686898092168</v>
      </c>
      <c r="L79" s="176">
        <f>I79-H79</f>
        <v>124720</v>
      </c>
      <c r="M79" s="176">
        <f>I79-D79</f>
        <v>119275</v>
      </c>
      <c r="N79" s="177">
        <f t="shared" ref="N79:N91" si="41">I79/I$9</f>
        <v>0.16588795876165638</v>
      </c>
    </row>
    <row r="80" spans="1:14" x14ac:dyDescent="0.25">
      <c r="A80" s="1" t="s">
        <v>96</v>
      </c>
      <c r="B80" s="157" t="s">
        <v>97</v>
      </c>
      <c r="C80" s="158">
        <v>380961</v>
      </c>
      <c r="D80" s="158">
        <v>376353</v>
      </c>
      <c r="E80" s="158">
        <v>101507</v>
      </c>
      <c r="F80" s="158">
        <v>356222</v>
      </c>
      <c r="G80" s="158">
        <v>356222</v>
      </c>
      <c r="H80" s="158">
        <v>360819</v>
      </c>
      <c r="I80" s="158">
        <v>397021</v>
      </c>
      <c r="J80" s="160">
        <f>IFERROR(I80/H80-1,"-")</f>
        <v>0.10033285386856017</v>
      </c>
      <c r="K80" s="159">
        <f t="shared" ref="K80:K91" si="42">IFERROR(I80/D80-1,"-")</f>
        <v>5.4916527834240725E-2</v>
      </c>
      <c r="L80" s="157">
        <f t="shared" ref="L80:L90" si="43">I80-H80</f>
        <v>36202</v>
      </c>
      <c r="M80" s="158">
        <f t="shared" ref="M80:M91" si="44">I80-D80</f>
        <v>20668</v>
      </c>
      <c r="N80" s="159">
        <f t="shared" si="41"/>
        <v>6.6916068934400275E-2</v>
      </c>
    </row>
    <row r="81" spans="1:14" x14ac:dyDescent="0.25">
      <c r="A81" s="161" t="s">
        <v>103</v>
      </c>
      <c r="B81" s="162" t="s">
        <v>103</v>
      </c>
      <c r="C81" s="163">
        <v>92168</v>
      </c>
      <c r="D81" s="163">
        <v>71442</v>
      </c>
      <c r="E81" s="163">
        <v>23810</v>
      </c>
      <c r="F81" s="163">
        <v>95548</v>
      </c>
      <c r="G81" s="163">
        <v>95548</v>
      </c>
      <c r="H81" s="163">
        <v>92439</v>
      </c>
      <c r="I81" s="163">
        <v>106103</v>
      </c>
      <c r="J81" s="165">
        <f>IFERROR(I81/H81-1,"-")</f>
        <v>0.1478163978407383</v>
      </c>
      <c r="K81" s="164">
        <f t="shared" si="42"/>
        <v>0.48516278939559365</v>
      </c>
      <c r="L81" s="162">
        <f t="shared" si="43"/>
        <v>13664</v>
      </c>
      <c r="M81" s="163">
        <f t="shared" si="44"/>
        <v>34661</v>
      </c>
      <c r="N81" s="164">
        <f t="shared" si="41"/>
        <v>1.7883174094434986E-2</v>
      </c>
    </row>
    <row r="82" spans="1:14" x14ac:dyDescent="0.25">
      <c r="A82" s="161" t="s">
        <v>100</v>
      </c>
      <c r="B82" s="162" t="s">
        <v>100</v>
      </c>
      <c r="C82" s="163">
        <v>288793</v>
      </c>
      <c r="D82" s="163">
        <v>304911</v>
      </c>
      <c r="E82" s="163">
        <v>77697</v>
      </c>
      <c r="F82" s="163">
        <v>260674</v>
      </c>
      <c r="G82" s="163">
        <v>260674</v>
      </c>
      <c r="H82" s="163">
        <v>268380</v>
      </c>
      <c r="I82" s="163">
        <v>290918</v>
      </c>
      <c r="J82" s="165">
        <f>IFERROR(I82/H82-1,"-")</f>
        <v>8.3977941724420635E-2</v>
      </c>
      <c r="K82" s="164">
        <f t="shared" si="42"/>
        <v>-4.589207998399536E-2</v>
      </c>
      <c r="L82" s="162">
        <f t="shared" si="43"/>
        <v>22538</v>
      </c>
      <c r="M82" s="163">
        <f t="shared" si="44"/>
        <v>-13993</v>
      </c>
      <c r="N82" s="164">
        <f t="shared" si="41"/>
        <v>4.9032894839965285E-2</v>
      </c>
    </row>
    <row r="83" spans="1:14" x14ac:dyDescent="0.25">
      <c r="A83" s="1"/>
      <c r="B83" s="157" t="s">
        <v>107</v>
      </c>
      <c r="C83" s="158">
        <v>516938</v>
      </c>
      <c r="D83" s="158">
        <v>488605</v>
      </c>
      <c r="E83" s="158">
        <v>148220</v>
      </c>
      <c r="F83" s="158">
        <v>393035</v>
      </c>
      <c r="G83" s="158">
        <v>393035</v>
      </c>
      <c r="H83" s="158">
        <v>498694</v>
      </c>
      <c r="I83" s="158">
        <v>587212</v>
      </c>
      <c r="J83" s="160">
        <f>IFERROR(I83/H83-1,"-")</f>
        <v>0.17749962903102912</v>
      </c>
      <c r="K83" s="159">
        <f t="shared" si="42"/>
        <v>0.20181332569253274</v>
      </c>
      <c r="L83" s="157">
        <f t="shared" si="43"/>
        <v>88518</v>
      </c>
      <c r="M83" s="158">
        <f t="shared" si="44"/>
        <v>98607</v>
      </c>
      <c r="N83" s="159">
        <f t="shared" si="41"/>
        <v>9.8971889827256118E-2</v>
      </c>
    </row>
    <row r="84" spans="1:14" s="56" customFormat="1" x14ac:dyDescent="0.25">
      <c r="B84" s="162" t="s">
        <v>110</v>
      </c>
      <c r="C84" s="163">
        <v>76783</v>
      </c>
      <c r="D84" s="163">
        <v>82600</v>
      </c>
      <c r="E84" s="163">
        <v>24260</v>
      </c>
      <c r="F84" s="163">
        <v>77031</v>
      </c>
      <c r="G84" s="163">
        <v>77031</v>
      </c>
      <c r="H84" s="163">
        <v>103044</v>
      </c>
      <c r="I84" s="163">
        <v>121835</v>
      </c>
      <c r="J84" s="165">
        <f t="shared" ref="J84:J91" si="45">IFERROR(I84/H84-1,"-")</f>
        <v>0.18235899227514452</v>
      </c>
      <c r="K84" s="164">
        <f t="shared" si="42"/>
        <v>0.47500000000000009</v>
      </c>
      <c r="L84" s="162">
        <f t="shared" si="43"/>
        <v>18791</v>
      </c>
      <c r="M84" s="163">
        <f t="shared" si="44"/>
        <v>39235</v>
      </c>
      <c r="N84" s="164">
        <f t="shared" si="41"/>
        <v>2.0534730552345233E-2</v>
      </c>
    </row>
    <row r="85" spans="1:14" s="56" customFormat="1" x14ac:dyDescent="0.25">
      <c r="B85" s="162" t="s">
        <v>113</v>
      </c>
      <c r="C85" s="163">
        <v>224729</v>
      </c>
      <c r="D85" s="163">
        <v>186671</v>
      </c>
      <c r="E85" s="163">
        <v>51819</v>
      </c>
      <c r="F85" s="163">
        <v>125040</v>
      </c>
      <c r="G85" s="163">
        <v>125040</v>
      </c>
      <c r="H85" s="163">
        <v>144066</v>
      </c>
      <c r="I85" s="163">
        <v>162446</v>
      </c>
      <c r="J85" s="165">
        <f t="shared" si="45"/>
        <v>0.12758041453222835</v>
      </c>
      <c r="K85" s="164">
        <f t="shared" si="42"/>
        <v>-0.12977377310883853</v>
      </c>
      <c r="L85" s="162">
        <f t="shared" si="43"/>
        <v>18380</v>
      </c>
      <c r="M85" s="163">
        <f t="shared" si="44"/>
        <v>-24225</v>
      </c>
      <c r="N85" s="164">
        <f t="shared" si="41"/>
        <v>2.7379528372850771E-2</v>
      </c>
    </row>
    <row r="86" spans="1:14" x14ac:dyDescent="0.25">
      <c r="A86" s="1"/>
      <c r="B86" s="162" t="s">
        <v>116</v>
      </c>
      <c r="C86" s="163">
        <v>25634</v>
      </c>
      <c r="D86" s="163">
        <v>28101</v>
      </c>
      <c r="E86" s="163">
        <v>8758</v>
      </c>
      <c r="F86" s="163">
        <v>32218</v>
      </c>
      <c r="G86" s="163">
        <v>32218</v>
      </c>
      <c r="H86" s="163">
        <v>45497</v>
      </c>
      <c r="I86" s="163">
        <v>63702</v>
      </c>
      <c r="J86" s="165">
        <f t="shared" si="45"/>
        <v>0.40013627272127827</v>
      </c>
      <c r="K86" s="164">
        <f t="shared" si="42"/>
        <v>1.2668944165688054</v>
      </c>
      <c r="L86" s="162">
        <f t="shared" si="43"/>
        <v>18205</v>
      </c>
      <c r="M86" s="163">
        <f t="shared" si="44"/>
        <v>35601</v>
      </c>
      <c r="N86" s="164">
        <f t="shared" si="41"/>
        <v>1.0736679982316215E-2</v>
      </c>
    </row>
    <row r="87" spans="1:14" x14ac:dyDescent="0.25">
      <c r="A87" s="1"/>
      <c r="B87" s="162" t="s">
        <v>123</v>
      </c>
      <c r="C87" s="163">
        <v>13557</v>
      </c>
      <c r="D87" s="163">
        <v>10665</v>
      </c>
      <c r="E87" s="163">
        <v>2295</v>
      </c>
      <c r="F87" s="163">
        <v>11720</v>
      </c>
      <c r="G87" s="163">
        <v>11720</v>
      </c>
      <c r="H87" s="163">
        <v>13783</v>
      </c>
      <c r="I87" s="163">
        <v>20130</v>
      </c>
      <c r="J87" s="165">
        <f t="shared" si="45"/>
        <v>0.46049481245011981</v>
      </c>
      <c r="K87" s="164">
        <f t="shared" si="42"/>
        <v>0.88748241912798864</v>
      </c>
      <c r="L87" s="162">
        <f t="shared" si="43"/>
        <v>6347</v>
      </c>
      <c r="M87" s="163">
        <f t="shared" si="44"/>
        <v>9465</v>
      </c>
      <c r="N87" s="164">
        <f t="shared" si="41"/>
        <v>3.3928191900415277E-3</v>
      </c>
    </row>
    <row r="88" spans="1:14" x14ac:dyDescent="0.25">
      <c r="A88" s="1"/>
      <c r="B88" s="162" t="s">
        <v>119</v>
      </c>
      <c r="C88" s="163">
        <v>7631</v>
      </c>
      <c r="D88" s="163">
        <v>7192</v>
      </c>
      <c r="E88" s="163">
        <v>2354</v>
      </c>
      <c r="F88" s="163">
        <v>6063</v>
      </c>
      <c r="G88" s="163">
        <v>6063</v>
      </c>
      <c r="H88" s="163">
        <v>7477</v>
      </c>
      <c r="I88" s="163">
        <v>9615</v>
      </c>
      <c r="J88" s="165">
        <f t="shared" si="45"/>
        <v>0.28594356025143775</v>
      </c>
      <c r="K88" s="164">
        <f t="shared" si="42"/>
        <v>0.33690211345939924</v>
      </c>
      <c r="L88" s="162">
        <f t="shared" si="43"/>
        <v>2138</v>
      </c>
      <c r="M88" s="163">
        <f t="shared" si="44"/>
        <v>2423</v>
      </c>
      <c r="N88" s="164">
        <f t="shared" si="41"/>
        <v>1.6205641585816835E-3</v>
      </c>
    </row>
    <row r="89" spans="1:14" x14ac:dyDescent="0.25">
      <c r="A89" s="1"/>
      <c r="B89" s="162" t="s">
        <v>128</v>
      </c>
      <c r="C89" s="163">
        <v>8041</v>
      </c>
      <c r="D89" s="163">
        <v>9485</v>
      </c>
      <c r="E89" s="163">
        <v>4135</v>
      </c>
      <c r="F89" s="163">
        <v>7696</v>
      </c>
      <c r="G89" s="163">
        <v>7696</v>
      </c>
      <c r="H89" s="163">
        <v>9385</v>
      </c>
      <c r="I89" s="163">
        <v>8322</v>
      </c>
      <c r="J89" s="165">
        <f t="shared" si="45"/>
        <v>-0.11326584976025578</v>
      </c>
      <c r="K89" s="164">
        <f t="shared" si="42"/>
        <v>-0.12261465471797572</v>
      </c>
      <c r="L89" s="162">
        <f t="shared" si="43"/>
        <v>-1063</v>
      </c>
      <c r="M89" s="163">
        <f t="shared" si="44"/>
        <v>-1163</v>
      </c>
      <c r="N89" s="164">
        <f t="shared" si="41"/>
        <v>1.4026349378800595E-3</v>
      </c>
    </row>
    <row r="90" spans="1:14" x14ac:dyDescent="0.25">
      <c r="A90" s="161" t="s">
        <v>144</v>
      </c>
      <c r="B90" s="162" t="s">
        <v>131</v>
      </c>
      <c r="C90" s="163">
        <v>14607</v>
      </c>
      <c r="D90" s="163">
        <v>13751</v>
      </c>
      <c r="E90" s="163">
        <v>6699</v>
      </c>
      <c r="F90" s="163">
        <v>7125</v>
      </c>
      <c r="G90" s="163">
        <v>7125</v>
      </c>
      <c r="H90" s="163">
        <v>10163</v>
      </c>
      <c r="I90" s="163">
        <v>10019</v>
      </c>
      <c r="J90" s="165">
        <f t="shared" si="45"/>
        <v>-1.4169044573452694E-2</v>
      </c>
      <c r="K90" s="164">
        <f t="shared" si="42"/>
        <v>-0.27139844374954547</v>
      </c>
      <c r="L90" s="162">
        <f t="shared" si="43"/>
        <v>-144</v>
      </c>
      <c r="M90" s="163">
        <f t="shared" si="44"/>
        <v>-3732</v>
      </c>
      <c r="N90" s="164">
        <f t="shared" si="41"/>
        <v>1.6886565059625468E-3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145956</v>
      </c>
      <c r="D91" s="169">
        <f t="shared" si="46"/>
        <v>150140</v>
      </c>
      <c r="E91" s="169">
        <f t="shared" si="46"/>
        <v>47900</v>
      </c>
      <c r="F91" s="169">
        <f t="shared" ref="F91" si="47">F83-SUM(F84:F90)</f>
        <v>126142</v>
      </c>
      <c r="G91" s="169">
        <f t="shared" si="46"/>
        <v>126142</v>
      </c>
      <c r="H91" s="169">
        <f t="shared" si="46"/>
        <v>165279</v>
      </c>
      <c r="I91" s="169">
        <f t="shared" si="46"/>
        <v>191143</v>
      </c>
      <c r="J91" s="171">
        <f t="shared" si="45"/>
        <v>0.15648691001276638</v>
      </c>
      <c r="K91" s="170">
        <f t="shared" si="42"/>
        <v>0.27309844145464224</v>
      </c>
      <c r="L91" s="168">
        <f>I91-H91</f>
        <v>25864</v>
      </c>
      <c r="M91" s="169">
        <f t="shared" si="44"/>
        <v>41003</v>
      </c>
      <c r="N91" s="170">
        <f t="shared" si="41"/>
        <v>3.2216276127278079E-2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50912</v>
      </c>
      <c r="D93" s="176">
        <v>52473</v>
      </c>
      <c r="E93" s="176">
        <v>21881</v>
      </c>
      <c r="F93" s="176">
        <v>48461</v>
      </c>
      <c r="G93" s="176">
        <v>48461</v>
      </c>
      <c r="H93" s="176">
        <v>56114</v>
      </c>
      <c r="I93" s="176">
        <v>54742</v>
      </c>
      <c r="J93" s="177">
        <f>IFERROR(I93/H93-1,"-")</f>
        <v>-2.4450226324981283E-2</v>
      </c>
      <c r="K93" s="177">
        <f>IFERROR(I93/D93-1,"-")</f>
        <v>4.3241285994702006E-2</v>
      </c>
      <c r="L93" s="176">
        <f>I93-H93</f>
        <v>-1372</v>
      </c>
      <c r="M93" s="176">
        <f>I93-D93</f>
        <v>2269</v>
      </c>
      <c r="N93" s="177">
        <f t="shared" ref="N93:N105" si="48">I93/I$9</f>
        <v>9.226513070106971E-3</v>
      </c>
    </row>
    <row r="94" spans="1:14" x14ac:dyDescent="0.25">
      <c r="A94" s="1" t="s">
        <v>96</v>
      </c>
      <c r="B94" s="157" t="s">
        <v>97</v>
      </c>
      <c r="C94" s="158">
        <v>31848</v>
      </c>
      <c r="D94" s="158">
        <v>34112</v>
      </c>
      <c r="E94" s="158">
        <v>14075</v>
      </c>
      <c r="F94" s="158">
        <v>31119</v>
      </c>
      <c r="G94" s="158">
        <v>31119</v>
      </c>
      <c r="H94" s="158">
        <v>36079</v>
      </c>
      <c r="I94" s="158">
        <v>33456</v>
      </c>
      <c r="J94" s="160">
        <f>IFERROR(I94/H94-1,"-")</f>
        <v>-7.2701571551317956E-2</v>
      </c>
      <c r="K94" s="159">
        <f t="shared" ref="K94:K105" si="49">IFERROR(I94/D94-1,"-")</f>
        <v>-1.9230769230769273E-2</v>
      </c>
      <c r="L94" s="157">
        <f t="shared" ref="L94:L104" si="50">I94-H94</f>
        <v>-2623</v>
      </c>
      <c r="M94" s="158">
        <f t="shared" ref="M94:M105" si="51">I94-D94</f>
        <v>-656</v>
      </c>
      <c r="N94" s="159">
        <f t="shared" si="48"/>
        <v>5.6388553811241608E-3</v>
      </c>
    </row>
    <row r="95" spans="1:14" x14ac:dyDescent="0.25">
      <c r="A95" s="161" t="s">
        <v>103</v>
      </c>
      <c r="B95" s="162" t="s">
        <v>103</v>
      </c>
      <c r="C95" s="163">
        <v>15343</v>
      </c>
      <c r="D95" s="163">
        <v>16965</v>
      </c>
      <c r="E95" s="163">
        <v>7455</v>
      </c>
      <c r="F95" s="163">
        <v>14450</v>
      </c>
      <c r="G95" s="163">
        <v>14450</v>
      </c>
      <c r="H95" s="163">
        <v>11068</v>
      </c>
      <c r="I95" s="163">
        <v>10555</v>
      </c>
      <c r="J95" s="165">
        <f>IFERROR(I95/H95-1,"-")</f>
        <v>-4.6349837368991675E-2</v>
      </c>
      <c r="K95" s="164">
        <f t="shared" si="49"/>
        <v>-0.3778367226643089</v>
      </c>
      <c r="L95" s="162">
        <f t="shared" si="50"/>
        <v>-513</v>
      </c>
      <c r="M95" s="163">
        <f t="shared" si="51"/>
        <v>-6410</v>
      </c>
      <c r="N95" s="164">
        <f t="shared" si="48"/>
        <v>1.7789968480322071E-3</v>
      </c>
    </row>
    <row r="96" spans="1:14" x14ac:dyDescent="0.25">
      <c r="A96" s="161" t="s">
        <v>100</v>
      </c>
      <c r="B96" s="162" t="s">
        <v>100</v>
      </c>
      <c r="C96" s="163">
        <v>16505</v>
      </c>
      <c r="D96" s="163">
        <v>17147</v>
      </c>
      <c r="E96" s="163">
        <v>6620</v>
      </c>
      <c r="F96" s="163">
        <v>16669</v>
      </c>
      <c r="G96" s="163">
        <v>16669</v>
      </c>
      <c r="H96" s="163">
        <v>25011</v>
      </c>
      <c r="I96" s="163">
        <v>22901</v>
      </c>
      <c r="J96" s="165">
        <f>IFERROR(I96/H96-1,"-")</f>
        <v>-8.43628803326536E-2</v>
      </c>
      <c r="K96" s="164">
        <f t="shared" si="49"/>
        <v>0.33556890418148955</v>
      </c>
      <c r="L96" s="162">
        <f t="shared" si="50"/>
        <v>-2110</v>
      </c>
      <c r="M96" s="163">
        <f t="shared" si="51"/>
        <v>5754</v>
      </c>
      <c r="N96" s="164">
        <f t="shared" si="48"/>
        <v>3.8598585330919537E-3</v>
      </c>
    </row>
    <row r="97" spans="1:14" x14ac:dyDescent="0.25">
      <c r="A97" s="1"/>
      <c r="B97" s="157" t="s">
        <v>107</v>
      </c>
      <c r="C97" s="158">
        <v>19064</v>
      </c>
      <c r="D97" s="158">
        <v>18361</v>
      </c>
      <c r="E97" s="158">
        <v>7806</v>
      </c>
      <c r="F97" s="158">
        <v>17342</v>
      </c>
      <c r="G97" s="158">
        <v>17342</v>
      </c>
      <c r="H97" s="158">
        <v>20035</v>
      </c>
      <c r="I97" s="158">
        <v>21286</v>
      </c>
      <c r="J97" s="160">
        <f>IFERROR(I97/H97-1,"-")</f>
        <v>6.244072872473172E-2</v>
      </c>
      <c r="K97" s="159">
        <f t="shared" si="49"/>
        <v>0.1593050487446217</v>
      </c>
      <c r="L97" s="157">
        <f t="shared" si="50"/>
        <v>1251</v>
      </c>
      <c r="M97" s="158">
        <f t="shared" si="51"/>
        <v>2925</v>
      </c>
      <c r="N97" s="159">
        <f t="shared" si="48"/>
        <v>3.5876576889828098E-3</v>
      </c>
    </row>
    <row r="98" spans="1:14" s="56" customFormat="1" x14ac:dyDescent="0.25">
      <c r="B98" s="162" t="s">
        <v>110</v>
      </c>
      <c r="C98" s="163">
        <v>2179</v>
      </c>
      <c r="D98" s="163">
        <v>2340</v>
      </c>
      <c r="E98" s="163">
        <v>1299</v>
      </c>
      <c r="F98" s="163">
        <v>2320</v>
      </c>
      <c r="G98" s="163">
        <v>2320</v>
      </c>
      <c r="H98" s="163">
        <v>2776</v>
      </c>
      <c r="I98" s="163">
        <v>3012</v>
      </c>
      <c r="J98" s="165">
        <f t="shared" ref="J98:J105" si="52">IFERROR(I98/H98-1,"-")</f>
        <v>8.5014409221902065E-2</v>
      </c>
      <c r="K98" s="164">
        <f t="shared" si="49"/>
        <v>0.28717948717948727</v>
      </c>
      <c r="L98" s="162">
        <f t="shared" si="50"/>
        <v>236</v>
      </c>
      <c r="M98" s="163">
        <f t="shared" si="51"/>
        <v>672</v>
      </c>
      <c r="N98" s="164">
        <f t="shared" si="48"/>
        <v>5.0765878789891118E-4</v>
      </c>
    </row>
    <row r="99" spans="1:14" s="56" customFormat="1" x14ac:dyDescent="0.25">
      <c r="B99" s="162" t="s">
        <v>113</v>
      </c>
      <c r="C99" s="163">
        <v>4660</v>
      </c>
      <c r="D99" s="163">
        <v>4091</v>
      </c>
      <c r="E99" s="163">
        <v>1586</v>
      </c>
      <c r="F99" s="163">
        <v>3652</v>
      </c>
      <c r="G99" s="163">
        <v>3652</v>
      </c>
      <c r="H99" s="163">
        <v>3948</v>
      </c>
      <c r="I99" s="163">
        <v>4383</v>
      </c>
      <c r="J99" s="165">
        <f t="shared" si="52"/>
        <v>0.11018237082066862</v>
      </c>
      <c r="K99" s="164">
        <f t="shared" si="49"/>
        <v>7.1376191640185827E-2</v>
      </c>
      <c r="L99" s="162">
        <f t="shared" si="50"/>
        <v>435</v>
      </c>
      <c r="M99" s="163">
        <f t="shared" si="51"/>
        <v>292</v>
      </c>
      <c r="N99" s="164">
        <f t="shared" si="48"/>
        <v>7.3873455091664271E-4</v>
      </c>
    </row>
    <row r="100" spans="1:14" x14ac:dyDescent="0.25">
      <c r="A100" s="1"/>
      <c r="B100" s="162" t="s">
        <v>116</v>
      </c>
      <c r="C100" s="163">
        <v>3971</v>
      </c>
      <c r="D100" s="163">
        <v>3678</v>
      </c>
      <c r="E100" s="163">
        <v>1774</v>
      </c>
      <c r="F100" s="163">
        <v>3192</v>
      </c>
      <c r="G100" s="163">
        <v>3192</v>
      </c>
      <c r="H100" s="163">
        <v>3701</v>
      </c>
      <c r="I100" s="163">
        <v>3560</v>
      </c>
      <c r="J100" s="165">
        <f t="shared" si="52"/>
        <v>-3.8097811402323711E-2</v>
      </c>
      <c r="K100" s="164">
        <f t="shared" si="49"/>
        <v>-3.2082653616095747E-2</v>
      </c>
      <c r="L100" s="162">
        <f t="shared" si="50"/>
        <v>-141</v>
      </c>
      <c r="M100" s="163">
        <f t="shared" si="51"/>
        <v>-118</v>
      </c>
      <c r="N100" s="164">
        <f t="shared" si="48"/>
        <v>6.0002167494028016E-4</v>
      </c>
    </row>
    <row r="101" spans="1:14" x14ac:dyDescent="0.25">
      <c r="A101" s="1"/>
      <c r="B101" s="162" t="s">
        <v>123</v>
      </c>
      <c r="C101" s="163">
        <v>536</v>
      </c>
      <c r="D101" s="163">
        <v>674</v>
      </c>
      <c r="E101" s="163">
        <v>321</v>
      </c>
      <c r="F101" s="163">
        <v>1177</v>
      </c>
      <c r="G101" s="163">
        <v>1177</v>
      </c>
      <c r="H101" s="163">
        <v>913</v>
      </c>
      <c r="I101" s="163">
        <v>951</v>
      </c>
      <c r="J101" s="165">
        <f t="shared" si="52"/>
        <v>4.1621029572836754E-2</v>
      </c>
      <c r="K101" s="164">
        <f t="shared" si="49"/>
        <v>0.41097922848664692</v>
      </c>
      <c r="L101" s="162">
        <f t="shared" si="50"/>
        <v>38</v>
      </c>
      <c r="M101" s="163">
        <f t="shared" si="51"/>
        <v>277</v>
      </c>
      <c r="N101" s="164">
        <f t="shared" si="48"/>
        <v>1.6028668900792316E-4</v>
      </c>
    </row>
    <row r="102" spans="1:14" x14ac:dyDescent="0.25">
      <c r="A102" s="1"/>
      <c r="B102" s="162" t="s">
        <v>119</v>
      </c>
      <c r="C102" s="163">
        <v>452</v>
      </c>
      <c r="D102" s="163">
        <v>501</v>
      </c>
      <c r="E102" s="163">
        <v>318</v>
      </c>
      <c r="F102" s="163">
        <v>673</v>
      </c>
      <c r="G102" s="163">
        <v>673</v>
      </c>
      <c r="H102" s="163">
        <v>610</v>
      </c>
      <c r="I102" s="163">
        <v>811</v>
      </c>
      <c r="J102" s="165">
        <f t="shared" si="52"/>
        <v>0.32950819672131137</v>
      </c>
      <c r="K102" s="164">
        <f t="shared" si="49"/>
        <v>0.61876247504990012</v>
      </c>
      <c r="L102" s="162">
        <f t="shared" si="50"/>
        <v>201</v>
      </c>
      <c r="M102" s="163">
        <f t="shared" si="51"/>
        <v>310</v>
      </c>
      <c r="N102" s="164">
        <f t="shared" si="48"/>
        <v>1.3669033100465372E-4</v>
      </c>
    </row>
    <row r="103" spans="1:14" x14ac:dyDescent="0.25">
      <c r="A103" s="1"/>
      <c r="B103" s="162" t="s">
        <v>128</v>
      </c>
      <c r="C103" s="163">
        <v>136</v>
      </c>
      <c r="D103" s="163">
        <v>154</v>
      </c>
      <c r="E103" s="163">
        <v>131</v>
      </c>
      <c r="F103" s="163">
        <v>252</v>
      </c>
      <c r="G103" s="163">
        <v>252</v>
      </c>
      <c r="H103" s="163">
        <v>139</v>
      </c>
      <c r="I103" s="163">
        <v>240</v>
      </c>
      <c r="J103" s="165">
        <f t="shared" si="52"/>
        <v>0.72661870503597115</v>
      </c>
      <c r="K103" s="164">
        <f t="shared" si="49"/>
        <v>0.55844155844155852</v>
      </c>
      <c r="L103" s="162">
        <f t="shared" si="50"/>
        <v>101</v>
      </c>
      <c r="M103" s="163">
        <f t="shared" si="51"/>
        <v>86</v>
      </c>
      <c r="N103" s="164">
        <f t="shared" si="48"/>
        <v>4.0450899434176187E-5</v>
      </c>
    </row>
    <row r="104" spans="1:14" x14ac:dyDescent="0.25">
      <c r="A104" s="161" t="s">
        <v>144</v>
      </c>
      <c r="B104" s="162" t="s">
        <v>131</v>
      </c>
      <c r="C104" s="163">
        <v>353</v>
      </c>
      <c r="D104" s="163">
        <v>241</v>
      </c>
      <c r="E104" s="163">
        <v>91</v>
      </c>
      <c r="F104" s="163">
        <v>135</v>
      </c>
      <c r="G104" s="163">
        <v>135</v>
      </c>
      <c r="H104" s="163">
        <v>251</v>
      </c>
      <c r="I104" s="163">
        <v>400</v>
      </c>
      <c r="J104" s="165">
        <f t="shared" si="52"/>
        <v>0.59362549800796804</v>
      </c>
      <c r="K104" s="164">
        <f t="shared" si="49"/>
        <v>0.65975103734439844</v>
      </c>
      <c r="L104" s="162">
        <f t="shared" si="50"/>
        <v>149</v>
      </c>
      <c r="M104" s="163">
        <f t="shared" si="51"/>
        <v>159</v>
      </c>
      <c r="N104" s="164">
        <f t="shared" si="48"/>
        <v>6.7418165723626984E-5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6777</v>
      </c>
      <c r="D105" s="169">
        <f t="shared" si="53"/>
        <v>6682</v>
      </c>
      <c r="E105" s="169">
        <f t="shared" si="53"/>
        <v>2286</v>
      </c>
      <c r="F105" s="169">
        <f t="shared" ref="F105" si="54">F97-SUM(F98:F104)</f>
        <v>5941</v>
      </c>
      <c r="G105" s="169">
        <f t="shared" si="53"/>
        <v>5941</v>
      </c>
      <c r="H105" s="169">
        <f t="shared" si="53"/>
        <v>7697</v>
      </c>
      <c r="I105" s="169">
        <f t="shared" si="53"/>
        <v>7929</v>
      </c>
      <c r="J105" s="171">
        <f t="shared" si="52"/>
        <v>3.0141613615694451E-2</v>
      </c>
      <c r="K105" s="170">
        <f t="shared" si="49"/>
        <v>0.18662077222388507</v>
      </c>
      <c r="L105" s="168">
        <f>I105-H105</f>
        <v>232</v>
      </c>
      <c r="M105" s="169">
        <f t="shared" si="51"/>
        <v>1247</v>
      </c>
      <c r="N105" s="170">
        <f t="shared" si="48"/>
        <v>1.3363965900565959E-3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162087</v>
      </c>
      <c r="D107" s="176">
        <v>157398</v>
      </c>
      <c r="E107" s="176">
        <v>80884</v>
      </c>
      <c r="F107" s="176">
        <v>212915</v>
      </c>
      <c r="G107" s="176">
        <v>212915</v>
      </c>
      <c r="H107" s="176">
        <v>265187</v>
      </c>
      <c r="I107" s="176">
        <v>257114</v>
      </c>
      <c r="J107" s="177">
        <f>IFERROR(I107/H107-1,"-")</f>
        <v>-3.0442668758272506E-2</v>
      </c>
      <c r="K107" s="177">
        <f>IFERROR(I107/D107-1,"-")</f>
        <v>0.63352774495228648</v>
      </c>
      <c r="L107" s="176">
        <f>I107-H107</f>
        <v>-8073</v>
      </c>
      <c r="M107" s="176">
        <f>I107-D107</f>
        <v>99716</v>
      </c>
      <c r="N107" s="177">
        <f t="shared" ref="N107:N119" si="55">I107/I$9</f>
        <v>4.3335385654661572E-2</v>
      </c>
    </row>
    <row r="108" spans="1:14" x14ac:dyDescent="0.25">
      <c r="A108" s="1" t="s">
        <v>96</v>
      </c>
      <c r="B108" s="157" t="s">
        <v>97</v>
      </c>
      <c r="C108" s="158">
        <v>32013</v>
      </c>
      <c r="D108" s="158">
        <v>32377</v>
      </c>
      <c r="E108" s="158">
        <v>31220</v>
      </c>
      <c r="F108" s="158">
        <v>50544</v>
      </c>
      <c r="G108" s="158">
        <v>50544</v>
      </c>
      <c r="H108" s="158">
        <v>56672</v>
      </c>
      <c r="I108" s="158">
        <v>51938</v>
      </c>
      <c r="J108" s="160">
        <f>IFERROR(I108/H108-1,"-")</f>
        <v>-8.3533314511575418E-2</v>
      </c>
      <c r="K108" s="159">
        <f t="shared" ref="K108:K119" si="56">IFERROR(I108/D108-1,"-")</f>
        <v>0.60416344936220145</v>
      </c>
      <c r="L108" s="157">
        <f t="shared" ref="L108:L118" si="57">I108-H108</f>
        <v>-4734</v>
      </c>
      <c r="M108" s="158">
        <f t="shared" ref="M108:M119" si="58">I108-D108</f>
        <v>19561</v>
      </c>
      <c r="N108" s="159">
        <f t="shared" si="55"/>
        <v>8.7539117283843455E-3</v>
      </c>
    </row>
    <row r="109" spans="1:14" x14ac:dyDescent="0.25">
      <c r="A109" s="161" t="s">
        <v>103</v>
      </c>
      <c r="B109" s="162" t="s">
        <v>103</v>
      </c>
      <c r="C109" s="163">
        <v>14052</v>
      </c>
      <c r="D109" s="163">
        <v>12216</v>
      </c>
      <c r="E109" s="163">
        <v>3960</v>
      </c>
      <c r="F109" s="163">
        <v>17277</v>
      </c>
      <c r="G109" s="163">
        <v>17277</v>
      </c>
      <c r="H109" s="163">
        <v>19826</v>
      </c>
      <c r="I109" s="163">
        <v>16795</v>
      </c>
      <c r="J109" s="165">
        <f>IFERROR(I109/H109-1,"-")</f>
        <v>-0.15288005649147585</v>
      </c>
      <c r="K109" s="164">
        <f t="shared" si="56"/>
        <v>0.37483628028814664</v>
      </c>
      <c r="L109" s="162">
        <f t="shared" si="57"/>
        <v>-3031</v>
      </c>
      <c r="M109" s="163">
        <f t="shared" si="58"/>
        <v>4579</v>
      </c>
      <c r="N109" s="164">
        <f t="shared" si="55"/>
        <v>2.8307202333207881E-3</v>
      </c>
    </row>
    <row r="110" spans="1:14" x14ac:dyDescent="0.25">
      <c r="A110" s="161" t="s">
        <v>100</v>
      </c>
      <c r="B110" s="162" t="s">
        <v>100</v>
      </c>
      <c r="C110" s="163">
        <v>17961</v>
      </c>
      <c r="D110" s="163">
        <v>20161</v>
      </c>
      <c r="E110" s="163">
        <v>27260</v>
      </c>
      <c r="F110" s="163">
        <v>33267</v>
      </c>
      <c r="G110" s="163">
        <v>33267</v>
      </c>
      <c r="H110" s="163">
        <v>36846</v>
      </c>
      <c r="I110" s="163">
        <v>35143</v>
      </c>
      <c r="J110" s="165">
        <f>IFERROR(I110/H110-1,"-")</f>
        <v>-4.6219399663464111E-2</v>
      </c>
      <c r="K110" s="164">
        <f t="shared" si="56"/>
        <v>0.74311790089777285</v>
      </c>
      <c r="L110" s="162">
        <f t="shared" si="57"/>
        <v>-1703</v>
      </c>
      <c r="M110" s="163">
        <f t="shared" si="58"/>
        <v>14982</v>
      </c>
      <c r="N110" s="164">
        <f t="shared" si="55"/>
        <v>5.9231914950635574E-3</v>
      </c>
    </row>
    <row r="111" spans="1:14" x14ac:dyDescent="0.25">
      <c r="A111" s="1"/>
      <c r="B111" s="157" t="s">
        <v>107</v>
      </c>
      <c r="C111" s="158">
        <v>130074</v>
      </c>
      <c r="D111" s="158">
        <v>125021</v>
      </c>
      <c r="E111" s="158">
        <v>49664</v>
      </c>
      <c r="F111" s="158">
        <v>162371</v>
      </c>
      <c r="G111" s="158">
        <v>162371</v>
      </c>
      <c r="H111" s="158">
        <v>208515</v>
      </c>
      <c r="I111" s="158">
        <v>205176</v>
      </c>
      <c r="J111" s="160">
        <f>IFERROR(I111/H111-1,"-")</f>
        <v>-1.6013236457808833E-2</v>
      </c>
      <c r="K111" s="159">
        <f t="shared" si="56"/>
        <v>0.64113228977531778</v>
      </c>
      <c r="L111" s="157">
        <f t="shared" si="57"/>
        <v>-3339</v>
      </c>
      <c r="M111" s="158">
        <f t="shared" si="58"/>
        <v>80155</v>
      </c>
      <c r="N111" s="159">
        <f t="shared" si="55"/>
        <v>3.4581473926277223E-2</v>
      </c>
    </row>
    <row r="112" spans="1:14" s="56" customFormat="1" x14ac:dyDescent="0.25">
      <c r="B112" s="162" t="s">
        <v>110</v>
      </c>
      <c r="C112" s="163">
        <v>71205</v>
      </c>
      <c r="D112" s="163">
        <v>68426</v>
      </c>
      <c r="E112" s="163">
        <v>26785</v>
      </c>
      <c r="F112" s="163">
        <v>98244</v>
      </c>
      <c r="G112" s="163">
        <v>98244</v>
      </c>
      <c r="H112" s="163">
        <v>136095</v>
      </c>
      <c r="I112" s="163">
        <v>127377</v>
      </c>
      <c r="J112" s="165">
        <f t="shared" ref="J112:J119" si="59">IFERROR(I112/H112-1,"-")</f>
        <v>-6.4058194643447641E-2</v>
      </c>
      <c r="K112" s="164">
        <f t="shared" si="56"/>
        <v>0.86152924327010205</v>
      </c>
      <c r="L112" s="162">
        <f t="shared" si="57"/>
        <v>-8718</v>
      </c>
      <c r="M112" s="163">
        <f t="shared" si="58"/>
        <v>58951</v>
      </c>
      <c r="N112" s="164">
        <f t="shared" si="55"/>
        <v>2.1468809238446084E-2</v>
      </c>
    </row>
    <row r="113" spans="1:14" s="56" customFormat="1" x14ac:dyDescent="0.25">
      <c r="B113" s="162" t="s">
        <v>113</v>
      </c>
      <c r="C113" s="163">
        <v>14480</v>
      </c>
      <c r="D113" s="163">
        <v>11023</v>
      </c>
      <c r="E113" s="163">
        <v>3500</v>
      </c>
      <c r="F113" s="163">
        <v>7111</v>
      </c>
      <c r="G113" s="163">
        <v>7111</v>
      </c>
      <c r="H113" s="163">
        <v>9135</v>
      </c>
      <c r="I113" s="163">
        <v>9001</v>
      </c>
      <c r="J113" s="165">
        <f t="shared" si="59"/>
        <v>-1.4668856048166368E-2</v>
      </c>
      <c r="K113" s="164">
        <f t="shared" si="56"/>
        <v>-0.18343463666878346</v>
      </c>
      <c r="L113" s="162">
        <f t="shared" si="57"/>
        <v>-134</v>
      </c>
      <c r="M113" s="163">
        <f t="shared" si="58"/>
        <v>-2022</v>
      </c>
      <c r="N113" s="164">
        <f t="shared" si="55"/>
        <v>1.5170772741959161E-3</v>
      </c>
    </row>
    <row r="114" spans="1:14" x14ac:dyDescent="0.25">
      <c r="A114" s="1"/>
      <c r="B114" s="162" t="s">
        <v>116</v>
      </c>
      <c r="C114" s="163">
        <v>15033</v>
      </c>
      <c r="D114" s="163">
        <v>13733</v>
      </c>
      <c r="E114" s="163">
        <v>2668</v>
      </c>
      <c r="F114" s="163">
        <v>10500</v>
      </c>
      <c r="G114" s="163">
        <v>10500</v>
      </c>
      <c r="H114" s="163">
        <v>14119</v>
      </c>
      <c r="I114" s="163">
        <v>15039</v>
      </c>
      <c r="J114" s="165">
        <f t="shared" si="59"/>
        <v>6.516042212621298E-2</v>
      </c>
      <c r="K114" s="164">
        <f t="shared" si="56"/>
        <v>9.5099395616398352E-2</v>
      </c>
      <c r="L114" s="162">
        <f t="shared" si="57"/>
        <v>920</v>
      </c>
      <c r="M114" s="163">
        <f t="shared" si="58"/>
        <v>1306</v>
      </c>
      <c r="N114" s="164">
        <f t="shared" si="55"/>
        <v>2.5347544857940653E-3</v>
      </c>
    </row>
    <row r="115" spans="1:14" x14ac:dyDescent="0.25">
      <c r="A115" s="1"/>
      <c r="B115" s="162" t="s">
        <v>123</v>
      </c>
      <c r="C115" s="163">
        <v>2676</v>
      </c>
      <c r="D115" s="163">
        <v>2905</v>
      </c>
      <c r="E115" s="163">
        <v>1345</v>
      </c>
      <c r="F115" s="163">
        <v>6690</v>
      </c>
      <c r="G115" s="163">
        <v>6690</v>
      </c>
      <c r="H115" s="163">
        <v>7028</v>
      </c>
      <c r="I115" s="163">
        <v>6969</v>
      </c>
      <c r="J115" s="165">
        <f t="shared" si="59"/>
        <v>-8.3949914627204913E-3</v>
      </c>
      <c r="K115" s="164">
        <f t="shared" si="56"/>
        <v>1.3989672977624785</v>
      </c>
      <c r="L115" s="162">
        <f t="shared" si="57"/>
        <v>-59</v>
      </c>
      <c r="M115" s="163">
        <f t="shared" si="58"/>
        <v>4064</v>
      </c>
      <c r="N115" s="164">
        <f t="shared" si="55"/>
        <v>1.1745929923198911E-3</v>
      </c>
    </row>
    <row r="116" spans="1:14" x14ac:dyDescent="0.25">
      <c r="A116" s="1"/>
      <c r="B116" s="162" t="s">
        <v>119</v>
      </c>
      <c r="C116" s="163">
        <v>4193</v>
      </c>
      <c r="D116" s="163">
        <v>4261</v>
      </c>
      <c r="E116" s="163">
        <v>3107</v>
      </c>
      <c r="F116" s="163">
        <v>5858</v>
      </c>
      <c r="G116" s="163">
        <v>5858</v>
      </c>
      <c r="H116" s="163">
        <v>5819</v>
      </c>
      <c r="I116" s="163">
        <v>5612</v>
      </c>
      <c r="J116" s="165">
        <f t="shared" si="59"/>
        <v>-3.5573122529644285E-2</v>
      </c>
      <c r="K116" s="164">
        <f t="shared" si="56"/>
        <v>0.3170617226003285</v>
      </c>
      <c r="L116" s="162">
        <f t="shared" si="57"/>
        <v>-207</v>
      </c>
      <c r="M116" s="163">
        <f t="shared" si="58"/>
        <v>1351</v>
      </c>
      <c r="N116" s="164">
        <f t="shared" si="55"/>
        <v>9.4587686510248662E-4</v>
      </c>
    </row>
    <row r="117" spans="1:14" x14ac:dyDescent="0.25">
      <c r="A117" s="1"/>
      <c r="B117" s="162" t="s">
        <v>128</v>
      </c>
      <c r="C117" s="163">
        <v>796</v>
      </c>
      <c r="D117" s="163">
        <v>854</v>
      </c>
      <c r="E117" s="163">
        <v>459</v>
      </c>
      <c r="F117" s="163">
        <v>1282</v>
      </c>
      <c r="G117" s="163">
        <v>1282</v>
      </c>
      <c r="H117" s="163">
        <v>1442</v>
      </c>
      <c r="I117" s="163">
        <v>1358</v>
      </c>
      <c r="J117" s="165">
        <f t="shared" si="59"/>
        <v>-5.8252427184465994E-2</v>
      </c>
      <c r="K117" s="164">
        <f t="shared" si="56"/>
        <v>0.5901639344262295</v>
      </c>
      <c r="L117" s="162">
        <f t="shared" si="57"/>
        <v>-84</v>
      </c>
      <c r="M117" s="163">
        <f t="shared" si="58"/>
        <v>504</v>
      </c>
      <c r="N117" s="164">
        <f t="shared" si="55"/>
        <v>2.2888467263171362E-4</v>
      </c>
    </row>
    <row r="118" spans="1:14" x14ac:dyDescent="0.25">
      <c r="A118" s="161" t="s">
        <v>144</v>
      </c>
      <c r="B118" s="162" t="s">
        <v>131</v>
      </c>
      <c r="C118" s="163">
        <v>1903</v>
      </c>
      <c r="D118" s="163">
        <v>1624</v>
      </c>
      <c r="E118" s="163">
        <v>1176</v>
      </c>
      <c r="F118" s="163">
        <v>1034</v>
      </c>
      <c r="G118" s="163">
        <v>1034</v>
      </c>
      <c r="H118" s="163">
        <v>908</v>
      </c>
      <c r="I118" s="163">
        <v>1609</v>
      </c>
      <c r="J118" s="165">
        <f t="shared" si="59"/>
        <v>0.77202643171806162</v>
      </c>
      <c r="K118" s="164">
        <f t="shared" si="56"/>
        <v>-9.2364532019704182E-3</v>
      </c>
      <c r="L118" s="162">
        <f t="shared" si="57"/>
        <v>701</v>
      </c>
      <c r="M118" s="163">
        <f t="shared" si="58"/>
        <v>-15</v>
      </c>
      <c r="N118" s="164">
        <f t="shared" si="55"/>
        <v>2.7118957162328952E-4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19788</v>
      </c>
      <c r="D119" s="169">
        <f t="shared" si="60"/>
        <v>22195</v>
      </c>
      <c r="E119" s="169">
        <f t="shared" si="60"/>
        <v>10624</v>
      </c>
      <c r="F119" s="169">
        <f t="shared" ref="F119" si="61">F111-SUM(F112:F118)</f>
        <v>31652</v>
      </c>
      <c r="G119" s="169">
        <f t="shared" si="60"/>
        <v>31652</v>
      </c>
      <c r="H119" s="169">
        <f t="shared" si="60"/>
        <v>33969</v>
      </c>
      <c r="I119" s="169">
        <f t="shared" si="60"/>
        <v>38211</v>
      </c>
      <c r="J119" s="171">
        <f t="shared" si="59"/>
        <v>0.12487856575112599</v>
      </c>
      <c r="K119" s="170">
        <f t="shared" si="56"/>
        <v>0.72160396485694966</v>
      </c>
      <c r="L119" s="168">
        <f>I119-H119</f>
        <v>4242</v>
      </c>
      <c r="M119" s="169">
        <f t="shared" si="58"/>
        <v>16016</v>
      </c>
      <c r="N119" s="170">
        <f t="shared" si="55"/>
        <v>6.4402888261637769E-3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220715</v>
      </c>
      <c r="D121" s="176">
        <v>207689</v>
      </c>
      <c r="E121" s="176">
        <v>88357</v>
      </c>
      <c r="F121" s="176">
        <v>214003</v>
      </c>
      <c r="G121" s="176">
        <v>214003</v>
      </c>
      <c r="H121" s="176">
        <v>227894</v>
      </c>
      <c r="I121" s="176">
        <v>235885</v>
      </c>
      <c r="J121" s="177">
        <f>IFERROR(I121/H121-1,"-")</f>
        <v>3.5064547552809744E-2</v>
      </c>
      <c r="K121" s="177">
        <f>IFERROR(I121/D121-1,"-")</f>
        <v>0.13576068063306201</v>
      </c>
      <c r="L121" s="176">
        <f>I121-H121</f>
        <v>7991</v>
      </c>
      <c r="M121" s="176">
        <f>I121-D121</f>
        <v>28196</v>
      </c>
      <c r="N121" s="177">
        <f t="shared" ref="N121:N133" si="62">I121/I$9</f>
        <v>3.9757335054294379E-2</v>
      </c>
    </row>
    <row r="122" spans="1:14" x14ac:dyDescent="0.25">
      <c r="A122" s="1" t="s">
        <v>96</v>
      </c>
      <c r="B122" s="157" t="s">
        <v>97</v>
      </c>
      <c r="C122" s="158">
        <v>128913</v>
      </c>
      <c r="D122" s="158">
        <v>112924</v>
      </c>
      <c r="E122" s="158">
        <v>50210</v>
      </c>
      <c r="F122" s="158">
        <v>127727</v>
      </c>
      <c r="G122" s="158">
        <v>127727</v>
      </c>
      <c r="H122" s="158">
        <v>140211</v>
      </c>
      <c r="I122" s="158">
        <v>147395</v>
      </c>
      <c r="J122" s="160">
        <f>IFERROR(I122/H122-1,"-")</f>
        <v>5.1237064139047606E-2</v>
      </c>
      <c r="K122" s="159">
        <f t="shared" ref="K122:K133" si="63">IFERROR(I122/D122-1,"-")</f>
        <v>0.305258403882257</v>
      </c>
      <c r="L122" s="157">
        <f t="shared" ref="L122:L132" si="64">I122-H122</f>
        <v>7184</v>
      </c>
      <c r="M122" s="158">
        <f t="shared" ref="M122:M133" si="65">I122-D122</f>
        <v>34471</v>
      </c>
      <c r="N122" s="159">
        <f t="shared" si="62"/>
        <v>2.4842751342084999E-2</v>
      </c>
    </row>
    <row r="123" spans="1:14" x14ac:dyDescent="0.25">
      <c r="A123" s="161" t="s">
        <v>103</v>
      </c>
      <c r="B123" s="162" t="s">
        <v>103</v>
      </c>
      <c r="C123" s="163">
        <v>71449</v>
      </c>
      <c r="D123" s="163">
        <v>56333</v>
      </c>
      <c r="E123" s="163">
        <v>22473</v>
      </c>
      <c r="F123" s="163">
        <v>65749</v>
      </c>
      <c r="G123" s="163">
        <v>65749</v>
      </c>
      <c r="H123" s="163">
        <v>62558</v>
      </c>
      <c r="I123" s="163">
        <v>70186</v>
      </c>
      <c r="J123" s="165">
        <f>IFERROR(I123/H123-1,"-")</f>
        <v>0.12193484446433711</v>
      </c>
      <c r="K123" s="164">
        <f t="shared" si="63"/>
        <v>0.2459126977082704</v>
      </c>
      <c r="L123" s="162">
        <f t="shared" si="64"/>
        <v>7628</v>
      </c>
      <c r="M123" s="163">
        <f t="shared" si="65"/>
        <v>13853</v>
      </c>
      <c r="N123" s="164">
        <f t="shared" si="62"/>
        <v>1.1829528448696209E-2</v>
      </c>
    </row>
    <row r="124" spans="1:14" x14ac:dyDescent="0.25">
      <c r="A124" s="161" t="s">
        <v>100</v>
      </c>
      <c r="B124" s="162" t="s">
        <v>100</v>
      </c>
      <c r="C124" s="163">
        <v>57464</v>
      </c>
      <c r="D124" s="163">
        <v>56591</v>
      </c>
      <c r="E124" s="163">
        <v>27737</v>
      </c>
      <c r="F124" s="163">
        <v>61978</v>
      </c>
      <c r="G124" s="163">
        <v>61978</v>
      </c>
      <c r="H124" s="163">
        <v>77653</v>
      </c>
      <c r="I124" s="163">
        <v>77209</v>
      </c>
      <c r="J124" s="165">
        <f>IFERROR(I124/H124-1,"-")</f>
        <v>-5.7177443241085424E-3</v>
      </c>
      <c r="K124" s="164">
        <f t="shared" si="63"/>
        <v>0.36433355127140366</v>
      </c>
      <c r="L124" s="162">
        <f t="shared" si="64"/>
        <v>-444</v>
      </c>
      <c r="M124" s="163">
        <f t="shared" si="65"/>
        <v>20618</v>
      </c>
      <c r="N124" s="164">
        <f t="shared" si="62"/>
        <v>1.301322289338879E-2</v>
      </c>
    </row>
    <row r="125" spans="1:14" x14ac:dyDescent="0.25">
      <c r="A125" s="1"/>
      <c r="B125" s="157" t="s">
        <v>107</v>
      </c>
      <c r="C125" s="158">
        <v>91802</v>
      </c>
      <c r="D125" s="158">
        <v>94765</v>
      </c>
      <c r="E125" s="158">
        <v>38147</v>
      </c>
      <c r="F125" s="158">
        <v>86276</v>
      </c>
      <c r="G125" s="158">
        <v>86276</v>
      </c>
      <c r="H125" s="158">
        <v>87683</v>
      </c>
      <c r="I125" s="158">
        <v>88490</v>
      </c>
      <c r="J125" s="160">
        <f>IFERROR(I125/H125-1,"-")</f>
        <v>9.2036084531779139E-3</v>
      </c>
      <c r="K125" s="159">
        <f t="shared" si="63"/>
        <v>-6.6216430116604275E-2</v>
      </c>
      <c r="L125" s="157">
        <f t="shared" si="64"/>
        <v>807</v>
      </c>
      <c r="M125" s="158">
        <f t="shared" si="65"/>
        <v>-6275</v>
      </c>
      <c r="N125" s="159">
        <f t="shared" si="62"/>
        <v>1.4914583712209379E-2</v>
      </c>
    </row>
    <row r="126" spans="1:14" s="56" customFormat="1" x14ac:dyDescent="0.25">
      <c r="B126" s="162" t="s">
        <v>110</v>
      </c>
      <c r="C126" s="163">
        <v>11532</v>
      </c>
      <c r="D126" s="163">
        <v>10003</v>
      </c>
      <c r="E126" s="163">
        <v>3752</v>
      </c>
      <c r="F126" s="163">
        <v>9269</v>
      </c>
      <c r="G126" s="163">
        <v>9269</v>
      </c>
      <c r="H126" s="163">
        <v>11319</v>
      </c>
      <c r="I126" s="163">
        <v>10285</v>
      </c>
      <c r="J126" s="165">
        <f t="shared" ref="J126:J133" si="66">IFERROR(I126/H126-1,"-")</f>
        <v>-9.135082604470357E-2</v>
      </c>
      <c r="K126" s="164">
        <f t="shared" si="63"/>
        <v>2.8191542537238767E-2</v>
      </c>
      <c r="L126" s="162">
        <f t="shared" si="64"/>
        <v>-1034</v>
      </c>
      <c r="M126" s="163">
        <f t="shared" si="65"/>
        <v>282</v>
      </c>
      <c r="N126" s="164">
        <f t="shared" si="62"/>
        <v>1.7334895861687589E-3</v>
      </c>
    </row>
    <row r="127" spans="1:14" s="56" customFormat="1" x14ac:dyDescent="0.25">
      <c r="B127" s="162" t="s">
        <v>113</v>
      </c>
      <c r="C127" s="163">
        <v>10333</v>
      </c>
      <c r="D127" s="163">
        <v>9150</v>
      </c>
      <c r="E127" s="163">
        <v>3945</v>
      </c>
      <c r="F127" s="163">
        <v>9965</v>
      </c>
      <c r="G127" s="163">
        <v>9965</v>
      </c>
      <c r="H127" s="163">
        <v>12412</v>
      </c>
      <c r="I127" s="163">
        <v>12233</v>
      </c>
      <c r="J127" s="165">
        <f t="shared" si="66"/>
        <v>-1.4421527553980074E-2</v>
      </c>
      <c r="K127" s="164">
        <f t="shared" si="63"/>
        <v>0.33693989071038244</v>
      </c>
      <c r="L127" s="162">
        <f t="shared" si="64"/>
        <v>-179</v>
      </c>
      <c r="M127" s="163">
        <f t="shared" si="65"/>
        <v>3083</v>
      </c>
      <c r="N127" s="164">
        <f t="shared" si="62"/>
        <v>2.0618160532428222E-3</v>
      </c>
    </row>
    <row r="128" spans="1:14" x14ac:dyDescent="0.25">
      <c r="A128" s="1"/>
      <c r="B128" s="162" t="s">
        <v>116</v>
      </c>
      <c r="C128" s="163">
        <v>6382</v>
      </c>
      <c r="D128" s="163">
        <v>6593</v>
      </c>
      <c r="E128" s="163">
        <v>2667</v>
      </c>
      <c r="F128" s="163">
        <v>7987</v>
      </c>
      <c r="G128" s="163">
        <v>7987</v>
      </c>
      <c r="H128" s="163">
        <v>8587</v>
      </c>
      <c r="I128" s="163">
        <v>8241</v>
      </c>
      <c r="J128" s="165">
        <f t="shared" si="66"/>
        <v>-4.0293466868522199E-2</v>
      </c>
      <c r="K128" s="164">
        <f t="shared" si="63"/>
        <v>0.24996208099499473</v>
      </c>
      <c r="L128" s="162">
        <f t="shared" si="64"/>
        <v>-346</v>
      </c>
      <c r="M128" s="163">
        <f t="shared" si="65"/>
        <v>1648</v>
      </c>
      <c r="N128" s="164">
        <f t="shared" si="62"/>
        <v>1.3889827593210249E-3</v>
      </c>
    </row>
    <row r="129" spans="1:14" x14ac:dyDescent="0.25">
      <c r="A129" s="1"/>
      <c r="B129" s="162" t="s">
        <v>123</v>
      </c>
      <c r="C129" s="163">
        <v>1589</v>
      </c>
      <c r="D129" s="163">
        <v>1561</v>
      </c>
      <c r="E129" s="163">
        <v>708</v>
      </c>
      <c r="F129" s="163">
        <v>2388</v>
      </c>
      <c r="G129" s="163">
        <v>2388</v>
      </c>
      <c r="H129" s="163">
        <v>2480</v>
      </c>
      <c r="I129" s="163">
        <v>2251</v>
      </c>
      <c r="J129" s="165">
        <f t="shared" si="66"/>
        <v>-9.2338709677419306E-2</v>
      </c>
      <c r="K129" s="164">
        <f t="shared" si="63"/>
        <v>0.44202434336963492</v>
      </c>
      <c r="L129" s="162">
        <f t="shared" si="64"/>
        <v>-229</v>
      </c>
      <c r="M129" s="163">
        <f t="shared" si="65"/>
        <v>690</v>
      </c>
      <c r="N129" s="164">
        <f t="shared" si="62"/>
        <v>3.7939572760971085E-4</v>
      </c>
    </row>
    <row r="130" spans="1:14" x14ac:dyDescent="0.25">
      <c r="A130" s="1"/>
      <c r="B130" s="162" t="s">
        <v>119</v>
      </c>
      <c r="C130" s="163">
        <v>1718</v>
      </c>
      <c r="D130" s="163">
        <v>1400</v>
      </c>
      <c r="E130" s="163">
        <v>717</v>
      </c>
      <c r="F130" s="163">
        <v>1668</v>
      </c>
      <c r="G130" s="163">
        <v>1668</v>
      </c>
      <c r="H130" s="163">
        <v>1815</v>
      </c>
      <c r="I130" s="163">
        <v>1883</v>
      </c>
      <c r="J130" s="165">
        <f t="shared" si="66"/>
        <v>3.746556473829199E-2</v>
      </c>
      <c r="K130" s="164">
        <f t="shared" si="63"/>
        <v>0.34499999999999997</v>
      </c>
      <c r="L130" s="162">
        <f t="shared" si="64"/>
        <v>68</v>
      </c>
      <c r="M130" s="163">
        <f t="shared" si="65"/>
        <v>483</v>
      </c>
      <c r="N130" s="164">
        <f t="shared" si="62"/>
        <v>3.1737101514397401E-4</v>
      </c>
    </row>
    <row r="131" spans="1:14" x14ac:dyDescent="0.25">
      <c r="A131" s="1"/>
      <c r="B131" s="162" t="s">
        <v>128</v>
      </c>
      <c r="C131" s="163">
        <v>1610</v>
      </c>
      <c r="D131" s="163">
        <v>1498</v>
      </c>
      <c r="E131" s="163">
        <v>706</v>
      </c>
      <c r="F131" s="163">
        <v>984</v>
      </c>
      <c r="G131" s="163">
        <v>984</v>
      </c>
      <c r="H131" s="163">
        <v>1213</v>
      </c>
      <c r="I131" s="163">
        <v>1262</v>
      </c>
      <c r="J131" s="165">
        <f t="shared" si="66"/>
        <v>4.0395713107996611E-2</v>
      </c>
      <c r="K131" s="164">
        <f t="shared" si="63"/>
        <v>-0.157543391188251</v>
      </c>
      <c r="L131" s="162">
        <f t="shared" si="64"/>
        <v>49</v>
      </c>
      <c r="M131" s="163">
        <f t="shared" si="65"/>
        <v>-236</v>
      </c>
      <c r="N131" s="164">
        <f t="shared" si="62"/>
        <v>2.1270431285804313E-4</v>
      </c>
    </row>
    <row r="132" spans="1:14" x14ac:dyDescent="0.25">
      <c r="A132" s="161" t="s">
        <v>144</v>
      </c>
      <c r="B132" s="162" t="s">
        <v>131</v>
      </c>
      <c r="C132" s="163">
        <v>2873</v>
      </c>
      <c r="D132" s="163">
        <v>2376</v>
      </c>
      <c r="E132" s="163">
        <v>1111</v>
      </c>
      <c r="F132" s="163">
        <v>1591</v>
      </c>
      <c r="G132" s="163">
        <v>1591</v>
      </c>
      <c r="H132" s="163">
        <v>2191</v>
      </c>
      <c r="I132" s="163">
        <v>2148</v>
      </c>
      <c r="J132" s="165">
        <f t="shared" si="66"/>
        <v>-1.9625741670470154E-2</v>
      </c>
      <c r="K132" s="164">
        <f t="shared" si="63"/>
        <v>-9.5959595959595911E-2</v>
      </c>
      <c r="L132" s="162">
        <f t="shared" si="64"/>
        <v>-43</v>
      </c>
      <c r="M132" s="163">
        <f t="shared" si="65"/>
        <v>-228</v>
      </c>
      <c r="N132" s="164">
        <f t="shared" si="62"/>
        <v>3.6203554993587692E-4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55765</v>
      </c>
      <c r="D133" s="169">
        <f t="shared" si="67"/>
        <v>62184</v>
      </c>
      <c r="E133" s="169">
        <f t="shared" si="67"/>
        <v>24541</v>
      </c>
      <c r="F133" s="169">
        <f t="shared" ref="F133" si="68">F125-SUM(F126:F132)</f>
        <v>52424</v>
      </c>
      <c r="G133" s="169">
        <f t="shared" si="67"/>
        <v>52424</v>
      </c>
      <c r="H133" s="169">
        <f t="shared" si="67"/>
        <v>47666</v>
      </c>
      <c r="I133" s="169">
        <f t="shared" si="67"/>
        <v>50187</v>
      </c>
      <c r="J133" s="171">
        <f t="shared" si="66"/>
        <v>5.2888851592330033E-2</v>
      </c>
      <c r="K133" s="170">
        <f t="shared" si="63"/>
        <v>-0.192927441142416</v>
      </c>
      <c r="L133" s="168">
        <f>I133-H133</f>
        <v>2521</v>
      </c>
      <c r="M133" s="169">
        <f t="shared" si="65"/>
        <v>-11997</v>
      </c>
      <c r="N133" s="170">
        <f t="shared" si="62"/>
        <v>8.4587887079291685E-3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304991</v>
      </c>
      <c r="D135" s="176">
        <v>275002</v>
      </c>
      <c r="E135" s="176">
        <v>100038</v>
      </c>
      <c r="F135" s="176">
        <v>277654</v>
      </c>
      <c r="G135" s="176">
        <v>277654</v>
      </c>
      <c r="H135" s="176">
        <v>303371</v>
      </c>
      <c r="I135" s="176">
        <v>314826</v>
      </c>
      <c r="J135" s="177">
        <f>IFERROR(I135/H135-1,"-")</f>
        <v>3.7759047502892606E-2</v>
      </c>
      <c r="K135" s="177">
        <f>IFERROR(I135/D135-1,"-")</f>
        <v>0.14481349226551088</v>
      </c>
      <c r="L135" s="176">
        <f>I135-H135</f>
        <v>11455</v>
      </c>
      <c r="M135" s="176">
        <f>I135-D135</f>
        <v>39824</v>
      </c>
      <c r="N135" s="177">
        <f t="shared" ref="N135:N147" si="69">I135/I$9</f>
        <v>5.3062478605266472E-2</v>
      </c>
    </row>
    <row r="136" spans="1:14" x14ac:dyDescent="0.25">
      <c r="A136" s="1" t="s">
        <v>96</v>
      </c>
      <c r="B136" s="157" t="s">
        <v>97</v>
      </c>
      <c r="C136" s="158">
        <v>53487</v>
      </c>
      <c r="D136" s="158">
        <v>47390</v>
      </c>
      <c r="E136" s="158">
        <v>21400</v>
      </c>
      <c r="F136" s="158">
        <v>29511</v>
      </c>
      <c r="G136" s="158">
        <v>29511</v>
      </c>
      <c r="H136" s="158">
        <v>32816</v>
      </c>
      <c r="I136" s="158">
        <v>30131</v>
      </c>
      <c r="J136" s="160">
        <f>IFERROR(I136/H136-1,"-")</f>
        <v>-8.1819843978547024E-2</v>
      </c>
      <c r="K136" s="159">
        <f t="shared" ref="K136:K147" si="70">IFERROR(I136/D136-1,"-")</f>
        <v>-0.3641907575437856</v>
      </c>
      <c r="L136" s="157">
        <f t="shared" ref="L136:L146" si="71">I136-H136</f>
        <v>-2685</v>
      </c>
      <c r="M136" s="158">
        <f t="shared" ref="M136:M147" si="72">I136-D136</f>
        <v>-17259</v>
      </c>
      <c r="N136" s="159">
        <f t="shared" si="69"/>
        <v>5.078441878546512E-3</v>
      </c>
    </row>
    <row r="137" spans="1:14" x14ac:dyDescent="0.25">
      <c r="A137" s="161" t="s">
        <v>103</v>
      </c>
      <c r="B137" s="162" t="s">
        <v>103</v>
      </c>
      <c r="C137" s="163">
        <v>38146</v>
      </c>
      <c r="D137" s="163">
        <v>25810</v>
      </c>
      <c r="E137" s="163">
        <v>15517</v>
      </c>
      <c r="F137" s="163">
        <v>19954</v>
      </c>
      <c r="G137" s="163">
        <v>19954</v>
      </c>
      <c r="H137" s="163">
        <v>21188</v>
      </c>
      <c r="I137" s="163">
        <v>18760</v>
      </c>
      <c r="J137" s="165">
        <f>IFERROR(I137/H137-1,"-")</f>
        <v>-0.11459316594298663</v>
      </c>
      <c r="K137" s="164">
        <f t="shared" si="70"/>
        <v>-0.27314994188299113</v>
      </c>
      <c r="L137" s="162">
        <f t="shared" si="71"/>
        <v>-2428</v>
      </c>
      <c r="M137" s="163">
        <f t="shared" si="72"/>
        <v>-7050</v>
      </c>
      <c r="N137" s="164">
        <f t="shared" si="69"/>
        <v>3.1619119724381056E-3</v>
      </c>
    </row>
    <row r="138" spans="1:14" x14ac:dyDescent="0.25">
      <c r="A138" s="161" t="s">
        <v>100</v>
      </c>
      <c r="B138" s="162" t="s">
        <v>100</v>
      </c>
      <c r="C138" s="163">
        <v>15341</v>
      </c>
      <c r="D138" s="163">
        <v>21580</v>
      </c>
      <c r="E138" s="163">
        <v>5883</v>
      </c>
      <c r="F138" s="163">
        <v>9557</v>
      </c>
      <c r="G138" s="163">
        <v>9557</v>
      </c>
      <c r="H138" s="163">
        <v>11628</v>
      </c>
      <c r="I138" s="163">
        <v>11371</v>
      </c>
      <c r="J138" s="165">
        <f>IFERROR(I138/H138-1,"-")</f>
        <v>-2.2101823185414537E-2</v>
      </c>
      <c r="K138" s="164">
        <f t="shared" si="70"/>
        <v>-0.47307692307692306</v>
      </c>
      <c r="L138" s="162">
        <f t="shared" si="71"/>
        <v>-257</v>
      </c>
      <c r="M138" s="163">
        <f t="shared" si="72"/>
        <v>-10209</v>
      </c>
      <c r="N138" s="164">
        <f t="shared" si="69"/>
        <v>1.9165299061084061E-3</v>
      </c>
    </row>
    <row r="139" spans="1:14" x14ac:dyDescent="0.25">
      <c r="A139" s="1"/>
      <c r="B139" s="157" t="s">
        <v>107</v>
      </c>
      <c r="C139" s="158">
        <v>251504</v>
      </c>
      <c r="D139" s="158">
        <v>227612</v>
      </c>
      <c r="E139" s="158">
        <v>78638</v>
      </c>
      <c r="F139" s="158">
        <v>248143</v>
      </c>
      <c r="G139" s="158">
        <v>248143</v>
      </c>
      <c r="H139" s="158">
        <v>270555</v>
      </c>
      <c r="I139" s="158">
        <v>284695</v>
      </c>
      <c r="J139" s="160">
        <f>IFERROR(I139/H139-1,"-")</f>
        <v>5.2262940991665285E-2</v>
      </c>
      <c r="K139" s="159">
        <f t="shared" si="70"/>
        <v>0.25079081946470305</v>
      </c>
      <c r="L139" s="157">
        <f t="shared" si="71"/>
        <v>14140</v>
      </c>
      <c r="M139" s="158">
        <f t="shared" si="72"/>
        <v>57083</v>
      </c>
      <c r="N139" s="159">
        <f t="shared" si="69"/>
        <v>4.7984036726719963E-2</v>
      </c>
    </row>
    <row r="140" spans="1:14" s="56" customFormat="1" x14ac:dyDescent="0.25">
      <c r="B140" s="162" t="s">
        <v>110</v>
      </c>
      <c r="C140" s="163">
        <v>130988</v>
      </c>
      <c r="D140" s="163">
        <v>113071</v>
      </c>
      <c r="E140" s="163">
        <v>31838</v>
      </c>
      <c r="F140" s="163">
        <v>107572</v>
      </c>
      <c r="G140" s="163">
        <v>107572</v>
      </c>
      <c r="H140" s="163">
        <v>116947</v>
      </c>
      <c r="I140" s="163">
        <v>129219</v>
      </c>
      <c r="J140" s="165">
        <f t="shared" ref="J140:J147" si="73">IFERROR(I140/H140-1,"-")</f>
        <v>0.10493642419215532</v>
      </c>
      <c r="K140" s="164">
        <f t="shared" si="70"/>
        <v>0.14281292285378222</v>
      </c>
      <c r="L140" s="162">
        <f t="shared" si="71"/>
        <v>12272</v>
      </c>
      <c r="M140" s="163">
        <f t="shared" si="72"/>
        <v>16148</v>
      </c>
      <c r="N140" s="164">
        <f t="shared" si="69"/>
        <v>2.1779269891603389E-2</v>
      </c>
    </row>
    <row r="141" spans="1:14" s="56" customFormat="1" x14ac:dyDescent="0.25">
      <c r="B141" s="162" t="s">
        <v>113</v>
      </c>
      <c r="C141" s="163">
        <v>17294</v>
      </c>
      <c r="D141" s="163">
        <v>16158</v>
      </c>
      <c r="E141" s="163">
        <v>6246</v>
      </c>
      <c r="F141" s="163">
        <v>18180</v>
      </c>
      <c r="G141" s="163">
        <v>18180</v>
      </c>
      <c r="H141" s="163">
        <v>23774</v>
      </c>
      <c r="I141" s="163">
        <v>24458</v>
      </c>
      <c r="J141" s="165">
        <f t="shared" si="73"/>
        <v>2.8770926221923121E-2</v>
      </c>
      <c r="K141" s="164">
        <f t="shared" si="70"/>
        <v>0.51367743532615417</v>
      </c>
      <c r="L141" s="162">
        <f t="shared" si="71"/>
        <v>684</v>
      </c>
      <c r="M141" s="163">
        <f t="shared" si="72"/>
        <v>8300</v>
      </c>
      <c r="N141" s="164">
        <f t="shared" si="69"/>
        <v>4.1222837431711722E-3</v>
      </c>
    </row>
    <row r="142" spans="1:14" x14ac:dyDescent="0.25">
      <c r="A142" s="1"/>
      <c r="B142" s="162" t="s">
        <v>116</v>
      </c>
      <c r="C142" s="163">
        <v>27432</v>
      </c>
      <c r="D142" s="163">
        <v>21485</v>
      </c>
      <c r="E142" s="163">
        <v>6617</v>
      </c>
      <c r="F142" s="163">
        <v>29123</v>
      </c>
      <c r="G142" s="163">
        <v>29123</v>
      </c>
      <c r="H142" s="163">
        <v>27157</v>
      </c>
      <c r="I142" s="163">
        <v>27595</v>
      </c>
      <c r="J142" s="165">
        <f t="shared" si="73"/>
        <v>1.6128438340022866E-2</v>
      </c>
      <c r="K142" s="164">
        <f t="shared" si="70"/>
        <v>0.28438445427042125</v>
      </c>
      <c r="L142" s="162">
        <f t="shared" si="71"/>
        <v>438</v>
      </c>
      <c r="M142" s="163">
        <f t="shared" si="72"/>
        <v>6110</v>
      </c>
      <c r="N142" s="164">
        <f t="shared" si="69"/>
        <v>4.6510107078587166E-3</v>
      </c>
    </row>
    <row r="143" spans="1:14" x14ac:dyDescent="0.25">
      <c r="A143" s="1"/>
      <c r="B143" s="162" t="s">
        <v>123</v>
      </c>
      <c r="C143" s="163">
        <v>5191</v>
      </c>
      <c r="D143" s="163">
        <v>4688</v>
      </c>
      <c r="E143" s="163">
        <v>1288</v>
      </c>
      <c r="F143" s="163">
        <v>11071</v>
      </c>
      <c r="G143" s="163">
        <v>11071</v>
      </c>
      <c r="H143" s="163">
        <v>10551</v>
      </c>
      <c r="I143" s="163">
        <v>7617</v>
      </c>
      <c r="J143" s="165">
        <f t="shared" si="73"/>
        <v>-0.27807790730736426</v>
      </c>
      <c r="K143" s="164">
        <f t="shared" si="70"/>
        <v>0.62478668941979532</v>
      </c>
      <c r="L143" s="162">
        <f t="shared" si="71"/>
        <v>-2934</v>
      </c>
      <c r="M143" s="163">
        <f t="shared" si="72"/>
        <v>2929</v>
      </c>
      <c r="N143" s="164">
        <f t="shared" si="69"/>
        <v>1.2838104207921668E-3</v>
      </c>
    </row>
    <row r="144" spans="1:14" x14ac:dyDescent="0.25">
      <c r="A144" s="1"/>
      <c r="B144" s="162" t="s">
        <v>119</v>
      </c>
      <c r="C144" s="163">
        <v>4921</v>
      </c>
      <c r="D144" s="163">
        <v>4759</v>
      </c>
      <c r="E144" s="163">
        <v>2065</v>
      </c>
      <c r="F144" s="163">
        <v>5111</v>
      </c>
      <c r="G144" s="163">
        <v>5111</v>
      </c>
      <c r="H144" s="163">
        <v>6232</v>
      </c>
      <c r="I144" s="163">
        <v>6223</v>
      </c>
      <c r="J144" s="165">
        <f t="shared" si="73"/>
        <v>-1.4441591784338792E-3</v>
      </c>
      <c r="K144" s="164">
        <f t="shared" si="70"/>
        <v>0.30762765286824956</v>
      </c>
      <c r="L144" s="162">
        <f t="shared" si="71"/>
        <v>-9</v>
      </c>
      <c r="M144" s="163">
        <f t="shared" si="72"/>
        <v>1464</v>
      </c>
      <c r="N144" s="164">
        <f t="shared" si="69"/>
        <v>1.0488581132453267E-3</v>
      </c>
    </row>
    <row r="145" spans="1:14" x14ac:dyDescent="0.25">
      <c r="A145" s="1"/>
      <c r="B145" s="162" t="s">
        <v>128</v>
      </c>
      <c r="C145" s="163">
        <v>2164</v>
      </c>
      <c r="D145" s="163">
        <v>2562</v>
      </c>
      <c r="E145" s="163">
        <v>2366</v>
      </c>
      <c r="F145" s="163">
        <v>3341</v>
      </c>
      <c r="G145" s="163">
        <v>3341</v>
      </c>
      <c r="H145" s="163">
        <v>3674</v>
      </c>
      <c r="I145" s="163">
        <v>3407</v>
      </c>
      <c r="J145" s="165">
        <f t="shared" si="73"/>
        <v>-7.2672836145890041E-2</v>
      </c>
      <c r="K145" s="164">
        <f t="shared" si="70"/>
        <v>0.32982045277127248</v>
      </c>
      <c r="L145" s="162">
        <f t="shared" si="71"/>
        <v>-267</v>
      </c>
      <c r="M145" s="163">
        <f t="shared" si="72"/>
        <v>845</v>
      </c>
      <c r="N145" s="164">
        <f t="shared" si="69"/>
        <v>5.7423422655099277E-4</v>
      </c>
    </row>
    <row r="146" spans="1:14" x14ac:dyDescent="0.25">
      <c r="A146" s="161" t="s">
        <v>144</v>
      </c>
      <c r="B146" s="162" t="s">
        <v>131</v>
      </c>
      <c r="C146" s="163">
        <v>10727</v>
      </c>
      <c r="D146" s="163">
        <v>6800</v>
      </c>
      <c r="E146" s="163">
        <v>4805</v>
      </c>
      <c r="F146" s="163">
        <v>1803</v>
      </c>
      <c r="G146" s="163">
        <v>1803</v>
      </c>
      <c r="H146" s="163">
        <v>2884</v>
      </c>
      <c r="I146" s="163">
        <v>2700</v>
      </c>
      <c r="J146" s="165">
        <f t="shared" si="73"/>
        <v>-6.3800277392510374E-2</v>
      </c>
      <c r="K146" s="164">
        <f t="shared" si="70"/>
        <v>-0.60294117647058831</v>
      </c>
      <c r="L146" s="162">
        <f t="shared" si="71"/>
        <v>-184</v>
      </c>
      <c r="M146" s="163">
        <f t="shared" si="72"/>
        <v>-4100</v>
      </c>
      <c r="N146" s="164">
        <f t="shared" si="69"/>
        <v>4.5507261863448212E-4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52787</v>
      </c>
      <c r="D147" s="169">
        <f t="shared" si="74"/>
        <v>58089</v>
      </c>
      <c r="E147" s="169">
        <f t="shared" si="74"/>
        <v>23413</v>
      </c>
      <c r="F147" s="169">
        <f t="shared" ref="F147" si="75">F139-SUM(F140:F146)</f>
        <v>71942</v>
      </c>
      <c r="G147" s="169">
        <f t="shared" si="74"/>
        <v>71942</v>
      </c>
      <c r="H147" s="169">
        <f t="shared" si="74"/>
        <v>79336</v>
      </c>
      <c r="I147" s="169">
        <f t="shared" si="74"/>
        <v>83476</v>
      </c>
      <c r="J147" s="171">
        <f t="shared" si="73"/>
        <v>5.2183119895129471E-2</v>
      </c>
      <c r="K147" s="170">
        <f t="shared" si="70"/>
        <v>0.43703627192755934</v>
      </c>
      <c r="L147" s="168">
        <f>I147-H147</f>
        <v>4140</v>
      </c>
      <c r="M147" s="169">
        <f t="shared" si="72"/>
        <v>25387</v>
      </c>
      <c r="N147" s="170">
        <f t="shared" si="69"/>
        <v>1.4069497004863716E-2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136457</v>
      </c>
      <c r="D149" s="176">
        <v>131335</v>
      </c>
      <c r="E149" s="176">
        <v>43783</v>
      </c>
      <c r="F149" s="176">
        <v>114636</v>
      </c>
      <c r="G149" s="176">
        <v>114636</v>
      </c>
      <c r="H149" s="176">
        <v>131192</v>
      </c>
      <c r="I149" s="176">
        <v>134671</v>
      </c>
      <c r="J149" s="177">
        <f>IFERROR(I149/H149-1,"-")</f>
        <v>2.6518385267394251E-2</v>
      </c>
      <c r="K149" s="177">
        <f>IFERROR(I149/D149-1,"-")</f>
        <v>2.5400692884608E-2</v>
      </c>
      <c r="L149" s="176">
        <f>I149-H149</f>
        <v>3479</v>
      </c>
      <c r="M149" s="176">
        <f>I149-D149</f>
        <v>3336</v>
      </c>
      <c r="N149" s="177">
        <f t="shared" ref="N149:N161" si="76">I149/I$9</f>
        <v>2.2698179490416425E-2</v>
      </c>
    </row>
    <row r="150" spans="1:14" x14ac:dyDescent="0.25">
      <c r="A150" s="1" t="s">
        <v>96</v>
      </c>
      <c r="B150" s="157" t="s">
        <v>97</v>
      </c>
      <c r="C150" s="158">
        <v>53674</v>
      </c>
      <c r="D150" s="158">
        <v>55090</v>
      </c>
      <c r="E150" s="158">
        <v>20124</v>
      </c>
      <c r="F150" s="158">
        <v>58633</v>
      </c>
      <c r="G150" s="158">
        <v>58633</v>
      </c>
      <c r="H150" s="158">
        <v>62646</v>
      </c>
      <c r="I150" s="158">
        <v>58230</v>
      </c>
      <c r="J150" s="160">
        <f>IFERROR(I150/H150-1,"-")</f>
        <v>-7.0491332247868965E-2</v>
      </c>
      <c r="K150" s="159">
        <f t="shared" ref="K150:K161" si="77">IFERROR(I150/D150-1,"-")</f>
        <v>5.6997640225086244E-2</v>
      </c>
      <c r="L150" s="157">
        <f t="shared" ref="L150:L160" si="78">I150-H150</f>
        <v>-4416</v>
      </c>
      <c r="M150" s="158">
        <f t="shared" ref="M150:M161" si="79">I150-D150</f>
        <v>3140</v>
      </c>
      <c r="N150" s="159">
        <f t="shared" si="76"/>
        <v>9.8143994752169974E-3</v>
      </c>
    </row>
    <row r="151" spans="1:14" x14ac:dyDescent="0.25">
      <c r="A151" s="161" t="s">
        <v>103</v>
      </c>
      <c r="B151" s="162" t="s">
        <v>103</v>
      </c>
      <c r="C151" s="163">
        <v>31250</v>
      </c>
      <c r="D151" s="163">
        <v>31845</v>
      </c>
      <c r="E151" s="163">
        <v>11869</v>
      </c>
      <c r="F151" s="163">
        <v>41531</v>
      </c>
      <c r="G151" s="163">
        <v>41531</v>
      </c>
      <c r="H151" s="163">
        <v>45774</v>
      </c>
      <c r="I151" s="163">
        <v>38957</v>
      </c>
      <c r="J151" s="165">
        <f>IFERROR(I151/H151-1,"-")</f>
        <v>-0.14892733866387031</v>
      </c>
      <c r="K151" s="164">
        <f t="shared" si="77"/>
        <v>0.22333176322813619</v>
      </c>
      <c r="L151" s="162">
        <f t="shared" si="78"/>
        <v>-6817</v>
      </c>
      <c r="M151" s="163">
        <f t="shared" si="79"/>
        <v>7112</v>
      </c>
      <c r="N151" s="164">
        <f t="shared" si="76"/>
        <v>6.5660237052383406E-3</v>
      </c>
    </row>
    <row r="152" spans="1:14" x14ac:dyDescent="0.25">
      <c r="A152" s="161" t="s">
        <v>100</v>
      </c>
      <c r="B152" s="162" t="s">
        <v>100</v>
      </c>
      <c r="C152" s="163">
        <v>22424</v>
      </c>
      <c r="D152" s="163">
        <v>23245</v>
      </c>
      <c r="E152" s="163">
        <v>8255</v>
      </c>
      <c r="F152" s="163">
        <v>17102</v>
      </c>
      <c r="G152" s="163">
        <v>17102</v>
      </c>
      <c r="H152" s="163">
        <v>16872</v>
      </c>
      <c r="I152" s="163">
        <v>19273</v>
      </c>
      <c r="J152" s="165">
        <f>IFERROR(I152/H152-1,"-")</f>
        <v>0.14230678046467515</v>
      </c>
      <c r="K152" s="164">
        <f t="shared" si="77"/>
        <v>-0.1708754570875457</v>
      </c>
      <c r="L152" s="162">
        <f t="shared" si="78"/>
        <v>2401</v>
      </c>
      <c r="M152" s="163">
        <f t="shared" si="79"/>
        <v>-3972</v>
      </c>
      <c r="N152" s="164">
        <f t="shared" si="76"/>
        <v>3.2483757699786572E-3</v>
      </c>
    </row>
    <row r="153" spans="1:14" x14ac:dyDescent="0.25">
      <c r="A153" s="1"/>
      <c r="B153" s="157" t="s">
        <v>107</v>
      </c>
      <c r="C153" s="158">
        <v>82783</v>
      </c>
      <c r="D153" s="158">
        <v>76245</v>
      </c>
      <c r="E153" s="158">
        <v>23659</v>
      </c>
      <c r="F153" s="158">
        <v>56003</v>
      </c>
      <c r="G153" s="158">
        <v>56003</v>
      </c>
      <c r="H153" s="158">
        <v>68546</v>
      </c>
      <c r="I153" s="158">
        <v>76441</v>
      </c>
      <c r="J153" s="160">
        <f>IFERROR(I153/H153-1,"-")</f>
        <v>0.11517812855600629</v>
      </c>
      <c r="K153" s="159">
        <f t="shared" si="77"/>
        <v>2.5706603711719289E-3</v>
      </c>
      <c r="L153" s="157">
        <f t="shared" si="78"/>
        <v>7895</v>
      </c>
      <c r="M153" s="158">
        <f t="shared" si="79"/>
        <v>196</v>
      </c>
      <c r="N153" s="159">
        <f t="shared" si="76"/>
        <v>1.2883780015199426E-2</v>
      </c>
    </row>
    <row r="154" spans="1:14" s="56" customFormat="1" x14ac:dyDescent="0.25">
      <c r="B154" s="162" t="s">
        <v>110</v>
      </c>
      <c r="C154" s="163">
        <v>24780</v>
      </c>
      <c r="D154" s="163">
        <v>22425</v>
      </c>
      <c r="E154" s="163">
        <v>6380</v>
      </c>
      <c r="F154" s="163">
        <v>20018</v>
      </c>
      <c r="G154" s="163">
        <v>20018</v>
      </c>
      <c r="H154" s="163">
        <v>21726</v>
      </c>
      <c r="I154" s="163">
        <v>22247</v>
      </c>
      <c r="J154" s="165">
        <f t="shared" ref="J154:J161" si="80">IFERROR(I154/H154-1,"-")</f>
        <v>2.3980484212464237E-2</v>
      </c>
      <c r="K154" s="164">
        <f t="shared" si="77"/>
        <v>-7.937569676700118E-3</v>
      </c>
      <c r="L154" s="162">
        <f t="shared" si="78"/>
        <v>521</v>
      </c>
      <c r="M154" s="163">
        <f t="shared" si="79"/>
        <v>-178</v>
      </c>
      <c r="N154" s="164">
        <f t="shared" si="76"/>
        <v>3.7496298321338236E-3</v>
      </c>
    </row>
    <row r="155" spans="1:14" s="56" customFormat="1" x14ac:dyDescent="0.25">
      <c r="B155" s="162" t="s">
        <v>113</v>
      </c>
      <c r="C155" s="163">
        <v>25810</v>
      </c>
      <c r="D155" s="163">
        <v>20805</v>
      </c>
      <c r="E155" s="163">
        <v>6377</v>
      </c>
      <c r="F155" s="163">
        <v>12478</v>
      </c>
      <c r="G155" s="163">
        <v>12478</v>
      </c>
      <c r="H155" s="163">
        <v>13759</v>
      </c>
      <c r="I155" s="163">
        <v>14058</v>
      </c>
      <c r="J155" s="165">
        <f t="shared" si="80"/>
        <v>2.1731230467330498E-2</v>
      </c>
      <c r="K155" s="164">
        <f t="shared" si="77"/>
        <v>-0.32429704397981252</v>
      </c>
      <c r="L155" s="162">
        <f t="shared" si="78"/>
        <v>299</v>
      </c>
      <c r="M155" s="163">
        <f t="shared" si="79"/>
        <v>-6747</v>
      </c>
      <c r="N155" s="164">
        <f t="shared" si="76"/>
        <v>2.3694114343568704E-3</v>
      </c>
    </row>
    <row r="156" spans="1:14" x14ac:dyDescent="0.25">
      <c r="A156" s="1"/>
      <c r="B156" s="162" t="s">
        <v>116</v>
      </c>
      <c r="C156" s="163">
        <v>11810</v>
      </c>
      <c r="D156" s="163">
        <v>10669</v>
      </c>
      <c r="E156" s="163">
        <v>2471</v>
      </c>
      <c r="F156" s="163">
        <v>6557</v>
      </c>
      <c r="G156" s="163">
        <v>6557</v>
      </c>
      <c r="H156" s="163">
        <v>10825</v>
      </c>
      <c r="I156" s="163">
        <v>13153</v>
      </c>
      <c r="J156" s="165">
        <f t="shared" si="80"/>
        <v>0.21505773672055417</v>
      </c>
      <c r="K156" s="164">
        <f t="shared" si="77"/>
        <v>0.23282406973474545</v>
      </c>
      <c r="L156" s="162">
        <f t="shared" si="78"/>
        <v>2328</v>
      </c>
      <c r="M156" s="163">
        <f t="shared" si="79"/>
        <v>2484</v>
      </c>
      <c r="N156" s="164">
        <f t="shared" si="76"/>
        <v>2.2168778344071644E-3</v>
      </c>
    </row>
    <row r="157" spans="1:14" x14ac:dyDescent="0.25">
      <c r="A157" s="1"/>
      <c r="B157" s="162" t="s">
        <v>123</v>
      </c>
      <c r="C157" s="163">
        <v>1482</v>
      </c>
      <c r="D157" s="163">
        <v>1663</v>
      </c>
      <c r="E157" s="163">
        <v>660</v>
      </c>
      <c r="F157" s="163">
        <v>1660</v>
      </c>
      <c r="G157" s="163">
        <v>1660</v>
      </c>
      <c r="H157" s="163">
        <v>2094</v>
      </c>
      <c r="I157" s="163">
        <v>2934</v>
      </c>
      <c r="J157" s="165">
        <f t="shared" si="80"/>
        <v>0.40114613180515768</v>
      </c>
      <c r="K157" s="164">
        <f t="shared" si="77"/>
        <v>0.76428141912206859</v>
      </c>
      <c r="L157" s="162">
        <f t="shared" si="78"/>
        <v>840</v>
      </c>
      <c r="M157" s="163">
        <f t="shared" si="79"/>
        <v>1271</v>
      </c>
      <c r="N157" s="164">
        <f t="shared" si="76"/>
        <v>4.9451224558280389E-4</v>
      </c>
    </row>
    <row r="158" spans="1:14" x14ac:dyDescent="0.25">
      <c r="A158" s="1"/>
      <c r="B158" s="162" t="s">
        <v>119</v>
      </c>
      <c r="C158" s="163">
        <v>2643</v>
      </c>
      <c r="D158" s="163">
        <v>3204</v>
      </c>
      <c r="E158" s="163">
        <v>1510</v>
      </c>
      <c r="F158" s="163">
        <v>3549</v>
      </c>
      <c r="G158" s="163">
        <v>3549</v>
      </c>
      <c r="H158" s="163">
        <v>3465</v>
      </c>
      <c r="I158" s="163">
        <v>3893</v>
      </c>
      <c r="J158" s="165">
        <f t="shared" si="80"/>
        <v>0.12352092352092359</v>
      </c>
      <c r="K158" s="164">
        <f t="shared" si="77"/>
        <v>0.21504369538077395</v>
      </c>
      <c r="L158" s="162">
        <f t="shared" si="78"/>
        <v>428</v>
      </c>
      <c r="M158" s="163">
        <f t="shared" si="79"/>
        <v>689</v>
      </c>
      <c r="N158" s="164">
        <f t="shared" si="76"/>
        <v>6.5614729790519958E-4</v>
      </c>
    </row>
    <row r="159" spans="1:14" x14ac:dyDescent="0.25">
      <c r="A159" s="1"/>
      <c r="B159" s="162" t="s">
        <v>128</v>
      </c>
      <c r="C159" s="163">
        <v>399</v>
      </c>
      <c r="D159" s="163">
        <v>489</v>
      </c>
      <c r="E159" s="163">
        <v>450</v>
      </c>
      <c r="F159" s="163">
        <v>482</v>
      </c>
      <c r="G159" s="163">
        <v>482</v>
      </c>
      <c r="H159" s="163">
        <v>642</v>
      </c>
      <c r="I159" s="163">
        <v>465</v>
      </c>
      <c r="J159" s="165">
        <f t="shared" si="80"/>
        <v>-0.27570093457943923</v>
      </c>
      <c r="K159" s="164">
        <f t="shared" si="77"/>
        <v>-4.9079754601227044E-2</v>
      </c>
      <c r="L159" s="162">
        <f t="shared" si="78"/>
        <v>-177</v>
      </c>
      <c r="M159" s="163">
        <f t="shared" si="79"/>
        <v>-24</v>
      </c>
      <c r="N159" s="164">
        <f t="shared" si="76"/>
        <v>7.837361765371637E-5</v>
      </c>
    </row>
    <row r="160" spans="1:14" x14ac:dyDescent="0.25">
      <c r="A160" s="161" t="s">
        <v>144</v>
      </c>
      <c r="B160" s="162" t="s">
        <v>131</v>
      </c>
      <c r="C160" s="163">
        <v>1165</v>
      </c>
      <c r="D160" s="163">
        <v>1119</v>
      </c>
      <c r="E160" s="163">
        <v>592</v>
      </c>
      <c r="F160" s="163">
        <v>707</v>
      </c>
      <c r="G160" s="163">
        <v>707</v>
      </c>
      <c r="H160" s="163">
        <v>943</v>
      </c>
      <c r="I160" s="163">
        <v>766</v>
      </c>
      <c r="J160" s="165">
        <f t="shared" si="80"/>
        <v>-0.18769883351007421</v>
      </c>
      <c r="K160" s="164">
        <f t="shared" si="77"/>
        <v>-0.31546023235031273</v>
      </c>
      <c r="L160" s="162">
        <f t="shared" si="78"/>
        <v>-177</v>
      </c>
      <c r="M160" s="163">
        <f t="shared" si="79"/>
        <v>-353</v>
      </c>
      <c r="N160" s="164">
        <f t="shared" si="76"/>
        <v>1.2910578736074569E-4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14694</v>
      </c>
      <c r="D161" s="169">
        <f t="shared" si="81"/>
        <v>15871</v>
      </c>
      <c r="E161" s="169">
        <f t="shared" si="81"/>
        <v>5219</v>
      </c>
      <c r="F161" s="169">
        <f t="shared" ref="F161" si="82">F153-SUM(F154:F160)</f>
        <v>10552</v>
      </c>
      <c r="G161" s="169">
        <f t="shared" si="81"/>
        <v>10552</v>
      </c>
      <c r="H161" s="169">
        <f t="shared" si="81"/>
        <v>15092</v>
      </c>
      <c r="I161" s="169">
        <f t="shared" si="81"/>
        <v>18925</v>
      </c>
      <c r="J161" s="171">
        <f t="shared" si="80"/>
        <v>0.25397561622051423</v>
      </c>
      <c r="K161" s="170">
        <f t="shared" si="77"/>
        <v>0.19242643815764593</v>
      </c>
      <c r="L161" s="168">
        <f>I161-H161</f>
        <v>3833</v>
      </c>
      <c r="M161" s="169">
        <f t="shared" si="79"/>
        <v>3054</v>
      </c>
      <c r="N161" s="170">
        <f t="shared" si="76"/>
        <v>3.1897219657991017E-3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7FFC-70DA-43CF-8F0D-25F0A9BE73B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5168B-6978-4322-9925-AA52C2861094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268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F21" si="0">IFERROR(E9/C9-1,"-")</f>
        <v>-7.8546049742504676E-2</v>
      </c>
      <c r="G9" s="115">
        <v>9068</v>
      </c>
      <c r="H9" s="116">
        <f t="shared" ref="H9:H21" si="1">IFERROR(G9/E9-1,"-")</f>
        <v>-0.80356562615081339</v>
      </c>
      <c r="I9" s="115">
        <v>40065</v>
      </c>
      <c r="J9" s="116">
        <f t="shared" ref="J9:J21" si="2">IFERROR(I9/C9-1,"-")</f>
        <v>-0.20026747574753478</v>
      </c>
      <c r="K9" s="115">
        <v>59578</v>
      </c>
      <c r="L9" s="116">
        <f t="shared" ref="L9:L21" si="3">IFERROR(K9/I9-1,"-")</f>
        <v>0.48703357044802198</v>
      </c>
      <c r="M9" s="115">
        <v>62651</v>
      </c>
      <c r="N9" s="116">
        <v>5.1579442075934123E-2</v>
      </c>
      <c r="O9" s="116"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1"/>
        <v>-0.70794275353932801</v>
      </c>
      <c r="I10" s="115">
        <v>41909</v>
      </c>
      <c r="J10" s="116">
        <f t="shared" si="2"/>
        <v>-0.11373104658785715</v>
      </c>
      <c r="K10" s="115">
        <v>52194</v>
      </c>
      <c r="L10" s="116">
        <f t="shared" si="3"/>
        <v>0.24541267985396931</v>
      </c>
      <c r="M10" s="115">
        <v>55957</v>
      </c>
      <c r="N10" s="116">
        <v>7.2096409548990215E-2</v>
      </c>
      <c r="O10" s="116"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1"/>
        <v>0.1025577720718942</v>
      </c>
      <c r="I11" s="115">
        <v>47103</v>
      </c>
      <c r="J11" s="116">
        <f t="shared" si="2"/>
        <v>-4.6652363989637347E-2</v>
      </c>
      <c r="K11" s="115">
        <v>58354</v>
      </c>
      <c r="L11" s="116">
        <f t="shared" si="3"/>
        <v>0.23885952062501326</v>
      </c>
      <c r="M11" s="115">
        <v>58643</v>
      </c>
      <c r="N11" s="116">
        <v>4.9525311032663222E-3</v>
      </c>
      <c r="O11" s="116"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>IFERROR(E12/C12-1,"-")</f>
        <v>-1</v>
      </c>
      <c r="G12" s="115">
        <v>19557</v>
      </c>
      <c r="H12" s="116" t="str">
        <f t="shared" si="1"/>
        <v>-</v>
      </c>
      <c r="I12" s="115">
        <v>43531</v>
      </c>
      <c r="J12" s="116">
        <f t="shared" si="2"/>
        <v>0.15773936170212766</v>
      </c>
      <c r="K12" s="115">
        <v>42717</v>
      </c>
      <c r="L12" s="116">
        <f t="shared" si="3"/>
        <v>-1.8699317727596476E-2</v>
      </c>
      <c r="M12" s="115">
        <v>46133</v>
      </c>
      <c r="N12" s="116">
        <v>7.9968162558232025E-2</v>
      </c>
      <c r="O12" s="116"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1"/>
        <v>-</v>
      </c>
      <c r="I13" s="115">
        <v>44866</v>
      </c>
      <c r="J13" s="116">
        <f t="shared" si="2"/>
        <v>0.28108046370852602</v>
      </c>
      <c r="K13" s="115">
        <v>42611</v>
      </c>
      <c r="L13" s="116">
        <f t="shared" si="3"/>
        <v>-5.0260776534569618E-2</v>
      </c>
      <c r="M13" s="115">
        <v>38316</v>
      </c>
      <c r="N13" s="116">
        <v>-0.10079556921921573</v>
      </c>
      <c r="O13" s="116"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1"/>
        <v>-</v>
      </c>
      <c r="I14" s="115">
        <v>40470</v>
      </c>
      <c r="J14" s="116">
        <f t="shared" si="2"/>
        <v>0.28602751914582614</v>
      </c>
      <c r="K14" s="115">
        <v>38639</v>
      </c>
      <c r="L14" s="116">
        <f t="shared" si="3"/>
        <v>-4.5243390165554787E-2</v>
      </c>
      <c r="M14" s="115">
        <v>40074</v>
      </c>
      <c r="N14" s="116">
        <v>3.7138642304407554E-2</v>
      </c>
      <c r="O14" s="116"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1"/>
        <v>-</v>
      </c>
      <c r="I15" s="115">
        <v>43286</v>
      </c>
      <c r="J15" s="116">
        <f t="shared" si="2"/>
        <v>6.4610541331562521E-2</v>
      </c>
      <c r="K15" s="115">
        <v>40407</v>
      </c>
      <c r="L15" s="116">
        <f t="shared" si="3"/>
        <v>-6.651111213787364E-2</v>
      </c>
      <c r="M15" s="115">
        <v>45242</v>
      </c>
      <c r="N15" s="116">
        <v>0.11965748508921714</v>
      </c>
      <c r="O15" s="116"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1"/>
        <v>1.3744499178981937</v>
      </c>
      <c r="I16" s="115">
        <v>41695</v>
      </c>
      <c r="J16" s="116">
        <f t="shared" si="2"/>
        <v>7.7000568269876446E-2</v>
      </c>
      <c r="K16" s="115">
        <v>43373</v>
      </c>
      <c r="L16" s="116">
        <f t="shared" si="3"/>
        <v>4.0244633649118677E-2</v>
      </c>
      <c r="M16" s="115">
        <v>42595</v>
      </c>
      <c r="N16" s="116">
        <v>-1.7937426509579746E-2</v>
      </c>
      <c r="O16" s="116"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1"/>
        <v>1.4965174815529965</v>
      </c>
      <c r="I17" s="115">
        <v>42224</v>
      </c>
      <c r="J17" s="116">
        <f t="shared" si="2"/>
        <v>0.15774176743165813</v>
      </c>
      <c r="K17" s="115">
        <v>40151</v>
      </c>
      <c r="L17" s="116">
        <f t="shared" si="3"/>
        <v>-4.9095301250473677E-2</v>
      </c>
      <c r="M17" s="115">
        <v>43154</v>
      </c>
      <c r="N17" s="116">
        <v>7.479265771711785E-2</v>
      </c>
      <c r="O17" s="116">
        <v>0.18324147953168279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1"/>
        <v>1.471978275941761</v>
      </c>
      <c r="I18" s="115">
        <v>48246</v>
      </c>
      <c r="J18" s="116">
        <f t="shared" si="2"/>
        <v>0.20266227938976966</v>
      </c>
      <c r="K18" s="115">
        <v>49321</v>
      </c>
      <c r="L18" s="116">
        <f t="shared" si="3"/>
        <v>2.2281639928698693E-2</v>
      </c>
      <c r="M18" s="115">
        <v>43124</v>
      </c>
      <c r="N18" s="116">
        <v>-0.1256462764339733</v>
      </c>
      <c r="O18" s="116">
        <v>7.4982550603250653E-2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1"/>
        <v>2.319105828324441</v>
      </c>
      <c r="I19" s="115">
        <v>56046</v>
      </c>
      <c r="J19" s="116">
        <f t="shared" si="2"/>
        <v>0.17630021407883145</v>
      </c>
      <c r="K19" s="115">
        <v>55991</v>
      </c>
      <c r="L19" s="116">
        <f t="shared" si="3"/>
        <v>-9.8133675909073403E-4</v>
      </c>
      <c r="M19" s="115">
        <v>53169</v>
      </c>
      <c r="N19" s="116">
        <v>-5.0400957296708349E-2</v>
      </c>
      <c r="O19" s="116">
        <v>0.11591739075683161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1"/>
        <v>2.4508341945961907</v>
      </c>
      <c r="I20" s="115">
        <v>54058</v>
      </c>
      <c r="J20" s="116">
        <f t="shared" si="2"/>
        <v>0.10441906551984803</v>
      </c>
      <c r="K20" s="115">
        <v>53126</v>
      </c>
      <c r="L20" s="116">
        <f t="shared" si="3"/>
        <v>-1.7240741425875949E-2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1"/>
        <v>0.65765462240334505</v>
      </c>
      <c r="I21" s="118">
        <v>543499</v>
      </c>
      <c r="J21" s="119">
        <f t="shared" si="2"/>
        <v>7.9576987785959341E-2</v>
      </c>
      <c r="K21" s="118">
        <v>576462</v>
      </c>
      <c r="L21" s="119">
        <f t="shared" si="3"/>
        <v>6.0649605611049928E-2</v>
      </c>
      <c r="M21" s="118">
        <v>529058</v>
      </c>
      <c r="N21" s="119">
        <v>1.0933702248650867E-2</v>
      </c>
      <c r="O21" s="119">
        <v>0.16406961649321228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9" t="s">
        <v>269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C7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247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18636</v>
      </c>
      <c r="D31" s="116">
        <v>-0.12948430493273544</v>
      </c>
      <c r="E31" s="115">
        <v>18094</v>
      </c>
      <c r="F31" s="116">
        <f t="shared" ref="F31:F43" si="4">IFERROR(E31/C31-1,"-")</f>
        <v>-2.9083494312084124E-2</v>
      </c>
      <c r="G31" s="115">
        <v>4627</v>
      </c>
      <c r="H31" s="116">
        <f t="shared" ref="H31:H43" si="5">IFERROR(G31/E31-1,"-")</f>
        <v>-0.74427987178070076</v>
      </c>
      <c r="I31" s="115">
        <v>15015</v>
      </c>
      <c r="J31" s="116">
        <f t="shared" ref="J31:J43" si="6">IFERROR(I31/G31-1,"-")</f>
        <v>2.2450832072617248</v>
      </c>
      <c r="K31" s="115">
        <v>21636</v>
      </c>
      <c r="L31" s="116">
        <f t="shared" ref="L31:L43" si="7">IFERROR(K31/I31-1,"-")</f>
        <v>0.44095904095904093</v>
      </c>
      <c r="M31" s="115">
        <v>25181</v>
      </c>
      <c r="N31" s="116">
        <v>0.16384729155111843</v>
      </c>
      <c r="O31" s="116">
        <v>0.35120197467267644</v>
      </c>
    </row>
    <row r="32" spans="1:16" x14ac:dyDescent="0.25">
      <c r="B32" s="114" t="s">
        <v>73</v>
      </c>
      <c r="C32" s="115">
        <v>18723</v>
      </c>
      <c r="D32" s="116">
        <v>-0.19304370312904062</v>
      </c>
      <c r="E32" s="115">
        <v>23371</v>
      </c>
      <c r="F32" s="116">
        <f t="shared" si="4"/>
        <v>0.24825081450622233</v>
      </c>
      <c r="G32" s="115">
        <v>9380</v>
      </c>
      <c r="H32" s="116">
        <f t="shared" si="5"/>
        <v>-0.59864789696632581</v>
      </c>
      <c r="I32" s="115">
        <v>18026</v>
      </c>
      <c r="J32" s="116">
        <f t="shared" si="6"/>
        <v>0.92174840085287846</v>
      </c>
      <c r="K32" s="115">
        <v>23651</v>
      </c>
      <c r="L32" s="116">
        <f t="shared" si="7"/>
        <v>0.31204926217685558</v>
      </c>
      <c r="M32" s="115">
        <v>24442</v>
      </c>
      <c r="N32" s="116">
        <v>3.3444674643778205E-2</v>
      </c>
      <c r="O32" s="116">
        <v>0.30545318592105963</v>
      </c>
    </row>
    <row r="33" spans="2:16" x14ac:dyDescent="0.25">
      <c r="B33" s="114" t="s">
        <v>75</v>
      </c>
      <c r="C33" s="115">
        <v>20072</v>
      </c>
      <c r="D33" s="116">
        <v>-0.11763671531563213</v>
      </c>
      <c r="E33" s="115">
        <v>9500</v>
      </c>
      <c r="F33" s="116">
        <f t="shared" si="4"/>
        <v>-0.5267038660821044</v>
      </c>
      <c r="G33" s="115">
        <v>12289</v>
      </c>
      <c r="H33" s="116">
        <f t="shared" si="5"/>
        <v>0.29357894736842116</v>
      </c>
      <c r="I33" s="115">
        <v>22226</v>
      </c>
      <c r="J33" s="116">
        <f t="shared" si="6"/>
        <v>0.80860932541297093</v>
      </c>
      <c r="K33" s="115">
        <v>30146</v>
      </c>
      <c r="L33" s="116">
        <f t="shared" si="7"/>
        <v>0.35633942229820925</v>
      </c>
      <c r="M33" s="115">
        <v>25658</v>
      </c>
      <c r="N33" s="116">
        <v>-0.14887547269952894</v>
      </c>
      <c r="O33" s="116">
        <v>0.27829812674372256</v>
      </c>
    </row>
    <row r="34" spans="2:16" x14ac:dyDescent="0.25">
      <c r="B34" s="114" t="s">
        <v>77</v>
      </c>
      <c r="C34" s="115">
        <v>17529</v>
      </c>
      <c r="D34" s="116">
        <v>-0.20144868115347825</v>
      </c>
      <c r="E34" s="115">
        <v>0</v>
      </c>
      <c r="F34" s="116">
        <f t="shared" si="4"/>
        <v>-1</v>
      </c>
      <c r="G34" s="115">
        <v>11550</v>
      </c>
      <c r="H34" s="116" t="str">
        <f t="shared" si="5"/>
        <v>-</v>
      </c>
      <c r="I34" s="115">
        <v>22061</v>
      </c>
      <c r="J34" s="116">
        <f t="shared" si="6"/>
        <v>0.91004329004328999</v>
      </c>
      <c r="K34" s="115">
        <v>25115</v>
      </c>
      <c r="L34" s="116">
        <f t="shared" si="7"/>
        <v>0.13843434114500708</v>
      </c>
      <c r="M34" s="115">
        <v>22776</v>
      </c>
      <c r="N34" s="116">
        <v>-9.3131594664543127E-2</v>
      </c>
      <c r="O34" s="116">
        <v>0.29933253465685428</v>
      </c>
    </row>
    <row r="35" spans="2:16" x14ac:dyDescent="0.25">
      <c r="B35" s="114" t="s">
        <v>79</v>
      </c>
      <c r="C35" s="115">
        <v>19316</v>
      </c>
      <c r="D35" s="116">
        <v>-0.17308103942805775</v>
      </c>
      <c r="E35" s="115">
        <v>0</v>
      </c>
      <c r="F35" s="116">
        <f t="shared" si="4"/>
        <v>-1</v>
      </c>
      <c r="G35" s="115">
        <v>15346</v>
      </c>
      <c r="H35" s="116" t="str">
        <f t="shared" si="5"/>
        <v>-</v>
      </c>
      <c r="I35" s="115">
        <v>26282</v>
      </c>
      <c r="J35" s="116">
        <f t="shared" si="6"/>
        <v>0.71262869803206041</v>
      </c>
      <c r="K35" s="115">
        <v>28209</v>
      </c>
      <c r="L35" s="116">
        <f t="shared" si="7"/>
        <v>7.3320143063693832E-2</v>
      </c>
      <c r="M35" s="115">
        <v>24741</v>
      </c>
      <c r="N35" s="116">
        <v>-0.12293948739763905</v>
      </c>
      <c r="O35" s="116">
        <v>0.28085524953406504</v>
      </c>
    </row>
    <row r="36" spans="2:16" x14ac:dyDescent="0.25">
      <c r="B36" s="114" t="s">
        <v>81</v>
      </c>
      <c r="C36" s="115">
        <v>18556</v>
      </c>
      <c r="D36" s="116">
        <v>-0.19882561202020643</v>
      </c>
      <c r="E36" s="115">
        <v>0</v>
      </c>
      <c r="F36" s="116">
        <f t="shared" si="4"/>
        <v>-1</v>
      </c>
      <c r="G36" s="115">
        <v>18447</v>
      </c>
      <c r="H36" s="116" t="str">
        <f t="shared" si="5"/>
        <v>-</v>
      </c>
      <c r="I36" s="115">
        <v>24304</v>
      </c>
      <c r="J36" s="116">
        <f t="shared" si="6"/>
        <v>0.31750420122513145</v>
      </c>
      <c r="K36" s="115">
        <v>25871</v>
      </c>
      <c r="L36" s="116">
        <f t="shared" si="7"/>
        <v>6.4474983541803921E-2</v>
      </c>
      <c r="M36" s="115">
        <v>28215</v>
      </c>
      <c r="N36" s="116">
        <v>9.0603378300027071E-2</v>
      </c>
      <c r="O36" s="116">
        <v>0.52053244233671059</v>
      </c>
    </row>
    <row r="37" spans="2:16" x14ac:dyDescent="0.25">
      <c r="B37" s="114" t="s">
        <v>83</v>
      </c>
      <c r="C37" s="115">
        <v>21704</v>
      </c>
      <c r="D37" s="116">
        <v>-9.9344343928956746E-2</v>
      </c>
      <c r="E37" s="115">
        <v>0</v>
      </c>
      <c r="F37" s="116">
        <f t="shared" si="4"/>
        <v>-1</v>
      </c>
      <c r="G37" s="115">
        <v>20547</v>
      </c>
      <c r="H37" s="116" t="str">
        <f t="shared" si="5"/>
        <v>-</v>
      </c>
      <c r="I37" s="115">
        <v>25584</v>
      </c>
      <c r="J37" s="116">
        <f t="shared" si="6"/>
        <v>0.24514527668272734</v>
      </c>
      <c r="K37" s="115">
        <v>25078</v>
      </c>
      <c r="L37" s="116">
        <f t="shared" si="7"/>
        <v>-1.9777986241400924E-2</v>
      </c>
      <c r="M37" s="115">
        <v>30089</v>
      </c>
      <c r="N37" s="116">
        <v>0.19981657229444139</v>
      </c>
      <c r="O37" s="116">
        <v>0.38633431625506809</v>
      </c>
    </row>
    <row r="38" spans="2:16" x14ac:dyDescent="0.25">
      <c r="B38" s="114" t="s">
        <v>85</v>
      </c>
      <c r="C38" s="115">
        <v>19798</v>
      </c>
      <c r="D38" s="116">
        <v>-4.0562151684031988E-2</v>
      </c>
      <c r="E38" s="115">
        <v>9653</v>
      </c>
      <c r="F38" s="116">
        <f t="shared" si="4"/>
        <v>-0.51242549752500255</v>
      </c>
      <c r="G38" s="115">
        <v>22058</v>
      </c>
      <c r="H38" s="116">
        <f t="shared" si="5"/>
        <v>1.2850927172899618</v>
      </c>
      <c r="I38" s="115">
        <v>20956</v>
      </c>
      <c r="J38" s="116">
        <f t="shared" si="6"/>
        <v>-4.9959198476743127E-2</v>
      </c>
      <c r="K38" s="115">
        <v>22168</v>
      </c>
      <c r="L38" s="116">
        <f t="shared" si="7"/>
        <v>5.7835464783355661E-2</v>
      </c>
      <c r="M38" s="115">
        <v>21698</v>
      </c>
      <c r="N38" s="116">
        <v>-2.1201732226633019E-2</v>
      </c>
      <c r="O38" s="116">
        <v>9.5969289827255277E-2</v>
      </c>
    </row>
    <row r="39" spans="2:16" x14ac:dyDescent="0.25">
      <c r="B39" s="114" t="s">
        <v>87</v>
      </c>
      <c r="C39" s="115">
        <v>18123</v>
      </c>
      <c r="D39" s="116">
        <v>-0.1317075507857417</v>
      </c>
      <c r="E39" s="115">
        <v>9944</v>
      </c>
      <c r="F39" s="116">
        <f t="shared" si="4"/>
        <v>-0.45130497158307126</v>
      </c>
      <c r="G39" s="115">
        <v>22567</v>
      </c>
      <c r="H39" s="116">
        <f t="shared" si="5"/>
        <v>1.2694086886564762</v>
      </c>
      <c r="I39" s="115">
        <v>24548</v>
      </c>
      <c r="J39" s="116">
        <f t="shared" si="6"/>
        <v>8.7783046040678769E-2</v>
      </c>
      <c r="K39" s="115">
        <v>23087</v>
      </c>
      <c r="L39" s="116">
        <f t="shared" si="7"/>
        <v>-5.9516050187387926E-2</v>
      </c>
      <c r="M39" s="115">
        <v>27092</v>
      </c>
      <c r="N39" s="116">
        <v>0.17347424957768443</v>
      </c>
      <c r="O39" s="116">
        <v>0.49489598852287142</v>
      </c>
    </row>
    <row r="40" spans="2:16" x14ac:dyDescent="0.25">
      <c r="B40" s="114" t="s">
        <v>89</v>
      </c>
      <c r="C40" s="115">
        <v>20320</v>
      </c>
      <c r="D40" s="116">
        <v>-0.12752254186346068</v>
      </c>
      <c r="E40" s="115">
        <v>12162</v>
      </c>
      <c r="F40" s="116">
        <f t="shared" si="4"/>
        <v>-0.40147637795275593</v>
      </c>
      <c r="G40" s="115">
        <v>24014</v>
      </c>
      <c r="H40" s="116">
        <f t="shared" si="5"/>
        <v>0.97451077125472785</v>
      </c>
      <c r="I40" s="115">
        <v>26214</v>
      </c>
      <c r="J40" s="116">
        <f t="shared" si="6"/>
        <v>9.1613225618389249E-2</v>
      </c>
      <c r="K40" s="115">
        <v>28464</v>
      </c>
      <c r="L40" s="116">
        <f t="shared" si="7"/>
        <v>8.583199816891729E-2</v>
      </c>
      <c r="M40" s="115">
        <v>24346</v>
      </c>
      <c r="N40" s="116">
        <v>-0.14467397414277683</v>
      </c>
      <c r="O40" s="116">
        <v>0.19812992125984241</v>
      </c>
    </row>
    <row r="41" spans="2:16" x14ac:dyDescent="0.25">
      <c r="B41" s="114" t="s">
        <v>91</v>
      </c>
      <c r="C41" s="115">
        <v>22096</v>
      </c>
      <c r="D41" s="116">
        <v>-2.9600351339481801E-2</v>
      </c>
      <c r="E41" s="115">
        <v>9442</v>
      </c>
      <c r="F41" s="116">
        <f t="shared" si="4"/>
        <v>-0.57268283852280955</v>
      </c>
      <c r="G41" s="115">
        <v>24464</v>
      </c>
      <c r="H41" s="116">
        <f t="shared" si="5"/>
        <v>1.5909764880321964</v>
      </c>
      <c r="I41" s="115">
        <v>25866</v>
      </c>
      <c r="J41" s="116">
        <f t="shared" si="6"/>
        <v>5.7308698495748933E-2</v>
      </c>
      <c r="K41" s="115">
        <v>26745</v>
      </c>
      <c r="L41" s="116">
        <f t="shared" si="7"/>
        <v>3.3982834609139312E-2</v>
      </c>
      <c r="M41" s="115">
        <v>29114</v>
      </c>
      <c r="N41" s="116">
        <v>8.8577304169003446E-2</v>
      </c>
      <c r="O41" s="116">
        <v>0.31761404779145552</v>
      </c>
    </row>
    <row r="42" spans="2:16" x14ac:dyDescent="0.25">
      <c r="B42" s="114" t="s">
        <v>93</v>
      </c>
      <c r="C42" s="115">
        <v>20535</v>
      </c>
      <c r="D42" s="116">
        <v>7.6596413966656174E-2</v>
      </c>
      <c r="E42" s="115">
        <v>7829</v>
      </c>
      <c r="F42" s="116">
        <f t="shared" si="4"/>
        <v>-0.61874847820793766</v>
      </c>
      <c r="G42" s="115">
        <v>21342</v>
      </c>
      <c r="H42" s="116">
        <f t="shared" si="5"/>
        <v>1.7260186486141271</v>
      </c>
      <c r="I42" s="115">
        <v>20862</v>
      </c>
      <c r="J42" s="116">
        <f t="shared" si="6"/>
        <v>-2.2490863086870982E-2</v>
      </c>
      <c r="K42" s="115">
        <v>22180</v>
      </c>
      <c r="L42" s="116">
        <f t="shared" si="7"/>
        <v>6.3177068353944987E-2</v>
      </c>
      <c r="M42" s="115"/>
      <c r="N42" s="116"/>
      <c r="O42" s="116"/>
    </row>
    <row r="43" spans="2:16" ht="15.75" x14ac:dyDescent="0.25">
      <c r="B43" s="117" t="s">
        <v>30</v>
      </c>
      <c r="C43" s="118">
        <v>235408</v>
      </c>
      <c r="D43" s="119">
        <v>-0.11689325050268595</v>
      </c>
      <c r="E43" s="118">
        <v>116562</v>
      </c>
      <c r="F43" s="119">
        <f t="shared" si="4"/>
        <v>-0.50485115204241149</v>
      </c>
      <c r="G43" s="118">
        <v>206631</v>
      </c>
      <c r="H43" s="119">
        <f t="shared" si="5"/>
        <v>0.77271323415864512</v>
      </c>
      <c r="I43" s="118">
        <v>271944</v>
      </c>
      <c r="J43" s="119">
        <f t="shared" si="6"/>
        <v>0.31608519534822954</v>
      </c>
      <c r="K43" s="118">
        <v>302350</v>
      </c>
      <c r="L43" s="119">
        <f t="shared" si="7"/>
        <v>0.11180978436736977</v>
      </c>
      <c r="M43" s="118">
        <v>283352</v>
      </c>
      <c r="N43" s="119">
        <v>1.1357390155976699E-2</v>
      </c>
      <c r="O43" s="119">
        <v>0.31869522927496718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9" t="s">
        <v>272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C7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247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10363</v>
      </c>
      <c r="D53" s="116">
        <v>-1.5111195590192028E-2</v>
      </c>
      <c r="E53" s="115">
        <v>9493</v>
      </c>
      <c r="F53" s="116">
        <f t="shared" ref="F53:F65" si="8">IFERROR(E53/C53-1,"-")</f>
        <v>-8.3952523400559698E-2</v>
      </c>
      <c r="G53" s="115">
        <v>2921</v>
      </c>
      <c r="H53" s="116">
        <f t="shared" ref="H53:H65" si="9">IFERROR(G53/E53-1,"-")</f>
        <v>-0.69229958917096801</v>
      </c>
      <c r="I53" s="115">
        <v>9522</v>
      </c>
      <c r="J53" s="116">
        <f t="shared" ref="J53:J65" si="10">IFERROR(I53/G53-1,"-")</f>
        <v>2.2598425196850394</v>
      </c>
      <c r="K53" s="115">
        <v>11784</v>
      </c>
      <c r="L53" s="116">
        <f>IFERROR(K53/I53-1,"-")</f>
        <v>0.23755513547574036</v>
      </c>
      <c r="M53" s="115">
        <v>14922</v>
      </c>
      <c r="N53" s="116">
        <v>0.2662932790224033</v>
      </c>
      <c r="O53" s="116">
        <v>0.43993052204959948</v>
      </c>
    </row>
    <row r="54" spans="1:16" x14ac:dyDescent="0.25">
      <c r="A54" s="1">
        <v>2</v>
      </c>
      <c r="B54" s="114" t="s">
        <v>73</v>
      </c>
      <c r="C54" s="115">
        <v>11006</v>
      </c>
      <c r="D54" s="116">
        <v>-8.5652571238680753E-2</v>
      </c>
      <c r="E54" s="115">
        <v>12705</v>
      </c>
      <c r="F54" s="116">
        <f t="shared" si="8"/>
        <v>0.15437034344902778</v>
      </c>
      <c r="G54" s="115">
        <v>5092</v>
      </c>
      <c r="H54" s="116">
        <f t="shared" si="9"/>
        <v>-0.59921290830381735</v>
      </c>
      <c r="I54" s="115">
        <v>10749</v>
      </c>
      <c r="J54" s="116">
        <f t="shared" si="10"/>
        <v>1.1109583660644149</v>
      </c>
      <c r="K54" s="115">
        <v>13893</v>
      </c>
      <c r="L54" s="116">
        <f t="shared" ref="L54:L65" si="11">IFERROR(K54/I54-1,"-")</f>
        <v>0.2924923248674296</v>
      </c>
      <c r="M54" s="115">
        <v>15680</v>
      </c>
      <c r="N54" s="116">
        <v>0.12862592672568929</v>
      </c>
      <c r="O54" s="116">
        <v>0.42467744866436496</v>
      </c>
    </row>
    <row r="55" spans="1:16" x14ac:dyDescent="0.25">
      <c r="A55" s="1">
        <v>3</v>
      </c>
      <c r="B55" s="114" t="s">
        <v>75</v>
      </c>
      <c r="C55" s="115">
        <v>12047</v>
      </c>
      <c r="D55" s="116">
        <v>-1.0675864334400931E-2</v>
      </c>
      <c r="E55" s="115">
        <v>5294</v>
      </c>
      <c r="F55" s="116">
        <f t="shared" si="8"/>
        <v>-0.56055449489499454</v>
      </c>
      <c r="G55" s="115">
        <v>5922</v>
      </c>
      <c r="H55" s="116">
        <f t="shared" si="9"/>
        <v>0.11862485833018521</v>
      </c>
      <c r="I55" s="115">
        <v>12631</v>
      </c>
      <c r="J55" s="116">
        <f t="shared" si="10"/>
        <v>1.1328942924687606</v>
      </c>
      <c r="K55" s="115">
        <v>18087</v>
      </c>
      <c r="L55" s="116">
        <f t="shared" si="11"/>
        <v>0.43195313118517942</v>
      </c>
      <c r="M55" s="115">
        <v>14870</v>
      </c>
      <c r="N55" s="116">
        <v>-0.17786255321501632</v>
      </c>
      <c r="O55" s="116">
        <v>0.23433219888768986</v>
      </c>
    </row>
    <row r="56" spans="1:16" x14ac:dyDescent="0.25">
      <c r="A56" s="1">
        <v>4</v>
      </c>
      <c r="B56" s="114" t="s">
        <v>77</v>
      </c>
      <c r="C56" s="115">
        <v>8927</v>
      </c>
      <c r="D56" s="116">
        <v>-0.2018775145283862</v>
      </c>
      <c r="E56" s="115">
        <v>0</v>
      </c>
      <c r="F56" s="116">
        <f t="shared" si="8"/>
        <v>-1</v>
      </c>
      <c r="G56" s="115">
        <v>6402</v>
      </c>
      <c r="H56" s="116" t="str">
        <f t="shared" si="9"/>
        <v>-</v>
      </c>
      <c r="I56" s="115">
        <v>10238</v>
      </c>
      <c r="J56" s="116">
        <f t="shared" si="10"/>
        <v>0.59918775382692901</v>
      </c>
      <c r="K56" s="115">
        <v>14354</v>
      </c>
      <c r="L56" s="116">
        <f t="shared" si="11"/>
        <v>0.40203164680601677</v>
      </c>
      <c r="M56" s="115">
        <v>13713</v>
      </c>
      <c r="N56" s="116">
        <v>-4.4656541730528021E-2</v>
      </c>
      <c r="O56" s="116">
        <v>0.53612635823905008</v>
      </c>
    </row>
    <row r="57" spans="1:16" x14ac:dyDescent="0.25">
      <c r="A57" s="1">
        <v>5</v>
      </c>
      <c r="B57" s="114" t="s">
        <v>79</v>
      </c>
      <c r="C57" s="115">
        <v>10073</v>
      </c>
      <c r="D57" s="116">
        <v>-0.12734990903577925</v>
      </c>
      <c r="E57" s="115">
        <v>0</v>
      </c>
      <c r="F57" s="116">
        <f t="shared" si="8"/>
        <v>-1</v>
      </c>
      <c r="G57" s="115">
        <v>7617</v>
      </c>
      <c r="H57" s="116" t="str">
        <f t="shared" si="9"/>
        <v>-</v>
      </c>
      <c r="I57" s="115">
        <v>14454</v>
      </c>
      <c r="J57" s="116">
        <f t="shared" si="10"/>
        <v>0.89759747932256784</v>
      </c>
      <c r="K57" s="115">
        <v>16688</v>
      </c>
      <c r="L57" s="116">
        <f t="shared" si="11"/>
        <v>0.15455929154559289</v>
      </c>
      <c r="M57" s="115">
        <v>14967</v>
      </c>
      <c r="N57" s="116">
        <v>-0.10312799616490886</v>
      </c>
      <c r="O57" s="116">
        <v>0.48585327112081811</v>
      </c>
    </row>
    <row r="58" spans="1:16" x14ac:dyDescent="0.25">
      <c r="A58" s="1">
        <v>6</v>
      </c>
      <c r="B58" s="114" t="s">
        <v>81</v>
      </c>
      <c r="C58" s="115">
        <v>9826</v>
      </c>
      <c r="D58" s="116">
        <v>-5.8451513990034454E-2</v>
      </c>
      <c r="E58" s="115">
        <v>0</v>
      </c>
      <c r="F58" s="116">
        <f t="shared" si="8"/>
        <v>-1</v>
      </c>
      <c r="G58" s="115">
        <v>8838</v>
      </c>
      <c r="H58" s="116" t="str">
        <f t="shared" si="9"/>
        <v>-</v>
      </c>
      <c r="I58" s="115">
        <v>12044</v>
      </c>
      <c r="J58" s="116">
        <f t="shared" si="10"/>
        <v>0.36275175379045033</v>
      </c>
      <c r="K58" s="115">
        <v>14668</v>
      </c>
      <c r="L58" s="116">
        <f t="shared" si="11"/>
        <v>0.21786781800066413</v>
      </c>
      <c r="M58" s="115">
        <v>15572</v>
      </c>
      <c r="N58" s="116">
        <v>6.1630760839923582E-2</v>
      </c>
      <c r="O58" s="116">
        <v>0.58477508650519039</v>
      </c>
    </row>
    <row r="59" spans="1:16" x14ac:dyDescent="0.25">
      <c r="A59" s="1">
        <v>7</v>
      </c>
      <c r="B59" s="114" t="s">
        <v>83</v>
      </c>
      <c r="C59" s="115">
        <v>11056</v>
      </c>
      <c r="D59" s="116">
        <v>2.6269377146570072E-2</v>
      </c>
      <c r="E59" s="115">
        <v>0</v>
      </c>
      <c r="F59" s="116">
        <f t="shared" si="8"/>
        <v>-1</v>
      </c>
      <c r="G59" s="115">
        <v>11856</v>
      </c>
      <c r="H59" s="116" t="str">
        <f t="shared" si="9"/>
        <v>-</v>
      </c>
      <c r="I59" s="115">
        <v>12331</v>
      </c>
      <c r="J59" s="116">
        <f t="shared" si="10"/>
        <v>4.0064102564102644E-2</v>
      </c>
      <c r="K59" s="115">
        <v>16466</v>
      </c>
      <c r="L59" s="116">
        <f t="shared" si="11"/>
        <v>0.3353337117833104</v>
      </c>
      <c r="M59" s="115">
        <v>13056</v>
      </c>
      <c r="N59" s="116">
        <v>-0.20709340459127901</v>
      </c>
      <c r="O59" s="116">
        <v>0.18089725036179449</v>
      </c>
    </row>
    <row r="60" spans="1:16" x14ac:dyDescent="0.25">
      <c r="A60" s="1">
        <v>8</v>
      </c>
      <c r="B60" s="114" t="s">
        <v>85</v>
      </c>
      <c r="C60" s="115">
        <v>8655</v>
      </c>
      <c r="D60" s="116">
        <v>9.3294460641399901E-3</v>
      </c>
      <c r="E60" s="115">
        <v>7712</v>
      </c>
      <c r="F60" s="116">
        <f t="shared" si="8"/>
        <v>-0.10895436164067018</v>
      </c>
      <c r="G60" s="115">
        <v>12416</v>
      </c>
      <c r="H60" s="116">
        <f t="shared" si="9"/>
        <v>0.60995850622406644</v>
      </c>
      <c r="I60" s="115">
        <v>9178</v>
      </c>
      <c r="J60" s="116">
        <f t="shared" si="10"/>
        <v>-0.26079252577319589</v>
      </c>
      <c r="K60" s="115">
        <v>13548</v>
      </c>
      <c r="L60" s="116">
        <f t="shared" si="11"/>
        <v>0.47613859228590116</v>
      </c>
      <c r="M60" s="115">
        <v>9705</v>
      </c>
      <c r="N60" s="116">
        <v>-0.28365810451727191</v>
      </c>
      <c r="O60" s="116">
        <v>0.12131715771230511</v>
      </c>
    </row>
    <row r="61" spans="1:16" x14ac:dyDescent="0.25">
      <c r="A61" s="1">
        <v>9</v>
      </c>
      <c r="B61" s="114" t="s">
        <v>87</v>
      </c>
      <c r="C61" s="115">
        <v>9923</v>
      </c>
      <c r="D61" s="116">
        <v>-9.6348237865403918E-2</v>
      </c>
      <c r="E61" s="115">
        <v>7090</v>
      </c>
      <c r="F61" s="116">
        <f t="shared" si="8"/>
        <v>-0.28549833719641238</v>
      </c>
      <c r="G61" s="115">
        <v>12801</v>
      </c>
      <c r="H61" s="116">
        <f t="shared" si="9"/>
        <v>0.80550070521861783</v>
      </c>
      <c r="I61" s="115">
        <v>13050</v>
      </c>
      <c r="J61" s="116">
        <f t="shared" si="10"/>
        <v>1.9451605343332456E-2</v>
      </c>
      <c r="K61" s="115">
        <v>15730</v>
      </c>
      <c r="L61" s="116">
        <f t="shared" si="11"/>
        <v>0.20536398467432959</v>
      </c>
      <c r="M61" s="115">
        <v>13601</v>
      </c>
      <c r="N61" s="116">
        <v>-0.13534647171010805</v>
      </c>
      <c r="O61" s="116">
        <v>0.37065403607779901</v>
      </c>
    </row>
    <row r="62" spans="1:16" x14ac:dyDescent="0.25">
      <c r="A62" s="1">
        <v>10</v>
      </c>
      <c r="B62" s="114" t="s">
        <v>89</v>
      </c>
      <c r="C62" s="115">
        <v>10354</v>
      </c>
      <c r="D62" s="116">
        <v>-4.218316373728026E-2</v>
      </c>
      <c r="E62" s="115">
        <v>7680</v>
      </c>
      <c r="F62" s="116">
        <f t="shared" si="8"/>
        <v>-0.25825767819200307</v>
      </c>
      <c r="G62" s="115">
        <v>12385</v>
      </c>
      <c r="H62" s="116">
        <f t="shared" si="9"/>
        <v>0.61263020833333326</v>
      </c>
      <c r="I62" s="115">
        <v>14337</v>
      </c>
      <c r="J62" s="116">
        <f t="shared" si="10"/>
        <v>0.157610012111425</v>
      </c>
      <c r="K62" s="115">
        <v>16623</v>
      </c>
      <c r="L62" s="116">
        <f t="shared" si="11"/>
        <v>0.15944758317639685</v>
      </c>
      <c r="M62" s="115">
        <v>16019</v>
      </c>
      <c r="N62" s="116">
        <v>-3.6335198219334619E-2</v>
      </c>
      <c r="O62" s="116">
        <v>0.54713154336488312</v>
      </c>
    </row>
    <row r="63" spans="1:16" x14ac:dyDescent="0.25">
      <c r="A63" s="1">
        <v>11</v>
      </c>
      <c r="B63" s="114" t="s">
        <v>91</v>
      </c>
      <c r="C63" s="115">
        <v>12679</v>
      </c>
      <c r="D63" s="116">
        <v>9.6135558053082049E-2</v>
      </c>
      <c r="E63" s="115">
        <v>5836</v>
      </c>
      <c r="F63" s="116">
        <f t="shared" si="8"/>
        <v>-0.53971133370139601</v>
      </c>
      <c r="G63" s="115">
        <v>13540</v>
      </c>
      <c r="H63" s="116">
        <f t="shared" si="9"/>
        <v>1.3200822481151473</v>
      </c>
      <c r="I63" s="115">
        <v>14216</v>
      </c>
      <c r="J63" s="116">
        <f t="shared" si="10"/>
        <v>4.9926144756277768E-2</v>
      </c>
      <c r="K63" s="115">
        <v>17852</v>
      </c>
      <c r="L63" s="116">
        <f t="shared" si="11"/>
        <v>0.25576814856499719</v>
      </c>
      <c r="M63" s="115">
        <v>19160</v>
      </c>
      <c r="N63" s="116">
        <v>7.3269101501232337E-2</v>
      </c>
      <c r="O63" s="116">
        <v>0.51116018613455316</v>
      </c>
    </row>
    <row r="64" spans="1:16" x14ac:dyDescent="0.25">
      <c r="A64" s="1">
        <v>12</v>
      </c>
      <c r="B64" s="114" t="s">
        <v>93</v>
      </c>
      <c r="C64" s="115">
        <v>9788</v>
      </c>
      <c r="D64" s="116">
        <v>1.1993382961124954E-2</v>
      </c>
      <c r="E64" s="115">
        <v>4463</v>
      </c>
      <c r="F64" s="116">
        <f t="shared" si="8"/>
        <v>-0.54403351042092352</v>
      </c>
      <c r="G64" s="115">
        <v>10372</v>
      </c>
      <c r="H64" s="116">
        <f t="shared" si="9"/>
        <v>1.3239973112256331</v>
      </c>
      <c r="I64" s="115">
        <v>10635</v>
      </c>
      <c r="J64" s="116">
        <f t="shared" si="10"/>
        <v>2.5356729656768273E-2</v>
      </c>
      <c r="K64" s="115">
        <v>11703</v>
      </c>
      <c r="L64" s="116">
        <f t="shared" si="11"/>
        <v>0.10042313117066293</v>
      </c>
      <c r="M64" s="115"/>
      <c r="N64" s="116"/>
      <c r="O64" s="116"/>
    </row>
    <row r="65" spans="1:16" ht="15.75" x14ac:dyDescent="0.25">
      <c r="B65" s="117" t="s">
        <v>30</v>
      </c>
      <c r="C65" s="118">
        <v>124697</v>
      </c>
      <c r="D65" s="119">
        <v>-4.2839159336188759E-2</v>
      </c>
      <c r="E65" s="118">
        <v>71188</v>
      </c>
      <c r="F65" s="119">
        <f t="shared" si="8"/>
        <v>-0.42911216789497741</v>
      </c>
      <c r="G65" s="118">
        <v>110162</v>
      </c>
      <c r="H65" s="119">
        <f t="shared" si="9"/>
        <v>0.54747991234477711</v>
      </c>
      <c r="I65" s="118">
        <v>143385</v>
      </c>
      <c r="J65" s="119">
        <f t="shared" si="10"/>
        <v>0.30158312303698187</v>
      </c>
      <c r="K65" s="118">
        <v>181396</v>
      </c>
      <c r="L65" s="119">
        <f t="shared" si="11"/>
        <v>0.26509746486731522</v>
      </c>
      <c r="M65" s="118">
        <v>161265</v>
      </c>
      <c r="N65" s="119">
        <v>-4.9666161833428646E-2</v>
      </c>
      <c r="O65" s="119">
        <v>0.40341487611936411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9" t="s">
        <v>273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C7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247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8273</v>
      </c>
      <c r="D75" s="116">
        <v>-0.24003306999816276</v>
      </c>
      <c r="E75" s="115">
        <v>8601</v>
      </c>
      <c r="F75" s="116">
        <f t="shared" ref="F75:F87" si="12">IFERROR(E75/C75-1,"-")</f>
        <v>3.9647044602925119E-2</v>
      </c>
      <c r="G75" s="115">
        <v>1706</v>
      </c>
      <c r="H75" s="116">
        <f t="shared" ref="H75:H87" si="13">IFERROR(G75/E75-1,"-")</f>
        <v>-0.80165097081734682</v>
      </c>
      <c r="I75" s="115">
        <v>5493</v>
      </c>
      <c r="J75" s="116">
        <f t="shared" ref="J75:J87" si="14">IFERROR(I75/G75-1,"-")</f>
        <v>2.2198124267291912</v>
      </c>
      <c r="K75" s="115">
        <v>9852</v>
      </c>
      <c r="L75" s="116">
        <f>IFERROR(K75/I75-1,"-")</f>
        <v>0.79355543418896768</v>
      </c>
      <c r="M75" s="115">
        <v>10259</v>
      </c>
      <c r="N75" s="116">
        <v>4.1311408850994713E-2</v>
      </c>
      <c r="O75" s="116">
        <v>0.24005802006527266</v>
      </c>
    </row>
    <row r="76" spans="1:16" x14ac:dyDescent="0.25">
      <c r="A76" s="1">
        <v>2</v>
      </c>
      <c r="B76" s="114" t="s">
        <v>73</v>
      </c>
      <c r="C76" s="115">
        <v>7717</v>
      </c>
      <c r="D76" s="116">
        <v>-0.30882221227048812</v>
      </c>
      <c r="E76" s="115">
        <v>10666</v>
      </c>
      <c r="F76" s="116">
        <f t="shared" si="12"/>
        <v>0.38214331994298312</v>
      </c>
      <c r="G76" s="115">
        <v>4288</v>
      </c>
      <c r="H76" s="116">
        <f t="shared" si="13"/>
        <v>-0.59797487342958933</v>
      </c>
      <c r="I76" s="115">
        <v>7277</v>
      </c>
      <c r="J76" s="116">
        <f t="shared" si="14"/>
        <v>0.69706156716417911</v>
      </c>
      <c r="K76" s="115">
        <v>9758</v>
      </c>
      <c r="L76" s="116">
        <f t="shared" ref="L76:L87" si="15">IFERROR(K76/I76-1,"-")</f>
        <v>0.34093719939535516</v>
      </c>
      <c r="M76" s="115">
        <v>8762</v>
      </c>
      <c r="N76" s="116">
        <v>-0.10207009633121544</v>
      </c>
      <c r="O76" s="116">
        <v>0.13541531683296615</v>
      </c>
    </row>
    <row r="77" spans="1:16" x14ac:dyDescent="0.25">
      <c r="A77" s="1">
        <v>3</v>
      </c>
      <c r="B77" s="114" t="s">
        <v>75</v>
      </c>
      <c r="C77" s="115">
        <v>8025</v>
      </c>
      <c r="D77" s="116">
        <v>-0.24084760192980792</v>
      </c>
      <c r="E77" s="115">
        <v>4206</v>
      </c>
      <c r="F77" s="116">
        <f t="shared" si="12"/>
        <v>-0.47588785046728976</v>
      </c>
      <c r="G77" s="115">
        <v>6367</v>
      </c>
      <c r="H77" s="116">
        <f t="shared" si="13"/>
        <v>0.51378982406086537</v>
      </c>
      <c r="I77" s="115">
        <v>9595</v>
      </c>
      <c r="J77" s="116">
        <f t="shared" si="14"/>
        <v>0.50698916287105389</v>
      </c>
      <c r="K77" s="115">
        <v>12059</v>
      </c>
      <c r="L77" s="116">
        <f t="shared" si="15"/>
        <v>0.25680041688379363</v>
      </c>
      <c r="M77" s="115">
        <v>10788</v>
      </c>
      <c r="N77" s="116">
        <v>-0.1053984575835476</v>
      </c>
      <c r="O77" s="116">
        <v>0.34429906542056066</v>
      </c>
    </row>
    <row r="78" spans="1:16" x14ac:dyDescent="0.25">
      <c r="A78" s="1">
        <v>4</v>
      </c>
      <c r="B78" s="114" t="s">
        <v>77</v>
      </c>
      <c r="C78" s="115">
        <v>8602</v>
      </c>
      <c r="D78" s="116">
        <v>-0.20100315809028424</v>
      </c>
      <c r="E78" s="115">
        <v>0</v>
      </c>
      <c r="F78" s="116">
        <f t="shared" si="12"/>
        <v>-1</v>
      </c>
      <c r="G78" s="115">
        <v>5148</v>
      </c>
      <c r="H78" s="116" t="str">
        <f t="shared" si="13"/>
        <v>-</v>
      </c>
      <c r="I78" s="115">
        <v>11823</v>
      </c>
      <c r="J78" s="116">
        <f t="shared" si="14"/>
        <v>1.2966200466200468</v>
      </c>
      <c r="K78" s="115">
        <v>10761</v>
      </c>
      <c r="L78" s="116">
        <f t="shared" si="15"/>
        <v>-8.9824917533620874E-2</v>
      </c>
      <c r="M78" s="115">
        <v>9063</v>
      </c>
      <c r="N78" s="116">
        <v>-0.15779202676331194</v>
      </c>
      <c r="O78" s="116">
        <v>5.3592187863287677E-2</v>
      </c>
    </row>
    <row r="79" spans="1:16" x14ac:dyDescent="0.25">
      <c r="A79" s="1">
        <v>5</v>
      </c>
      <c r="B79" s="114" t="s">
        <v>79</v>
      </c>
      <c r="C79" s="115">
        <v>9243</v>
      </c>
      <c r="D79" s="116">
        <v>-0.21775558564658093</v>
      </c>
      <c r="E79" s="115">
        <v>0</v>
      </c>
      <c r="F79" s="116">
        <f t="shared" si="12"/>
        <v>-1</v>
      </c>
      <c r="G79" s="115">
        <v>7729</v>
      </c>
      <c r="H79" s="116" t="str">
        <f t="shared" si="13"/>
        <v>-</v>
      </c>
      <c r="I79" s="115">
        <v>11828</v>
      </c>
      <c r="J79" s="116">
        <f t="shared" si="14"/>
        <v>0.53034027687928575</v>
      </c>
      <c r="K79" s="115">
        <v>11521</v>
      </c>
      <c r="L79" s="116">
        <f t="shared" si="15"/>
        <v>-2.5955360162326691E-2</v>
      </c>
      <c r="M79" s="115">
        <v>9774</v>
      </c>
      <c r="N79" s="116">
        <v>-0.1516361426959465</v>
      </c>
      <c r="O79" s="116">
        <v>5.7448880233690325E-2</v>
      </c>
    </row>
    <row r="80" spans="1:16" x14ac:dyDescent="0.25">
      <c r="A80" s="1">
        <v>6</v>
      </c>
      <c r="B80" s="114" t="s">
        <v>81</v>
      </c>
      <c r="C80" s="115">
        <v>8730</v>
      </c>
      <c r="D80" s="116">
        <v>-0.31394891944990178</v>
      </c>
      <c r="E80" s="115">
        <v>0</v>
      </c>
      <c r="F80" s="116">
        <f t="shared" si="12"/>
        <v>-1</v>
      </c>
      <c r="G80" s="115">
        <v>9609</v>
      </c>
      <c r="H80" s="116" t="str">
        <f t="shared" si="13"/>
        <v>-</v>
      </c>
      <c r="I80" s="115">
        <v>12260</v>
      </c>
      <c r="J80" s="116">
        <f t="shared" si="14"/>
        <v>0.27588718909355814</v>
      </c>
      <c r="K80" s="115">
        <v>11203</v>
      </c>
      <c r="L80" s="116">
        <f t="shared" si="15"/>
        <v>-8.6215334420880918E-2</v>
      </c>
      <c r="M80" s="115">
        <v>12643</v>
      </c>
      <c r="N80" s="116">
        <v>0.12853699901812021</v>
      </c>
      <c r="O80" s="116">
        <v>0.44822451317296674</v>
      </c>
    </row>
    <row r="81" spans="1:16" x14ac:dyDescent="0.25">
      <c r="A81" s="1">
        <v>7</v>
      </c>
      <c r="B81" s="114" t="s">
        <v>83</v>
      </c>
      <c r="C81" s="115">
        <v>10648</v>
      </c>
      <c r="D81" s="116">
        <v>-0.20090056285178237</v>
      </c>
      <c r="E81" s="115">
        <v>0</v>
      </c>
      <c r="F81" s="116">
        <f t="shared" si="12"/>
        <v>-1</v>
      </c>
      <c r="G81" s="115">
        <v>8691</v>
      </c>
      <c r="H81" s="116" t="str">
        <f t="shared" si="13"/>
        <v>-</v>
      </c>
      <c r="I81" s="115">
        <v>13253</v>
      </c>
      <c r="J81" s="116">
        <f t="shared" si="14"/>
        <v>0.52491082729260152</v>
      </c>
      <c r="K81" s="115">
        <v>8612</v>
      </c>
      <c r="L81" s="116">
        <f t="shared" si="15"/>
        <v>-0.3501848638044216</v>
      </c>
      <c r="M81" s="115">
        <v>17033</v>
      </c>
      <c r="N81" s="116">
        <v>0.97782164421737106</v>
      </c>
      <c r="O81" s="116">
        <v>0.59964312546957177</v>
      </c>
    </row>
    <row r="82" spans="1:16" x14ac:dyDescent="0.25">
      <c r="A82" s="1">
        <v>8</v>
      </c>
      <c r="B82" s="114" t="s">
        <v>85</v>
      </c>
      <c r="C82" s="115">
        <v>11143</v>
      </c>
      <c r="D82" s="116">
        <v>-7.6036484245439517E-2</v>
      </c>
      <c r="E82" s="115">
        <v>1941</v>
      </c>
      <c r="F82" s="116">
        <f t="shared" si="12"/>
        <v>-0.82580992551377541</v>
      </c>
      <c r="G82" s="115">
        <v>9642</v>
      </c>
      <c r="H82" s="116">
        <f t="shared" si="13"/>
        <v>3.9675425038639878</v>
      </c>
      <c r="I82" s="115">
        <v>11778</v>
      </c>
      <c r="J82" s="116">
        <f t="shared" si="14"/>
        <v>0.22153080273802117</v>
      </c>
      <c r="K82" s="115">
        <v>8620</v>
      </c>
      <c r="L82" s="116">
        <f t="shared" si="15"/>
        <v>-0.26812701647138737</v>
      </c>
      <c r="M82" s="115">
        <v>11993</v>
      </c>
      <c r="N82" s="116">
        <v>0.39129930394431556</v>
      </c>
      <c r="O82" s="116">
        <v>7.6281073319572901E-2</v>
      </c>
    </row>
    <row r="83" spans="1:16" x14ac:dyDescent="0.25">
      <c r="A83" s="1">
        <v>9</v>
      </c>
      <c r="B83" s="114" t="s">
        <v>87</v>
      </c>
      <c r="C83" s="115">
        <v>8200</v>
      </c>
      <c r="D83" s="116">
        <v>-0.17096350217369327</v>
      </c>
      <c r="E83" s="115">
        <v>2854</v>
      </c>
      <c r="F83" s="116">
        <f t="shared" si="12"/>
        <v>-0.65195121951219515</v>
      </c>
      <c r="G83" s="115">
        <v>9766</v>
      </c>
      <c r="H83" s="116">
        <f t="shared" si="13"/>
        <v>2.4218640504555009</v>
      </c>
      <c r="I83" s="115">
        <v>11498</v>
      </c>
      <c r="J83" s="116">
        <f t="shared" si="14"/>
        <v>0.17734998976039318</v>
      </c>
      <c r="K83" s="115">
        <v>7357</v>
      </c>
      <c r="L83" s="116">
        <f t="shared" si="15"/>
        <v>-0.36014959123325796</v>
      </c>
      <c r="M83" s="115">
        <v>13491</v>
      </c>
      <c r="N83" s="116">
        <v>0.83376376240315353</v>
      </c>
      <c r="O83" s="116">
        <v>0.64524390243902441</v>
      </c>
    </row>
    <row r="84" spans="1:16" x14ac:dyDescent="0.25">
      <c r="A84" s="1">
        <v>10</v>
      </c>
      <c r="B84" s="114" t="s">
        <v>89</v>
      </c>
      <c r="C84" s="115">
        <v>9966</v>
      </c>
      <c r="D84" s="116">
        <v>-0.20144230769230764</v>
      </c>
      <c r="E84" s="115">
        <v>4482</v>
      </c>
      <c r="F84" s="116">
        <f t="shared" si="12"/>
        <v>-0.55027092113184828</v>
      </c>
      <c r="G84" s="115">
        <v>11629</v>
      </c>
      <c r="H84" s="116">
        <f t="shared" si="13"/>
        <v>1.5946006247211066</v>
      </c>
      <c r="I84" s="115">
        <v>11877</v>
      </c>
      <c r="J84" s="116">
        <f t="shared" si="14"/>
        <v>2.1325995356436422E-2</v>
      </c>
      <c r="K84" s="115">
        <v>11841</v>
      </c>
      <c r="L84" s="116">
        <f t="shared" si="15"/>
        <v>-3.0310684516291486E-3</v>
      </c>
      <c r="M84" s="115">
        <v>8327</v>
      </c>
      <c r="N84" s="116">
        <v>-0.29676547588886071</v>
      </c>
      <c r="O84" s="116">
        <v>-0.16445916114790282</v>
      </c>
    </row>
    <row r="85" spans="1:16" x14ac:dyDescent="0.25">
      <c r="A85" s="1">
        <v>11</v>
      </c>
      <c r="B85" s="114" t="s">
        <v>91</v>
      </c>
      <c r="C85" s="115">
        <v>9417</v>
      </c>
      <c r="D85" s="116">
        <v>-0.15942158350441848</v>
      </c>
      <c r="E85" s="115">
        <v>3606</v>
      </c>
      <c r="F85" s="116">
        <f t="shared" si="12"/>
        <v>-0.61707550175215031</v>
      </c>
      <c r="G85" s="115">
        <v>10924</v>
      </c>
      <c r="H85" s="116">
        <f t="shared" si="13"/>
        <v>2.0293954520244037</v>
      </c>
      <c r="I85" s="115">
        <v>11650</v>
      </c>
      <c r="J85" s="116">
        <f t="shared" si="14"/>
        <v>6.6459172464298888E-2</v>
      </c>
      <c r="K85" s="115">
        <v>8893</v>
      </c>
      <c r="L85" s="116">
        <f t="shared" si="15"/>
        <v>-0.23665236051502148</v>
      </c>
      <c r="M85" s="115">
        <v>9954</v>
      </c>
      <c r="N85" s="116">
        <v>0.11930732036433156</v>
      </c>
      <c r="O85" s="116">
        <v>5.702453010512909E-2</v>
      </c>
    </row>
    <row r="86" spans="1:16" x14ac:dyDescent="0.25">
      <c r="A86" s="1">
        <v>12</v>
      </c>
      <c r="B86" s="114" t="s">
        <v>93</v>
      </c>
      <c r="C86" s="115">
        <v>10747</v>
      </c>
      <c r="D86" s="116">
        <v>0.14305466921931509</v>
      </c>
      <c r="E86" s="115">
        <v>3366</v>
      </c>
      <c r="F86" s="116">
        <f t="shared" si="12"/>
        <v>-0.68679631525076767</v>
      </c>
      <c r="G86" s="115">
        <v>10970</v>
      </c>
      <c r="H86" s="116">
        <f t="shared" si="13"/>
        <v>2.2590612002376709</v>
      </c>
      <c r="I86" s="115">
        <v>10227</v>
      </c>
      <c r="J86" s="116">
        <f t="shared" si="14"/>
        <v>-6.7730173199635368E-2</v>
      </c>
      <c r="K86" s="115">
        <v>10477</v>
      </c>
      <c r="L86" s="116">
        <f t="shared" si="15"/>
        <v>2.4445096313679526E-2</v>
      </c>
      <c r="M86" s="115"/>
      <c r="N86" s="116"/>
      <c r="O86" s="116"/>
    </row>
    <row r="87" spans="1:16" ht="15.75" x14ac:dyDescent="0.25">
      <c r="B87" s="117" t="s">
        <v>30</v>
      </c>
      <c r="C87" s="118">
        <v>110711</v>
      </c>
      <c r="D87" s="119">
        <v>-0.18768068090101986</v>
      </c>
      <c r="E87" s="118">
        <v>45374</v>
      </c>
      <c r="F87" s="119">
        <f t="shared" si="12"/>
        <v>-0.59015815953247652</v>
      </c>
      <c r="G87" s="118">
        <v>96469</v>
      </c>
      <c r="H87" s="119">
        <f t="shared" si="13"/>
        <v>1.126085423370212</v>
      </c>
      <c r="I87" s="118">
        <v>128559</v>
      </c>
      <c r="J87" s="119">
        <f t="shared" si="14"/>
        <v>0.33264572038686002</v>
      </c>
      <c r="K87" s="118">
        <v>120954</v>
      </c>
      <c r="L87" s="119">
        <f t="shared" si="15"/>
        <v>-5.9155718386110667E-2</v>
      </c>
      <c r="M87" s="118">
        <v>122087</v>
      </c>
      <c r="N87" s="119">
        <v>0.10508974718719744</v>
      </c>
      <c r="O87" s="119">
        <v>0.22130967148173353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9" t="s">
        <v>274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C7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247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15">
        <v>31462</v>
      </c>
      <c r="D97" s="116">
        <v>-3.4196954813359492E-2</v>
      </c>
      <c r="E97" s="115">
        <v>28069</v>
      </c>
      <c r="F97" s="116">
        <f t="shared" ref="F97:F109" si="16">IFERROR(E97/C97-1,"-")</f>
        <v>-0.1078443837009726</v>
      </c>
      <c r="G97" s="115">
        <v>4441</v>
      </c>
      <c r="H97" s="116">
        <f t="shared" ref="H97:H109" si="17">IFERROR(G97/E97-1,"-")</f>
        <v>-0.84178274965264177</v>
      </c>
      <c r="I97" s="115">
        <v>25050</v>
      </c>
      <c r="J97" s="116">
        <f t="shared" ref="J97:J109" si="18">IFERROR(I97/G97-1,"-")</f>
        <v>4.6406214816482771</v>
      </c>
      <c r="K97" s="115">
        <v>37942</v>
      </c>
      <c r="L97" s="116">
        <f t="shared" ref="L97:L109" si="19">IFERROR(K97/I97-1,"-")</f>
        <v>0.51465069860279433</v>
      </c>
      <c r="M97" s="115">
        <v>37470</v>
      </c>
      <c r="N97" s="116">
        <v>-1.2440040061145963E-2</v>
      </c>
      <c r="O97" s="116">
        <v>0.19096052380649664</v>
      </c>
    </row>
    <row r="98" spans="2:15" x14ac:dyDescent="0.25">
      <c r="B98" s="114" t="s">
        <v>73</v>
      </c>
      <c r="C98" s="115">
        <v>28564</v>
      </c>
      <c r="D98" s="116">
        <v>8.0823369153927738E-2</v>
      </c>
      <c r="E98" s="115">
        <v>28475</v>
      </c>
      <c r="F98" s="116">
        <f t="shared" si="16"/>
        <v>-3.1158101106287805E-3</v>
      </c>
      <c r="G98" s="115">
        <v>5762</v>
      </c>
      <c r="H98" s="116">
        <f t="shared" si="17"/>
        <v>-0.79764705882352938</v>
      </c>
      <c r="I98" s="115">
        <v>23883</v>
      </c>
      <c r="J98" s="116">
        <f t="shared" si="18"/>
        <v>3.1449149600833044</v>
      </c>
      <c r="K98" s="115">
        <v>28543</v>
      </c>
      <c r="L98" s="116">
        <f t="shared" si="19"/>
        <v>0.19511786626470706</v>
      </c>
      <c r="M98" s="115">
        <v>31515</v>
      </c>
      <c r="N98" s="116">
        <v>0.10412360298497014</v>
      </c>
      <c r="O98" s="116">
        <v>0.10331186108388191</v>
      </c>
    </row>
    <row r="99" spans="2:15" x14ac:dyDescent="0.25">
      <c r="B99" s="114" t="s">
        <v>75</v>
      </c>
      <c r="C99" s="115">
        <v>29336</v>
      </c>
      <c r="D99" s="116">
        <v>2.4301675977653536E-2</v>
      </c>
      <c r="E99" s="115">
        <v>10752</v>
      </c>
      <c r="F99" s="116">
        <f t="shared" si="16"/>
        <v>-0.6334878647395692</v>
      </c>
      <c r="G99" s="115">
        <v>10040</v>
      </c>
      <c r="H99" s="116">
        <f t="shared" si="17"/>
        <v>-6.6220238095238138E-2</v>
      </c>
      <c r="I99" s="115">
        <v>24877</v>
      </c>
      <c r="J99" s="116">
        <f t="shared" si="18"/>
        <v>1.4777888446215139</v>
      </c>
      <c r="K99" s="115">
        <v>28208</v>
      </c>
      <c r="L99" s="116">
        <f t="shared" si="19"/>
        <v>0.13389878200747685</v>
      </c>
      <c r="M99" s="115">
        <v>32985</v>
      </c>
      <c r="N99" s="116">
        <v>0.16934912081678966</v>
      </c>
      <c r="O99" s="116">
        <v>0.12438641941641659</v>
      </c>
    </row>
    <row r="100" spans="2:15" x14ac:dyDescent="0.25">
      <c r="B100" s="114" t="s">
        <v>77</v>
      </c>
      <c r="C100" s="115">
        <v>20071</v>
      </c>
      <c r="D100" s="116">
        <v>4.9958150240636101E-2</v>
      </c>
      <c r="E100" s="115">
        <v>0</v>
      </c>
      <c r="F100" s="116">
        <f t="shared" si="16"/>
        <v>-1</v>
      </c>
      <c r="G100" s="115">
        <v>8007</v>
      </c>
      <c r="H100" s="116" t="str">
        <f t="shared" si="17"/>
        <v>-</v>
      </c>
      <c r="I100" s="115">
        <v>21470</v>
      </c>
      <c r="J100" s="116">
        <f t="shared" si="18"/>
        <v>1.6814037716997627</v>
      </c>
      <c r="K100" s="115">
        <v>17602</v>
      </c>
      <c r="L100" s="116">
        <f t="shared" si="19"/>
        <v>-0.18015836050302747</v>
      </c>
      <c r="M100" s="115">
        <v>23357</v>
      </c>
      <c r="N100" s="116">
        <v>0.32695148278604713</v>
      </c>
      <c r="O100" s="116">
        <v>0.16371879826615521</v>
      </c>
    </row>
    <row r="101" spans="2:15" x14ac:dyDescent="0.25">
      <c r="B101" s="114" t="s">
        <v>79</v>
      </c>
      <c r="C101" s="115">
        <v>15706</v>
      </c>
      <c r="D101" s="116">
        <v>4.9585672280139104E-2</v>
      </c>
      <c r="E101" s="115">
        <v>0</v>
      </c>
      <c r="F101" s="116">
        <f t="shared" si="16"/>
        <v>-1</v>
      </c>
      <c r="G101" s="115">
        <v>8679</v>
      </c>
      <c r="H101" s="116" t="str">
        <f t="shared" si="17"/>
        <v>-</v>
      </c>
      <c r="I101" s="115">
        <v>18584</v>
      </c>
      <c r="J101" s="116">
        <f t="shared" si="18"/>
        <v>1.1412605138840881</v>
      </c>
      <c r="K101" s="115">
        <v>14402</v>
      </c>
      <c r="L101" s="116">
        <f t="shared" si="19"/>
        <v>-0.22503228583727941</v>
      </c>
      <c r="M101" s="115">
        <v>13575</v>
      </c>
      <c r="N101" s="116">
        <v>-5.7422580197194817E-2</v>
      </c>
      <c r="O101" s="116">
        <v>-0.13568063160575572</v>
      </c>
    </row>
    <row r="102" spans="2:15" x14ac:dyDescent="0.25">
      <c r="B102" s="114" t="s">
        <v>81</v>
      </c>
      <c r="C102" s="115">
        <v>12913</v>
      </c>
      <c r="D102" s="116">
        <v>-5.7995331193463673E-2</v>
      </c>
      <c r="E102" s="115">
        <v>0</v>
      </c>
      <c r="F102" s="116">
        <f t="shared" si="16"/>
        <v>-1</v>
      </c>
      <c r="G102" s="115">
        <v>8348</v>
      </c>
      <c r="H102" s="116" t="str">
        <f t="shared" si="17"/>
        <v>-</v>
      </c>
      <c r="I102" s="115">
        <v>16166</v>
      </c>
      <c r="J102" s="116">
        <f t="shared" si="18"/>
        <v>0.93651173933876386</v>
      </c>
      <c r="K102" s="115">
        <v>12768</v>
      </c>
      <c r="L102" s="116">
        <f t="shared" si="19"/>
        <v>-0.21019423481380672</v>
      </c>
      <c r="M102" s="115">
        <v>11859</v>
      </c>
      <c r="N102" s="116">
        <v>-7.1193609022556337E-2</v>
      </c>
      <c r="O102" s="116">
        <v>-8.1623170448385296E-2</v>
      </c>
    </row>
    <row r="103" spans="2:15" x14ac:dyDescent="0.25">
      <c r="B103" s="114" t="s">
        <v>83</v>
      </c>
      <c r="C103" s="115">
        <v>18955</v>
      </c>
      <c r="D103" s="116">
        <v>0.19604997476022201</v>
      </c>
      <c r="E103" s="115">
        <v>0</v>
      </c>
      <c r="F103" s="116">
        <f t="shared" si="16"/>
        <v>-1</v>
      </c>
      <c r="G103" s="115">
        <v>10677</v>
      </c>
      <c r="H103" s="116" t="str">
        <f t="shared" si="17"/>
        <v>-</v>
      </c>
      <c r="I103" s="115">
        <v>17702</v>
      </c>
      <c r="J103" s="116">
        <f t="shared" si="18"/>
        <v>0.65795635478130565</v>
      </c>
      <c r="K103" s="115">
        <v>15329</v>
      </c>
      <c r="L103" s="116">
        <f t="shared" si="19"/>
        <v>-0.13405264941814488</v>
      </c>
      <c r="M103" s="115">
        <v>15153</v>
      </c>
      <c r="N103" s="116">
        <v>-1.148150564289907E-2</v>
      </c>
      <c r="O103" s="116">
        <v>-0.20058032181482455</v>
      </c>
    </row>
    <row r="104" spans="2:15" x14ac:dyDescent="0.25">
      <c r="B104" s="114" t="s">
        <v>85</v>
      </c>
      <c r="C104" s="115">
        <v>18916</v>
      </c>
      <c r="D104" s="116">
        <v>-5.6770395290159925E-3</v>
      </c>
      <c r="E104" s="115">
        <v>5572</v>
      </c>
      <c r="F104" s="116">
        <f t="shared" si="16"/>
        <v>-0.70543455275956868</v>
      </c>
      <c r="G104" s="115">
        <v>14093</v>
      </c>
      <c r="H104" s="116">
        <f t="shared" si="17"/>
        <v>1.5292534099066764</v>
      </c>
      <c r="I104" s="115">
        <v>20739</v>
      </c>
      <c r="J104" s="116">
        <f t="shared" si="18"/>
        <v>0.47158163627332716</v>
      </c>
      <c r="K104" s="115">
        <v>21205</v>
      </c>
      <c r="L104" s="116">
        <f t="shared" si="19"/>
        <v>2.2469742996287234E-2</v>
      </c>
      <c r="M104" s="115">
        <v>20897</v>
      </c>
      <c r="N104" s="116">
        <v>-1.4524876208441451E-2</v>
      </c>
      <c r="O104" s="116">
        <v>0.1047261577500529</v>
      </c>
    </row>
    <row r="105" spans="2:15" x14ac:dyDescent="0.25">
      <c r="B105" s="114" t="s">
        <v>87</v>
      </c>
      <c r="C105" s="115">
        <v>18348</v>
      </c>
      <c r="D105" s="116">
        <v>-8.7799542607139291E-2</v>
      </c>
      <c r="E105" s="115">
        <v>4557</v>
      </c>
      <c r="F105" s="116">
        <f t="shared" si="16"/>
        <v>-0.75163505559189014</v>
      </c>
      <c r="G105" s="115">
        <v>13635</v>
      </c>
      <c r="H105" s="116">
        <f t="shared" si="17"/>
        <v>1.9921000658327848</v>
      </c>
      <c r="I105" s="115">
        <v>17676</v>
      </c>
      <c r="J105" s="116">
        <f t="shared" si="18"/>
        <v>0.29636963696369634</v>
      </c>
      <c r="K105" s="115">
        <v>17064</v>
      </c>
      <c r="L105" s="116">
        <f t="shared" si="19"/>
        <v>-3.4623217922606919E-2</v>
      </c>
      <c r="M105" s="115">
        <v>16062</v>
      </c>
      <c r="N105" s="116">
        <v>-5.8720112517580914E-2</v>
      </c>
      <c r="O105" s="116">
        <v>-0.12459123610202749</v>
      </c>
    </row>
    <row r="106" spans="2:15" x14ac:dyDescent="0.25">
      <c r="B106" s="114" t="s">
        <v>89</v>
      </c>
      <c r="C106" s="115">
        <v>19796</v>
      </c>
      <c r="D106" s="116">
        <v>-4.7765645293183945E-2</v>
      </c>
      <c r="E106" s="115">
        <v>5146</v>
      </c>
      <c r="F106" s="116">
        <f t="shared" si="16"/>
        <v>-0.74004849464538291</v>
      </c>
      <c r="G106" s="115">
        <v>18771</v>
      </c>
      <c r="H106" s="116">
        <f t="shared" si="17"/>
        <v>2.6476875242907112</v>
      </c>
      <c r="I106" s="115">
        <v>22032</v>
      </c>
      <c r="J106" s="116">
        <f t="shared" si="18"/>
        <v>0.17372542752117637</v>
      </c>
      <c r="K106" s="115">
        <v>20857</v>
      </c>
      <c r="L106" s="116">
        <f t="shared" si="19"/>
        <v>-5.3331517792302052E-2</v>
      </c>
      <c r="M106" s="115">
        <v>18778</v>
      </c>
      <c r="N106" s="116">
        <v>-9.9678764923047392E-2</v>
      </c>
      <c r="O106" s="116">
        <v>-5.1424530208122876E-2</v>
      </c>
    </row>
    <row r="107" spans="2:15" x14ac:dyDescent="0.25">
      <c r="B107" s="114" t="s">
        <v>91</v>
      </c>
      <c r="C107" s="115">
        <v>25550</v>
      </c>
      <c r="D107" s="116">
        <v>-7.7650626331179362E-2</v>
      </c>
      <c r="E107" s="115">
        <v>5365</v>
      </c>
      <c r="F107" s="116">
        <f t="shared" si="16"/>
        <v>-0.79001956947162433</v>
      </c>
      <c r="G107" s="115">
        <v>24682</v>
      </c>
      <c r="H107" s="116">
        <f t="shared" si="17"/>
        <v>3.6005591798695251</v>
      </c>
      <c r="I107" s="115">
        <v>30180</v>
      </c>
      <c r="J107" s="116">
        <f t="shared" si="18"/>
        <v>0.22275342354752459</v>
      </c>
      <c r="K107" s="115">
        <v>29246</v>
      </c>
      <c r="L107" s="116">
        <f t="shared" si="19"/>
        <v>-3.0947647448641535E-2</v>
      </c>
      <c r="M107" s="115">
        <v>24055</v>
      </c>
      <c r="N107" s="116">
        <v>-0.1774943582028311</v>
      </c>
      <c r="O107" s="116">
        <v>-5.8512720156555731E-2</v>
      </c>
    </row>
    <row r="108" spans="2:15" x14ac:dyDescent="0.25">
      <c r="B108" s="114" t="s">
        <v>93</v>
      </c>
      <c r="C108" s="115">
        <v>28412</v>
      </c>
      <c r="D108" s="116">
        <v>-4.4042932606574436E-2</v>
      </c>
      <c r="E108" s="115">
        <v>5717</v>
      </c>
      <c r="F108" s="116">
        <f t="shared" si="16"/>
        <v>-0.79878220470223849</v>
      </c>
      <c r="G108" s="115">
        <v>25403</v>
      </c>
      <c r="H108" s="116">
        <f t="shared" si="17"/>
        <v>3.4434143781703694</v>
      </c>
      <c r="I108" s="115">
        <v>33196</v>
      </c>
      <c r="J108" s="116">
        <f t="shared" si="18"/>
        <v>0.30677479037908917</v>
      </c>
      <c r="K108" s="115">
        <v>30946</v>
      </c>
      <c r="L108" s="116">
        <f t="shared" si="19"/>
        <v>-6.7779250512109868E-2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268029</v>
      </c>
      <c r="D109" s="119">
        <v>-2.2335637626614835E-3</v>
      </c>
      <c r="E109" s="118">
        <v>100111</v>
      </c>
      <c r="F109" s="119">
        <f t="shared" si="16"/>
        <v>-0.62649190945755873</v>
      </c>
      <c r="G109" s="118">
        <v>152538</v>
      </c>
      <c r="H109" s="119">
        <f t="shared" si="17"/>
        <v>0.52368870553685398</v>
      </c>
      <c r="I109" s="118">
        <v>271555</v>
      </c>
      <c r="J109" s="119">
        <f t="shared" si="18"/>
        <v>0.78024492257666944</v>
      </c>
      <c r="K109" s="118">
        <v>274112</v>
      </c>
      <c r="L109" s="119">
        <f t="shared" si="19"/>
        <v>9.4161403767192287E-3</v>
      </c>
      <c r="M109" s="118">
        <v>245706</v>
      </c>
      <c r="N109" s="119">
        <v>1.0445539261245473E-2</v>
      </c>
      <c r="O109" s="119">
        <v>2.5411385669631192E-2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9" t="s">
        <v>275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C7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247</v>
      </c>
      <c r="M118" s="113" t="s">
        <v>69</v>
      </c>
      <c r="N118" s="112" t="s">
        <v>270</v>
      </c>
      <c r="O118" s="112" t="s">
        <v>271</v>
      </c>
    </row>
    <row r="119" spans="1:16" x14ac:dyDescent="0.25">
      <c r="B119" s="114" t="s">
        <v>71</v>
      </c>
      <c r="C119" s="115">
        <v>4130</v>
      </c>
      <c r="D119" s="116">
        <v>-0.27314325941569872</v>
      </c>
      <c r="E119" s="115">
        <v>4037</v>
      </c>
      <c r="F119" s="116">
        <f t="shared" ref="F119:F131" si="20">IFERROR(E119/C119-1,"-")</f>
        <v>-2.2518159806295346E-2</v>
      </c>
      <c r="G119" s="115">
        <v>105</v>
      </c>
      <c r="H119" s="116">
        <f t="shared" ref="H119:H131" si="21">IFERROR(G119/E119-1,"-")</f>
        <v>-0.97399058706960617</v>
      </c>
      <c r="I119" s="115">
        <v>3433</v>
      </c>
      <c r="J119" s="116">
        <f t="shared" ref="J119:J131" si="22">IFERROR(I119/G119-1,"-")</f>
        <v>31.695238095238096</v>
      </c>
      <c r="K119" s="115">
        <v>5079</v>
      </c>
      <c r="L119" s="116">
        <f t="shared" ref="L119:L131" si="23">IFERROR(K119/I119-1,"-")</f>
        <v>0.47946402563355672</v>
      </c>
      <c r="M119" s="115">
        <v>5741</v>
      </c>
      <c r="N119" s="116">
        <v>0.13034061823193532</v>
      </c>
      <c r="O119" s="116">
        <v>0.39007263922518165</v>
      </c>
    </row>
    <row r="120" spans="1:16" x14ac:dyDescent="0.25">
      <c r="B120" s="114" t="s">
        <v>73</v>
      </c>
      <c r="C120" s="115">
        <v>4194</v>
      </c>
      <c r="D120" s="116">
        <v>-0.10556621880998085</v>
      </c>
      <c r="E120" s="115">
        <v>3425</v>
      </c>
      <c r="F120" s="116">
        <f t="shared" si="20"/>
        <v>-0.18335717691940867</v>
      </c>
      <c r="G120" s="115">
        <v>159</v>
      </c>
      <c r="H120" s="116">
        <f t="shared" si="21"/>
        <v>-0.95357664233576644</v>
      </c>
      <c r="I120" s="115">
        <v>3574</v>
      </c>
      <c r="J120" s="116">
        <f t="shared" si="22"/>
        <v>21.477987421383649</v>
      </c>
      <c r="K120" s="115">
        <v>3403</v>
      </c>
      <c r="L120" s="116">
        <f t="shared" si="23"/>
        <v>-4.7845551203133718E-2</v>
      </c>
      <c r="M120" s="115">
        <v>4850</v>
      </c>
      <c r="N120" s="116">
        <v>0.42521304731119591</v>
      </c>
      <c r="O120" s="116">
        <v>0.15641392465426796</v>
      </c>
    </row>
    <row r="121" spans="1:16" x14ac:dyDescent="0.25">
      <c r="B121" s="114" t="s">
        <v>75</v>
      </c>
      <c r="C121" s="115">
        <v>3947</v>
      </c>
      <c r="D121" s="116">
        <v>-5.9117997616209728E-2</v>
      </c>
      <c r="E121" s="115">
        <v>1454</v>
      </c>
      <c r="F121" s="116">
        <f t="shared" si="20"/>
        <v>-0.63161895110210287</v>
      </c>
      <c r="G121" s="115">
        <v>623</v>
      </c>
      <c r="H121" s="116">
        <f t="shared" si="21"/>
        <v>-0.57152682255845944</v>
      </c>
      <c r="I121" s="115">
        <v>3753</v>
      </c>
      <c r="J121" s="116">
        <f t="shared" si="22"/>
        <v>5.0240770465489568</v>
      </c>
      <c r="K121" s="115">
        <v>3286</v>
      </c>
      <c r="L121" s="116">
        <f t="shared" si="23"/>
        <v>-0.12443378630428992</v>
      </c>
      <c r="M121" s="115">
        <v>4425</v>
      </c>
      <c r="N121" s="116">
        <v>0.34662203286670734</v>
      </c>
      <c r="O121" s="116">
        <v>0.12110463643273373</v>
      </c>
    </row>
    <row r="122" spans="1:16" x14ac:dyDescent="0.25">
      <c r="B122" s="114" t="s">
        <v>77</v>
      </c>
      <c r="C122" s="115">
        <v>2305</v>
      </c>
      <c r="D122" s="116">
        <v>0.23262032085561501</v>
      </c>
      <c r="E122" s="115">
        <v>0</v>
      </c>
      <c r="F122" s="116">
        <f t="shared" si="20"/>
        <v>-1</v>
      </c>
      <c r="G122" s="115">
        <v>255</v>
      </c>
      <c r="H122" s="116" t="str">
        <f t="shared" si="21"/>
        <v>-</v>
      </c>
      <c r="I122" s="115">
        <v>2500</v>
      </c>
      <c r="J122" s="116">
        <f t="shared" si="22"/>
        <v>8.8039215686274517</v>
      </c>
      <c r="K122" s="115">
        <v>2023</v>
      </c>
      <c r="L122" s="116">
        <f t="shared" si="23"/>
        <v>-0.19079999999999997</v>
      </c>
      <c r="M122" s="115">
        <v>3860</v>
      </c>
      <c r="N122" s="116">
        <v>0.90805734058329213</v>
      </c>
      <c r="O122" s="116">
        <v>0.67462039045553146</v>
      </c>
    </row>
    <row r="123" spans="1:16" x14ac:dyDescent="0.25">
      <c r="B123" s="114" t="s">
        <v>79</v>
      </c>
      <c r="C123" s="115">
        <v>1499</v>
      </c>
      <c r="D123" s="116">
        <v>-0.15070821529745038</v>
      </c>
      <c r="E123" s="115">
        <v>0</v>
      </c>
      <c r="F123" s="116">
        <f t="shared" si="20"/>
        <v>-1</v>
      </c>
      <c r="G123" s="115">
        <v>352</v>
      </c>
      <c r="H123" s="116" t="str">
        <f t="shared" si="21"/>
        <v>-</v>
      </c>
      <c r="I123" s="115">
        <v>1644</v>
      </c>
      <c r="J123" s="116">
        <f t="shared" si="22"/>
        <v>3.6704545454545459</v>
      </c>
      <c r="K123" s="115">
        <v>1553</v>
      </c>
      <c r="L123" s="116">
        <f t="shared" si="23"/>
        <v>-5.5352798053527996E-2</v>
      </c>
      <c r="M123" s="115">
        <v>1323</v>
      </c>
      <c r="N123" s="116">
        <v>-0.14810045074050227</v>
      </c>
      <c r="O123" s="116">
        <v>-0.11741160773849235</v>
      </c>
    </row>
    <row r="124" spans="1:16" x14ac:dyDescent="0.25">
      <c r="B124" s="114" t="s">
        <v>81</v>
      </c>
      <c r="C124" s="115">
        <v>1360</v>
      </c>
      <c r="D124" s="116">
        <v>-0.31208902377339398</v>
      </c>
      <c r="E124" s="115">
        <v>0</v>
      </c>
      <c r="F124" s="116">
        <f t="shared" si="20"/>
        <v>-1</v>
      </c>
      <c r="G124" s="115">
        <v>363</v>
      </c>
      <c r="H124" s="116" t="str">
        <f t="shared" si="21"/>
        <v>-</v>
      </c>
      <c r="I124" s="115">
        <v>2004</v>
      </c>
      <c r="J124" s="116">
        <f t="shared" si="22"/>
        <v>4.5206611570247937</v>
      </c>
      <c r="K124" s="115">
        <v>1777</v>
      </c>
      <c r="L124" s="116">
        <f t="shared" si="23"/>
        <v>-0.11327345309381243</v>
      </c>
      <c r="M124" s="115">
        <v>1481</v>
      </c>
      <c r="N124" s="116">
        <v>-0.16657287563308942</v>
      </c>
      <c r="O124" s="116">
        <v>8.8970588235294024E-2</v>
      </c>
    </row>
    <row r="125" spans="1:16" x14ac:dyDescent="0.25">
      <c r="B125" s="114" t="s">
        <v>83</v>
      </c>
      <c r="C125" s="115">
        <v>2375</v>
      </c>
      <c r="D125" s="116">
        <v>6.2639821029082832E-2</v>
      </c>
      <c r="E125" s="115">
        <v>0</v>
      </c>
      <c r="F125" s="116">
        <f t="shared" si="20"/>
        <v>-1</v>
      </c>
      <c r="G125" s="115">
        <v>433</v>
      </c>
      <c r="H125" s="116" t="str">
        <f t="shared" si="21"/>
        <v>-</v>
      </c>
      <c r="I125" s="115">
        <v>2896</v>
      </c>
      <c r="J125" s="116">
        <f t="shared" si="22"/>
        <v>5.6882217090069283</v>
      </c>
      <c r="K125" s="115">
        <v>1965</v>
      </c>
      <c r="L125" s="116">
        <f t="shared" si="23"/>
        <v>-0.32147790055248615</v>
      </c>
      <c r="M125" s="115">
        <v>1886</v>
      </c>
      <c r="N125" s="116">
        <v>-4.0203562340966892E-2</v>
      </c>
      <c r="O125" s="116">
        <v>-0.20589473684210524</v>
      </c>
    </row>
    <row r="126" spans="1:16" x14ac:dyDescent="0.25">
      <c r="B126" s="114" t="s">
        <v>85</v>
      </c>
      <c r="C126" s="115">
        <v>2246</v>
      </c>
      <c r="D126" s="116">
        <v>0.16312791299844642</v>
      </c>
      <c r="E126" s="115">
        <v>231</v>
      </c>
      <c r="F126" s="116">
        <f t="shared" si="20"/>
        <v>-0.89715048975957257</v>
      </c>
      <c r="G126" s="115">
        <v>874</v>
      </c>
      <c r="H126" s="116">
        <f t="shared" si="21"/>
        <v>2.7835497835497836</v>
      </c>
      <c r="I126" s="115">
        <v>2814</v>
      </c>
      <c r="J126" s="116">
        <f t="shared" si="22"/>
        <v>2.2196796338672771</v>
      </c>
      <c r="K126" s="115">
        <v>4366</v>
      </c>
      <c r="L126" s="116">
        <f t="shared" si="23"/>
        <v>0.55152807391613368</v>
      </c>
      <c r="M126" s="115">
        <v>2083</v>
      </c>
      <c r="N126" s="116">
        <v>-0.52290426019239578</v>
      </c>
      <c r="O126" s="116">
        <v>-7.257346393588604E-2</v>
      </c>
    </row>
    <row r="127" spans="1:16" x14ac:dyDescent="0.25">
      <c r="B127" s="114" t="s">
        <v>87</v>
      </c>
      <c r="C127" s="115">
        <v>2147</v>
      </c>
      <c r="D127" s="116">
        <v>0.1649484536082475</v>
      </c>
      <c r="E127" s="115">
        <v>271</v>
      </c>
      <c r="F127" s="116">
        <f t="shared" si="20"/>
        <v>-0.87377736376339077</v>
      </c>
      <c r="G127" s="115">
        <v>1015</v>
      </c>
      <c r="H127" s="116">
        <f t="shared" si="21"/>
        <v>2.7453874538745389</v>
      </c>
      <c r="I127" s="115">
        <v>2245</v>
      </c>
      <c r="J127" s="116">
        <f t="shared" si="22"/>
        <v>1.2118226600985222</v>
      </c>
      <c r="K127" s="115">
        <v>4909</v>
      </c>
      <c r="L127" s="116">
        <f t="shared" si="23"/>
        <v>1.1866369710467706</v>
      </c>
      <c r="M127" s="115">
        <v>2363</v>
      </c>
      <c r="N127" s="116">
        <v>-0.51863923405988999</v>
      </c>
      <c r="O127" s="116">
        <v>0.10060549604098745</v>
      </c>
    </row>
    <row r="128" spans="1:16" x14ac:dyDescent="0.25">
      <c r="A128" s="120"/>
      <c r="B128" s="114" t="s">
        <v>89</v>
      </c>
      <c r="C128" s="115">
        <v>2070</v>
      </c>
      <c r="D128" s="116">
        <v>-0.32286555446516196</v>
      </c>
      <c r="E128" s="115">
        <v>273</v>
      </c>
      <c r="F128" s="116">
        <f t="shared" si="20"/>
        <v>-0.86811594202898545</v>
      </c>
      <c r="G128" s="115">
        <v>2145</v>
      </c>
      <c r="H128" s="116">
        <f t="shared" si="21"/>
        <v>6.8571428571428568</v>
      </c>
      <c r="I128" s="115">
        <v>2166</v>
      </c>
      <c r="J128" s="116">
        <f t="shared" si="22"/>
        <v>9.7902097902098362E-3</v>
      </c>
      <c r="K128" s="115">
        <v>4936</v>
      </c>
      <c r="L128" s="116">
        <f t="shared" si="23"/>
        <v>1.2788550323176362</v>
      </c>
      <c r="M128" s="115">
        <v>1826</v>
      </c>
      <c r="N128" s="116">
        <v>-0.63006482982171796</v>
      </c>
      <c r="O128" s="116">
        <v>-0.11787439613526574</v>
      </c>
    </row>
    <row r="129" spans="2:16" x14ac:dyDescent="0.25">
      <c r="B129" s="114" t="s">
        <v>91</v>
      </c>
      <c r="C129" s="115">
        <v>3126</v>
      </c>
      <c r="D129" s="116">
        <v>-5.61594202898551E-2</v>
      </c>
      <c r="E129" s="115">
        <v>586</v>
      </c>
      <c r="F129" s="116">
        <f t="shared" si="20"/>
        <v>-0.8125399872040947</v>
      </c>
      <c r="G129" s="115">
        <v>2512</v>
      </c>
      <c r="H129" s="116">
        <f t="shared" si="21"/>
        <v>3.2866894197952217</v>
      </c>
      <c r="I129" s="115">
        <v>2705</v>
      </c>
      <c r="J129" s="116">
        <f t="shared" si="22"/>
        <v>7.6831210191082855E-2</v>
      </c>
      <c r="K129" s="115">
        <v>3283</v>
      </c>
      <c r="L129" s="116">
        <f t="shared" si="23"/>
        <v>0.21367837338262485</v>
      </c>
      <c r="M129" s="115">
        <v>2998</v>
      </c>
      <c r="N129" s="116">
        <v>-8.6810843740481314E-2</v>
      </c>
      <c r="O129" s="116">
        <v>-4.0946896992962278E-2</v>
      </c>
    </row>
    <row r="130" spans="2:16" x14ac:dyDescent="0.25">
      <c r="B130" s="114" t="s">
        <v>93</v>
      </c>
      <c r="C130" s="115">
        <v>3601</v>
      </c>
      <c r="D130" s="116">
        <v>-9.080902586681372E-3</v>
      </c>
      <c r="E130" s="115">
        <v>669</v>
      </c>
      <c r="F130" s="116">
        <f t="shared" si="20"/>
        <v>-0.81421827270202718</v>
      </c>
      <c r="G130" s="115">
        <v>2281</v>
      </c>
      <c r="H130" s="116">
        <f t="shared" si="21"/>
        <v>2.4095665171898357</v>
      </c>
      <c r="I130" s="115">
        <v>3617</v>
      </c>
      <c r="J130" s="116">
        <f t="shared" si="22"/>
        <v>0.58570802279701883</v>
      </c>
      <c r="K130" s="115">
        <v>3687</v>
      </c>
      <c r="L130" s="116">
        <f t="shared" si="23"/>
        <v>1.9353055017970799E-2</v>
      </c>
      <c r="M130" s="115"/>
      <c r="N130" s="116"/>
      <c r="O130" s="116"/>
    </row>
    <row r="131" spans="2:16" ht="15.75" x14ac:dyDescent="0.25">
      <c r="B131" s="117" t="s">
        <v>30</v>
      </c>
      <c r="C131" s="118">
        <v>33000</v>
      </c>
      <c r="D131" s="119">
        <v>-8.8145896656534939E-2</v>
      </c>
      <c r="E131" s="118">
        <v>11431</v>
      </c>
      <c r="F131" s="119">
        <f t="shared" si="20"/>
        <v>-0.65360606060606052</v>
      </c>
      <c r="G131" s="118">
        <v>11117</v>
      </c>
      <c r="H131" s="119">
        <f t="shared" si="21"/>
        <v>-2.7469162802904346E-2</v>
      </c>
      <c r="I131" s="118">
        <v>33351</v>
      </c>
      <c r="J131" s="119">
        <f t="shared" si="22"/>
        <v>2</v>
      </c>
      <c r="K131" s="118">
        <v>40267</v>
      </c>
      <c r="L131" s="119">
        <f t="shared" si="23"/>
        <v>0.2073700938502594</v>
      </c>
      <c r="M131" s="118">
        <v>32836</v>
      </c>
      <c r="N131" s="119">
        <v>-0.10235101148168402</v>
      </c>
      <c r="O131" s="119">
        <v>0.1169087383924623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9" t="s">
        <v>276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C7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247</v>
      </c>
      <c r="M140" s="113" t="s">
        <v>69</v>
      </c>
      <c r="N140" s="112" t="s">
        <v>270</v>
      </c>
      <c r="O140" s="112" t="s">
        <v>271</v>
      </c>
    </row>
    <row r="141" spans="2:16" x14ac:dyDescent="0.25">
      <c r="B141" s="114" t="s">
        <v>71</v>
      </c>
      <c r="C141" s="115">
        <v>4801</v>
      </c>
      <c r="D141" s="116">
        <v>-3.1146179401992935E-3</v>
      </c>
      <c r="E141" s="115">
        <v>4131</v>
      </c>
      <c r="F141" s="116">
        <f t="shared" ref="F141:F153" si="24">IFERROR(E141/C141-1,"-")</f>
        <v>-0.1395542595292647</v>
      </c>
      <c r="G141" s="115">
        <v>492</v>
      </c>
      <c r="H141" s="116">
        <f t="shared" ref="H141:H153" si="25">IFERROR(G141/E141-1,"-")</f>
        <v>-0.8809005083514887</v>
      </c>
      <c r="I141" s="115">
        <v>3311</v>
      </c>
      <c r="J141" s="116">
        <f t="shared" ref="J141:J153" si="26">IFERROR(I141/G141-1,"-")</f>
        <v>5.7296747967479673</v>
      </c>
      <c r="K141" s="115">
        <v>6542</v>
      </c>
      <c r="L141" s="116">
        <f t="shared" ref="L141:L153" si="27">IFERROR(K141/I141-1,"-")</f>
        <v>0.97583811537299914</v>
      </c>
      <c r="M141" s="115">
        <v>6067</v>
      </c>
      <c r="N141" s="116">
        <v>-7.2607765209416031E-2</v>
      </c>
      <c r="O141" s="116">
        <v>0.26369506352843164</v>
      </c>
    </row>
    <row r="142" spans="2:16" x14ac:dyDescent="0.25">
      <c r="B142" s="114" t="s">
        <v>73</v>
      </c>
      <c r="C142" s="115">
        <v>3264</v>
      </c>
      <c r="D142" s="116">
        <v>-3.0878859857482177E-2</v>
      </c>
      <c r="E142" s="115">
        <v>3220</v>
      </c>
      <c r="F142" s="116">
        <f t="shared" si="24"/>
        <v>-1.3480392156862697E-2</v>
      </c>
      <c r="G142" s="115">
        <v>621</v>
      </c>
      <c r="H142" s="116">
        <f t="shared" si="25"/>
        <v>-0.80714285714285716</v>
      </c>
      <c r="I142" s="115">
        <v>2826</v>
      </c>
      <c r="J142" s="116">
        <f t="shared" si="26"/>
        <v>3.5507246376811592</v>
      </c>
      <c r="K142" s="115">
        <v>4664</v>
      </c>
      <c r="L142" s="116">
        <f t="shared" si="27"/>
        <v>0.65038924274593057</v>
      </c>
      <c r="M142" s="115">
        <v>4561</v>
      </c>
      <c r="N142" s="116">
        <v>-2.2084048027444236E-2</v>
      </c>
      <c r="O142" s="116">
        <v>0.39736519607843146</v>
      </c>
    </row>
    <row r="143" spans="2:16" x14ac:dyDescent="0.25">
      <c r="B143" s="114" t="s">
        <v>75</v>
      </c>
      <c r="C143" s="115">
        <v>3606</v>
      </c>
      <c r="D143" s="116">
        <v>-0.30693830482413997</v>
      </c>
      <c r="E143" s="115">
        <v>1575</v>
      </c>
      <c r="F143" s="116">
        <f t="shared" si="24"/>
        <v>-0.56322795341098164</v>
      </c>
      <c r="G143" s="115">
        <v>979</v>
      </c>
      <c r="H143" s="116">
        <f t="shared" si="25"/>
        <v>-0.37841269841269842</v>
      </c>
      <c r="I143" s="115">
        <v>3699</v>
      </c>
      <c r="J143" s="116">
        <f t="shared" si="26"/>
        <v>2.7783452502553625</v>
      </c>
      <c r="K143" s="115">
        <v>5403</v>
      </c>
      <c r="L143" s="116">
        <f t="shared" si="27"/>
        <v>0.46066504460665048</v>
      </c>
      <c r="M143" s="115">
        <v>5795</v>
      </c>
      <c r="N143" s="116">
        <v>7.2552285767166325E-2</v>
      </c>
      <c r="O143" s="116">
        <v>0.60704381586245137</v>
      </c>
    </row>
    <row r="144" spans="2:16" x14ac:dyDescent="0.25">
      <c r="B144" s="114" t="s">
        <v>77</v>
      </c>
      <c r="C144" s="115">
        <v>2384</v>
      </c>
      <c r="D144" s="116">
        <v>-2.6143790849673221E-2</v>
      </c>
      <c r="E144" s="115">
        <v>0</v>
      </c>
      <c r="F144" s="116">
        <f t="shared" si="24"/>
        <v>-1</v>
      </c>
      <c r="G144" s="115">
        <v>1047</v>
      </c>
      <c r="H144" s="116" t="str">
        <f t="shared" si="25"/>
        <v>-</v>
      </c>
      <c r="I144" s="115">
        <v>3126</v>
      </c>
      <c r="J144" s="116">
        <f t="shared" si="26"/>
        <v>1.9856733524355299</v>
      </c>
      <c r="K144" s="115">
        <v>3248</v>
      </c>
      <c r="L144" s="116">
        <f t="shared" si="27"/>
        <v>3.902751119641712E-2</v>
      </c>
      <c r="M144" s="115">
        <v>3013</v>
      </c>
      <c r="N144" s="116">
        <v>-7.2352216748768461E-2</v>
      </c>
      <c r="O144" s="116">
        <v>0.26384228187919456</v>
      </c>
    </row>
    <row r="145" spans="1:16" x14ac:dyDescent="0.25">
      <c r="B145" s="114" t="s">
        <v>79</v>
      </c>
      <c r="C145" s="115">
        <v>1291</v>
      </c>
      <c r="D145" s="116">
        <v>-0.14276228419654713</v>
      </c>
      <c r="E145" s="115">
        <v>0</v>
      </c>
      <c r="F145" s="116">
        <f t="shared" si="24"/>
        <v>-1</v>
      </c>
      <c r="G145" s="115">
        <v>704</v>
      </c>
      <c r="H145" s="116" t="str">
        <f t="shared" si="25"/>
        <v>-</v>
      </c>
      <c r="I145" s="115">
        <v>1982</v>
      </c>
      <c r="J145" s="116">
        <f t="shared" si="26"/>
        <v>1.8153409090909092</v>
      </c>
      <c r="K145" s="115">
        <v>1617</v>
      </c>
      <c r="L145" s="116">
        <f t="shared" si="27"/>
        <v>-0.18415741675075681</v>
      </c>
      <c r="M145" s="115">
        <v>1644</v>
      </c>
      <c r="N145" s="116">
        <v>1.6697588126159513E-2</v>
      </c>
      <c r="O145" s="116">
        <v>0.27343144848954304</v>
      </c>
    </row>
    <row r="146" spans="1:16" x14ac:dyDescent="0.25">
      <c r="B146" s="114" t="s">
        <v>81</v>
      </c>
      <c r="C146" s="115">
        <v>907</v>
      </c>
      <c r="D146" s="116">
        <v>-0.29798761609907121</v>
      </c>
      <c r="E146" s="115">
        <v>0</v>
      </c>
      <c r="F146" s="116">
        <f t="shared" si="24"/>
        <v>-1</v>
      </c>
      <c r="G146" s="115">
        <v>1002</v>
      </c>
      <c r="H146" s="116" t="str">
        <f t="shared" si="25"/>
        <v>-</v>
      </c>
      <c r="I146" s="115">
        <v>1123</v>
      </c>
      <c r="J146" s="116">
        <f t="shared" si="26"/>
        <v>0.12075848303393211</v>
      </c>
      <c r="K146" s="115">
        <v>1064</v>
      </c>
      <c r="L146" s="116">
        <f t="shared" si="27"/>
        <v>-5.2537845057880728E-2</v>
      </c>
      <c r="M146" s="115">
        <v>1312</v>
      </c>
      <c r="N146" s="116">
        <v>0.23308270676691722</v>
      </c>
      <c r="O146" s="116">
        <v>0.44652701212789414</v>
      </c>
    </row>
    <row r="147" spans="1:16" x14ac:dyDescent="0.25">
      <c r="B147" s="114" t="s">
        <v>83</v>
      </c>
      <c r="C147" s="115">
        <v>1493</v>
      </c>
      <c r="D147" s="116">
        <v>8.978102189781012E-2</v>
      </c>
      <c r="E147" s="115">
        <v>0</v>
      </c>
      <c r="F147" s="116">
        <f t="shared" si="24"/>
        <v>-1</v>
      </c>
      <c r="G147" s="115">
        <v>1279</v>
      </c>
      <c r="H147" s="116" t="str">
        <f t="shared" si="25"/>
        <v>-</v>
      </c>
      <c r="I147" s="115">
        <v>2041</v>
      </c>
      <c r="J147" s="116">
        <f t="shared" si="26"/>
        <v>0.59577795152462865</v>
      </c>
      <c r="K147" s="115">
        <v>1913</v>
      </c>
      <c r="L147" s="116">
        <f t="shared" si="27"/>
        <v>-6.2714355707986336E-2</v>
      </c>
      <c r="M147" s="115">
        <v>1547</v>
      </c>
      <c r="N147" s="116">
        <v>-0.19132253005750133</v>
      </c>
      <c r="O147" s="116">
        <v>3.6168787675820546E-2</v>
      </c>
    </row>
    <row r="148" spans="1:16" x14ac:dyDescent="0.25">
      <c r="B148" s="114" t="s">
        <v>85</v>
      </c>
      <c r="C148" s="115">
        <v>1907</v>
      </c>
      <c r="D148" s="116">
        <v>-0.26113909337466101</v>
      </c>
      <c r="E148" s="115">
        <v>423</v>
      </c>
      <c r="F148" s="116">
        <f t="shared" si="24"/>
        <v>-0.77818563188253798</v>
      </c>
      <c r="G148" s="115">
        <v>1631</v>
      </c>
      <c r="H148" s="116">
        <f t="shared" si="25"/>
        <v>2.855791962174941</v>
      </c>
      <c r="I148" s="115">
        <v>1858</v>
      </c>
      <c r="J148" s="116">
        <f t="shared" si="26"/>
        <v>0.13917841814837528</v>
      </c>
      <c r="K148" s="115">
        <v>2985</v>
      </c>
      <c r="L148" s="116">
        <f t="shared" si="27"/>
        <v>0.60656620021528518</v>
      </c>
      <c r="M148" s="115">
        <v>2860</v>
      </c>
      <c r="N148" s="116">
        <v>-4.1876046901172526E-2</v>
      </c>
      <c r="O148" s="116">
        <v>0.49973780807551127</v>
      </c>
    </row>
    <row r="149" spans="1:16" x14ac:dyDescent="0.25">
      <c r="B149" s="114" t="s">
        <v>87</v>
      </c>
      <c r="C149" s="115">
        <v>1505</v>
      </c>
      <c r="D149" s="116">
        <v>-0.17714598141060689</v>
      </c>
      <c r="E149" s="115">
        <v>265</v>
      </c>
      <c r="F149" s="116">
        <f t="shared" si="24"/>
        <v>-0.82392026578073096</v>
      </c>
      <c r="G149" s="115">
        <v>1556</v>
      </c>
      <c r="H149" s="116">
        <f t="shared" si="25"/>
        <v>4.8716981132075468</v>
      </c>
      <c r="I149" s="115">
        <v>1872</v>
      </c>
      <c r="J149" s="116">
        <f t="shared" si="26"/>
        <v>0.20308483290488422</v>
      </c>
      <c r="K149" s="115">
        <v>2184</v>
      </c>
      <c r="L149" s="116">
        <f t="shared" si="27"/>
        <v>0.16666666666666674</v>
      </c>
      <c r="M149" s="115">
        <v>2212</v>
      </c>
      <c r="N149" s="116">
        <v>1.2820512820512775E-2</v>
      </c>
      <c r="O149" s="116">
        <v>0.46976744186046515</v>
      </c>
    </row>
    <row r="150" spans="1:16" x14ac:dyDescent="0.25">
      <c r="A150" s="120"/>
      <c r="B150" s="114" t="s">
        <v>89</v>
      </c>
      <c r="C150" s="115">
        <v>2455</v>
      </c>
      <c r="D150" s="116">
        <v>-6.901782328403494E-2</v>
      </c>
      <c r="E150" s="115">
        <v>260</v>
      </c>
      <c r="F150" s="116">
        <f t="shared" si="24"/>
        <v>-0.8940936863543788</v>
      </c>
      <c r="G150" s="115">
        <v>3109</v>
      </c>
      <c r="H150" s="116">
        <f t="shared" si="25"/>
        <v>10.957692307692307</v>
      </c>
      <c r="I150" s="115">
        <v>2874</v>
      </c>
      <c r="J150" s="116">
        <f t="shared" si="26"/>
        <v>-7.5587005467996127E-2</v>
      </c>
      <c r="K150" s="115">
        <v>3162</v>
      </c>
      <c r="L150" s="116">
        <f t="shared" si="27"/>
        <v>0.10020876826722347</v>
      </c>
      <c r="M150" s="115">
        <v>3189</v>
      </c>
      <c r="N150" s="116">
        <v>8.5388994307400434E-3</v>
      </c>
      <c r="O150" s="116">
        <v>0.29898167006109988</v>
      </c>
    </row>
    <row r="151" spans="1:16" x14ac:dyDescent="0.25">
      <c r="B151" s="114" t="s">
        <v>91</v>
      </c>
      <c r="C151" s="115">
        <v>3469</v>
      </c>
      <c r="D151" s="116">
        <v>-8.3245243128964086E-2</v>
      </c>
      <c r="E151" s="115">
        <v>688</v>
      </c>
      <c r="F151" s="116">
        <f t="shared" si="24"/>
        <v>-0.80167195157105797</v>
      </c>
      <c r="G151" s="115">
        <v>4992</v>
      </c>
      <c r="H151" s="116">
        <f t="shared" si="25"/>
        <v>6.2558139534883717</v>
      </c>
      <c r="I151" s="115">
        <v>4788</v>
      </c>
      <c r="J151" s="116">
        <f t="shared" si="26"/>
        <v>-4.0865384615384581E-2</v>
      </c>
      <c r="K151" s="115">
        <v>4616</v>
      </c>
      <c r="L151" s="116">
        <f t="shared" si="27"/>
        <v>-3.5923141186299135E-2</v>
      </c>
      <c r="M151" s="115">
        <v>4412</v>
      </c>
      <c r="N151" s="116">
        <v>-4.4194107452339648E-2</v>
      </c>
      <c r="O151" s="116">
        <v>0.27183626405304118</v>
      </c>
    </row>
    <row r="152" spans="1:16" x14ac:dyDescent="0.25">
      <c r="B152" s="114" t="s">
        <v>93</v>
      </c>
      <c r="C152" s="115">
        <v>3783</v>
      </c>
      <c r="D152" s="116">
        <v>-0.19783715012722647</v>
      </c>
      <c r="E152" s="115">
        <v>611</v>
      </c>
      <c r="F152" s="116">
        <f t="shared" si="24"/>
        <v>-0.83848797250859108</v>
      </c>
      <c r="G152" s="115">
        <v>6016</v>
      </c>
      <c r="H152" s="116">
        <f t="shared" si="25"/>
        <v>8.8461538461538467</v>
      </c>
      <c r="I152" s="115">
        <v>5291</v>
      </c>
      <c r="J152" s="116">
        <f t="shared" si="26"/>
        <v>-0.12051196808510634</v>
      </c>
      <c r="K152" s="115">
        <v>6047</v>
      </c>
      <c r="L152" s="116">
        <f t="shared" si="27"/>
        <v>0.14288414288414297</v>
      </c>
      <c r="M152" s="115"/>
      <c r="N152" s="116"/>
      <c r="O152" s="116"/>
    </row>
    <row r="153" spans="1:16" ht="15.75" x14ac:dyDescent="0.25">
      <c r="B153" s="117" t="s">
        <v>30</v>
      </c>
      <c r="C153" s="118">
        <v>30865</v>
      </c>
      <c r="D153" s="119">
        <v>-0.13178621659634315</v>
      </c>
      <c r="E153" s="118">
        <v>11548</v>
      </c>
      <c r="F153" s="119">
        <f t="shared" si="24"/>
        <v>-0.62585452778227768</v>
      </c>
      <c r="G153" s="118">
        <v>23428</v>
      </c>
      <c r="H153" s="119">
        <f t="shared" si="25"/>
        <v>1.028749567024593</v>
      </c>
      <c r="I153" s="118">
        <v>34791</v>
      </c>
      <c r="J153" s="119">
        <f t="shared" si="26"/>
        <v>0.48501792726651871</v>
      </c>
      <c r="K153" s="118">
        <v>43445</v>
      </c>
      <c r="L153" s="119">
        <f t="shared" si="27"/>
        <v>0.24874249087407674</v>
      </c>
      <c r="M153" s="118">
        <v>36612</v>
      </c>
      <c r="N153" s="119">
        <v>-2.1017166693406031E-2</v>
      </c>
      <c r="O153" s="119">
        <v>0.35189424710139572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9" t="s">
        <v>277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C7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247</v>
      </c>
      <c r="M162" s="113" t="s">
        <v>69</v>
      </c>
      <c r="N162" s="112" t="s">
        <v>270</v>
      </c>
      <c r="O162" s="112" t="s">
        <v>271</v>
      </c>
    </row>
    <row r="163" spans="2:15" x14ac:dyDescent="0.25">
      <c r="B163" s="114" t="s">
        <v>71</v>
      </c>
      <c r="C163" s="115">
        <v>1809</v>
      </c>
      <c r="D163" s="116">
        <v>8.7793144918821397E-2</v>
      </c>
      <c r="E163" s="115">
        <v>1856</v>
      </c>
      <c r="F163" s="116">
        <f t="shared" ref="F163:F175" si="28">IFERROR(E163/C163-1,"-")</f>
        <v>2.598120508568269E-2</v>
      </c>
      <c r="G163" s="115">
        <v>580</v>
      </c>
      <c r="H163" s="116">
        <f t="shared" ref="H163:H175" si="29">IFERROR(G163/E163-1,"-")</f>
        <v>-0.6875</v>
      </c>
      <c r="I163" s="115">
        <v>1697</v>
      </c>
      <c r="J163" s="116">
        <f t="shared" ref="J163:J175" si="30">IFERROR(I163/G163-1,"-")</f>
        <v>1.9258620689655173</v>
      </c>
      <c r="K163" s="115">
        <v>3344</v>
      </c>
      <c r="L163" s="116">
        <f t="shared" ref="L163:L175" si="31">IFERROR(K163/I163-1,"-")</f>
        <v>0.97053624042427811</v>
      </c>
      <c r="M163" s="115">
        <v>2895</v>
      </c>
      <c r="N163" s="116">
        <v>-0.13427033492822971</v>
      </c>
      <c r="O163" s="116">
        <v>0.60033167495854056</v>
      </c>
    </row>
    <row r="164" spans="2:15" x14ac:dyDescent="0.25">
      <c r="B164" s="114" t="s">
        <v>73</v>
      </c>
      <c r="C164" s="115">
        <v>2212</v>
      </c>
      <c r="D164" s="116">
        <v>0.25183927560837582</v>
      </c>
      <c r="E164" s="115">
        <v>2151</v>
      </c>
      <c r="F164" s="116">
        <f t="shared" si="28"/>
        <v>-2.7576853526220635E-2</v>
      </c>
      <c r="G164" s="115">
        <v>656</v>
      </c>
      <c r="H164" s="116">
        <f t="shared" si="29"/>
        <v>-0.69502556950255689</v>
      </c>
      <c r="I164" s="115">
        <v>2208</v>
      </c>
      <c r="J164" s="116">
        <f t="shared" si="30"/>
        <v>2.3658536585365852</v>
      </c>
      <c r="K164" s="115">
        <v>2356</v>
      </c>
      <c r="L164" s="116">
        <f t="shared" si="31"/>
        <v>6.7028985507246341E-2</v>
      </c>
      <c r="M164" s="115">
        <v>2461</v>
      </c>
      <c r="N164" s="116">
        <v>4.4567062818336112E-2</v>
      </c>
      <c r="O164" s="116">
        <v>0.11256781193490051</v>
      </c>
    </row>
    <row r="165" spans="2:15" x14ac:dyDescent="0.25">
      <c r="B165" s="114" t="s">
        <v>75</v>
      </c>
      <c r="C165" s="115">
        <v>1654</v>
      </c>
      <c r="D165" s="116">
        <v>-0.14256091238983926</v>
      </c>
      <c r="E165" s="115">
        <v>911</v>
      </c>
      <c r="F165" s="116">
        <f t="shared" si="28"/>
        <v>-0.44921402660217657</v>
      </c>
      <c r="G165" s="115">
        <v>1078</v>
      </c>
      <c r="H165" s="116">
        <f t="shared" si="29"/>
        <v>0.1833150384193194</v>
      </c>
      <c r="I165" s="115">
        <v>2855</v>
      </c>
      <c r="J165" s="116">
        <f t="shared" si="30"/>
        <v>1.6484230055658626</v>
      </c>
      <c r="K165" s="115">
        <v>2785</v>
      </c>
      <c r="L165" s="116">
        <f t="shared" si="31"/>
        <v>-2.4518388791593737E-2</v>
      </c>
      <c r="M165" s="115">
        <v>2820</v>
      </c>
      <c r="N165" s="116">
        <v>1.2567324955116588E-2</v>
      </c>
      <c r="O165" s="116">
        <v>0.70495767835550183</v>
      </c>
    </row>
    <row r="166" spans="2:15" x14ac:dyDescent="0.25">
      <c r="B166" s="114" t="s">
        <v>77</v>
      </c>
      <c r="C166" s="115">
        <v>1396</v>
      </c>
      <c r="D166" s="116">
        <v>-5.802968960863697E-2</v>
      </c>
      <c r="E166" s="115">
        <v>0</v>
      </c>
      <c r="F166" s="116">
        <f t="shared" si="28"/>
        <v>-1</v>
      </c>
      <c r="G166" s="115">
        <v>1370</v>
      </c>
      <c r="H166" s="116" t="str">
        <f t="shared" si="29"/>
        <v>-</v>
      </c>
      <c r="I166" s="115">
        <v>1982</v>
      </c>
      <c r="J166" s="116">
        <f t="shared" si="30"/>
        <v>0.44671532846715323</v>
      </c>
      <c r="K166" s="115">
        <v>1759</v>
      </c>
      <c r="L166" s="116">
        <f t="shared" si="31"/>
        <v>-0.11251261352169528</v>
      </c>
      <c r="M166" s="115">
        <v>1879</v>
      </c>
      <c r="N166" s="116">
        <v>6.8220579874928911E-2</v>
      </c>
      <c r="O166" s="116">
        <v>0.34598853868194834</v>
      </c>
    </row>
    <row r="167" spans="2:15" x14ac:dyDescent="0.25">
      <c r="B167" s="114" t="s">
        <v>79</v>
      </c>
      <c r="C167" s="115">
        <v>1484</v>
      </c>
      <c r="D167" s="116">
        <v>-1.264138389886893E-2</v>
      </c>
      <c r="E167" s="115">
        <v>0</v>
      </c>
      <c r="F167" s="116">
        <f t="shared" si="28"/>
        <v>-1</v>
      </c>
      <c r="G167" s="115">
        <v>2061</v>
      </c>
      <c r="H167" s="116" t="str">
        <f t="shared" si="29"/>
        <v>-</v>
      </c>
      <c r="I167" s="115">
        <v>1622</v>
      </c>
      <c r="J167" s="116">
        <f t="shared" si="30"/>
        <v>-0.21300339640950994</v>
      </c>
      <c r="K167" s="115">
        <v>2014</v>
      </c>
      <c r="L167" s="116">
        <f t="shared" si="31"/>
        <v>0.24167694204685564</v>
      </c>
      <c r="M167" s="115">
        <v>1952</v>
      </c>
      <c r="N167" s="116">
        <v>-3.0784508440913627E-2</v>
      </c>
      <c r="O167" s="116">
        <v>0.31536388140161731</v>
      </c>
    </row>
    <row r="168" spans="2:15" x14ac:dyDescent="0.25">
      <c r="B168" s="114" t="s">
        <v>81</v>
      </c>
      <c r="C168" s="115">
        <v>920</v>
      </c>
      <c r="D168" s="116">
        <v>0.2921348314606742</v>
      </c>
      <c r="E168" s="115">
        <v>0</v>
      </c>
      <c r="F168" s="116">
        <f t="shared" si="28"/>
        <v>-1</v>
      </c>
      <c r="G168" s="115">
        <v>1029</v>
      </c>
      <c r="H168" s="116" t="str">
        <f t="shared" si="29"/>
        <v>-</v>
      </c>
      <c r="I168" s="115">
        <v>1049</v>
      </c>
      <c r="J168" s="116">
        <f t="shared" si="30"/>
        <v>1.9436345966958202E-2</v>
      </c>
      <c r="K168" s="115">
        <v>1678</v>
      </c>
      <c r="L168" s="116">
        <f t="shared" si="31"/>
        <v>0.59961868446139177</v>
      </c>
      <c r="M168" s="115">
        <v>905</v>
      </c>
      <c r="N168" s="116">
        <v>-0.46066746126340885</v>
      </c>
      <c r="O168" s="116">
        <v>-1.6304347826086918E-2</v>
      </c>
    </row>
    <row r="169" spans="2:15" x14ac:dyDescent="0.25">
      <c r="B169" s="114" t="s">
        <v>83</v>
      </c>
      <c r="C169" s="115">
        <v>1498</v>
      </c>
      <c r="D169" s="116">
        <v>0.45295829291949574</v>
      </c>
      <c r="E169" s="115">
        <v>0</v>
      </c>
      <c r="F169" s="116">
        <f t="shared" si="28"/>
        <v>-1</v>
      </c>
      <c r="G169" s="115">
        <v>1461</v>
      </c>
      <c r="H169" s="116" t="str">
        <f t="shared" si="29"/>
        <v>-</v>
      </c>
      <c r="I169" s="115">
        <v>1231</v>
      </c>
      <c r="J169" s="116">
        <f t="shared" si="30"/>
        <v>-0.15742642026009579</v>
      </c>
      <c r="K169" s="115">
        <v>1543</v>
      </c>
      <c r="L169" s="116">
        <f t="shared" si="31"/>
        <v>0.25345247766043877</v>
      </c>
      <c r="M169" s="115">
        <v>1293</v>
      </c>
      <c r="N169" s="116">
        <v>-0.1620220349967596</v>
      </c>
      <c r="O169" s="116">
        <v>-0.13684913217623496</v>
      </c>
    </row>
    <row r="170" spans="2:15" x14ac:dyDescent="0.25">
      <c r="B170" s="114" t="s">
        <v>85</v>
      </c>
      <c r="C170" s="115">
        <v>2197</v>
      </c>
      <c r="D170" s="116">
        <v>0.15086432687270812</v>
      </c>
      <c r="E170" s="115">
        <v>432</v>
      </c>
      <c r="F170" s="116">
        <f t="shared" si="28"/>
        <v>-0.80336822940373231</v>
      </c>
      <c r="G170" s="115">
        <v>2603</v>
      </c>
      <c r="H170" s="116">
        <f t="shared" si="29"/>
        <v>5.0254629629629628</v>
      </c>
      <c r="I170" s="115">
        <v>2883</v>
      </c>
      <c r="J170" s="116">
        <f t="shared" si="30"/>
        <v>0.10756819054936617</v>
      </c>
      <c r="K170" s="115">
        <v>3093</v>
      </c>
      <c r="L170" s="116">
        <f t="shared" si="31"/>
        <v>7.2840790842872094E-2</v>
      </c>
      <c r="M170" s="115">
        <v>3962</v>
      </c>
      <c r="N170" s="116">
        <v>0.28095699967668919</v>
      </c>
      <c r="O170" s="116">
        <v>0.80336822940373231</v>
      </c>
    </row>
    <row r="171" spans="2:15" x14ac:dyDescent="0.25">
      <c r="B171" s="114" t="s">
        <v>87</v>
      </c>
      <c r="C171" s="115">
        <v>1701</v>
      </c>
      <c r="D171" s="116">
        <v>-0.23584905660377353</v>
      </c>
      <c r="E171" s="115">
        <v>212</v>
      </c>
      <c r="F171" s="116">
        <f t="shared" si="28"/>
        <v>-0.87536743092298652</v>
      </c>
      <c r="G171" s="115">
        <v>1484</v>
      </c>
      <c r="H171" s="116">
        <f t="shared" si="29"/>
        <v>6</v>
      </c>
      <c r="I171" s="115">
        <v>1536</v>
      </c>
      <c r="J171" s="116">
        <f t="shared" si="30"/>
        <v>3.5040431266846417E-2</v>
      </c>
      <c r="K171" s="115">
        <v>1358</v>
      </c>
      <c r="L171" s="116">
        <f t="shared" si="31"/>
        <v>-0.11588541666666663</v>
      </c>
      <c r="M171" s="115">
        <v>2078</v>
      </c>
      <c r="N171" s="116">
        <v>0.53019145802650947</v>
      </c>
      <c r="O171" s="116">
        <v>0.22163433274544375</v>
      </c>
    </row>
    <row r="172" spans="2:15" x14ac:dyDescent="0.25">
      <c r="B172" s="114" t="s">
        <v>89</v>
      </c>
      <c r="C172" s="115">
        <v>1738</v>
      </c>
      <c r="D172" s="116">
        <v>0.22308233638282893</v>
      </c>
      <c r="E172" s="115">
        <v>349</v>
      </c>
      <c r="F172" s="116">
        <f t="shared" si="28"/>
        <v>-0.79919447640966634</v>
      </c>
      <c r="G172" s="115">
        <v>1609</v>
      </c>
      <c r="H172" s="116">
        <f t="shared" si="29"/>
        <v>3.6103151862464182</v>
      </c>
      <c r="I172" s="115">
        <v>1751</v>
      </c>
      <c r="J172" s="116">
        <f t="shared" si="30"/>
        <v>8.8253573648228612E-2</v>
      </c>
      <c r="K172" s="115">
        <v>1685</v>
      </c>
      <c r="L172" s="116">
        <f t="shared" si="31"/>
        <v>-3.7692747001713323E-2</v>
      </c>
      <c r="M172" s="115">
        <v>1740</v>
      </c>
      <c r="N172" s="116">
        <v>3.2640949554896048E-2</v>
      </c>
      <c r="O172" s="116">
        <v>1.1507479861909697E-3</v>
      </c>
    </row>
    <row r="173" spans="2:15" x14ac:dyDescent="0.25">
      <c r="B173" s="114" t="s">
        <v>91</v>
      </c>
      <c r="C173" s="115">
        <v>1784</v>
      </c>
      <c r="D173" s="116">
        <v>0.23545706371191133</v>
      </c>
      <c r="E173" s="115">
        <v>204</v>
      </c>
      <c r="F173" s="116">
        <f t="shared" si="28"/>
        <v>-0.88565022421524664</v>
      </c>
      <c r="G173" s="115">
        <v>2197</v>
      </c>
      <c r="H173" s="116">
        <f t="shared" si="29"/>
        <v>9.7696078431372548</v>
      </c>
      <c r="I173" s="115">
        <v>2465</v>
      </c>
      <c r="J173" s="116">
        <f t="shared" si="30"/>
        <v>0.12198452435138818</v>
      </c>
      <c r="K173" s="115">
        <v>2852</v>
      </c>
      <c r="L173" s="116">
        <f t="shared" si="31"/>
        <v>0.15699797160243412</v>
      </c>
      <c r="M173" s="115">
        <v>2022</v>
      </c>
      <c r="N173" s="116">
        <v>-0.29102384291725103</v>
      </c>
      <c r="O173" s="116">
        <v>0.13340807174887903</v>
      </c>
    </row>
    <row r="174" spans="2:15" x14ac:dyDescent="0.25">
      <c r="B174" s="114" t="s">
        <v>93</v>
      </c>
      <c r="C174" s="115">
        <v>1917</v>
      </c>
      <c r="D174" s="116">
        <v>0.19662921348314599</v>
      </c>
      <c r="E174" s="115">
        <v>597</v>
      </c>
      <c r="F174" s="116">
        <f t="shared" si="28"/>
        <v>-0.68857589984350542</v>
      </c>
      <c r="G174" s="115">
        <v>2122</v>
      </c>
      <c r="H174" s="116">
        <f t="shared" si="29"/>
        <v>2.5544388609715245</v>
      </c>
      <c r="I174" s="115">
        <v>2595</v>
      </c>
      <c r="J174" s="116">
        <f t="shared" si="30"/>
        <v>0.2229029217719134</v>
      </c>
      <c r="K174" s="115">
        <v>2270</v>
      </c>
      <c r="L174" s="116">
        <f t="shared" si="31"/>
        <v>-0.12524084778420042</v>
      </c>
      <c r="M174" s="115"/>
      <c r="N174" s="116"/>
      <c r="O174" s="116"/>
    </row>
    <row r="175" spans="2:15" ht="15.75" x14ac:dyDescent="0.25">
      <c r="B175" s="117" t="s">
        <v>30</v>
      </c>
      <c r="C175" s="118">
        <v>20310</v>
      </c>
      <c r="D175" s="119">
        <v>8.6735512868532316E-2</v>
      </c>
      <c r="E175" s="118">
        <v>7014</v>
      </c>
      <c r="F175" s="119">
        <f t="shared" si="28"/>
        <v>-0.6546528803545052</v>
      </c>
      <c r="G175" s="118">
        <v>18250</v>
      </c>
      <c r="H175" s="119">
        <f t="shared" si="29"/>
        <v>1.6019389791844882</v>
      </c>
      <c r="I175" s="118">
        <v>23874</v>
      </c>
      <c r="J175" s="119">
        <f t="shared" si="30"/>
        <v>0.30816438356164388</v>
      </c>
      <c r="K175" s="118">
        <v>26737</v>
      </c>
      <c r="L175" s="119">
        <f t="shared" si="31"/>
        <v>0.11992125324620928</v>
      </c>
      <c r="M175" s="118">
        <v>24007</v>
      </c>
      <c r="N175" s="119">
        <v>-1.880083377610664E-2</v>
      </c>
      <c r="O175" s="119">
        <v>0.30522481378785415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9" t="s">
        <v>278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C7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247</v>
      </c>
      <c r="M184" s="113" t="s">
        <v>69</v>
      </c>
      <c r="N184" s="112" t="s">
        <v>270</v>
      </c>
      <c r="O184" s="112" t="s">
        <v>271</v>
      </c>
    </row>
    <row r="185" spans="1:16" x14ac:dyDescent="0.25">
      <c r="A185" s="120"/>
      <c r="B185" s="114" t="s">
        <v>71</v>
      </c>
      <c r="C185" s="115">
        <v>323</v>
      </c>
      <c r="D185" s="116">
        <v>-0.30537634408602155</v>
      </c>
      <c r="E185" s="115">
        <v>529</v>
      </c>
      <c r="F185" s="116">
        <f t="shared" ref="F185:F197" si="32">IFERROR(E185/C185-1,"-")</f>
        <v>0.63777089783281737</v>
      </c>
      <c r="G185" s="115">
        <v>69</v>
      </c>
      <c r="H185" s="116">
        <f t="shared" ref="H185:H197" si="33">IFERROR(G185/E185-1,"-")</f>
        <v>-0.86956521739130432</v>
      </c>
      <c r="I185" s="115">
        <v>413</v>
      </c>
      <c r="J185" s="116">
        <f t="shared" ref="J185:J197" si="34">IFERROR(I185/G185-1,"-")</f>
        <v>4.9855072463768115</v>
      </c>
      <c r="K185" s="115">
        <v>618</v>
      </c>
      <c r="L185" s="116">
        <f t="shared" ref="L185:L197" si="35">IFERROR(K185/I185-1,"-")</f>
        <v>0.49636803874092017</v>
      </c>
      <c r="M185" s="115">
        <v>796</v>
      </c>
      <c r="N185" s="116">
        <v>0.28802588996763756</v>
      </c>
      <c r="O185" s="116">
        <v>1.4643962848297214</v>
      </c>
    </row>
    <row r="186" spans="1:16" x14ac:dyDescent="0.25">
      <c r="B186" s="114" t="s">
        <v>73</v>
      </c>
      <c r="C186" s="115">
        <v>356</v>
      </c>
      <c r="D186" s="116">
        <v>-0.18721461187214616</v>
      </c>
      <c r="E186" s="115">
        <v>333</v>
      </c>
      <c r="F186" s="116">
        <f t="shared" si="32"/>
        <v>-6.4606741573033699E-2</v>
      </c>
      <c r="G186" s="115">
        <v>84</v>
      </c>
      <c r="H186" s="116">
        <f t="shared" si="33"/>
        <v>-0.74774774774774777</v>
      </c>
      <c r="I186" s="115">
        <v>507</v>
      </c>
      <c r="J186" s="116">
        <f t="shared" si="34"/>
        <v>5.0357142857142856</v>
      </c>
      <c r="K186" s="115">
        <v>515</v>
      </c>
      <c r="L186" s="116">
        <f t="shared" si="35"/>
        <v>1.5779092702169706E-2</v>
      </c>
      <c r="M186" s="115">
        <v>580</v>
      </c>
      <c r="N186" s="116">
        <v>0.12621359223300965</v>
      </c>
      <c r="O186" s="116">
        <v>0.6292134831460674</v>
      </c>
    </row>
    <row r="187" spans="1:16" x14ac:dyDescent="0.25">
      <c r="B187" s="114" t="s">
        <v>75</v>
      </c>
      <c r="C187" s="115">
        <v>421</v>
      </c>
      <c r="D187" s="116">
        <v>-0.13905930470347649</v>
      </c>
      <c r="E187" s="115">
        <v>258</v>
      </c>
      <c r="F187" s="116">
        <f t="shared" si="32"/>
        <v>-0.38717339667458428</v>
      </c>
      <c r="G187" s="115">
        <v>53</v>
      </c>
      <c r="H187" s="116">
        <f t="shared" si="33"/>
        <v>-0.79457364341085268</v>
      </c>
      <c r="I187" s="115">
        <v>494</v>
      </c>
      <c r="J187" s="116">
        <f t="shared" si="34"/>
        <v>8.3207547169811313</v>
      </c>
      <c r="K187" s="115">
        <v>852</v>
      </c>
      <c r="L187" s="116">
        <f t="shared" si="35"/>
        <v>0.72469635627530371</v>
      </c>
      <c r="M187" s="115">
        <v>529</v>
      </c>
      <c r="N187" s="116">
        <v>-0.37910798122065725</v>
      </c>
      <c r="O187" s="116">
        <v>0.25653206650831351</v>
      </c>
    </row>
    <row r="188" spans="1:16" x14ac:dyDescent="0.25">
      <c r="B188" s="114" t="s">
        <v>77</v>
      </c>
      <c r="C188" s="115">
        <v>301</v>
      </c>
      <c r="D188" s="116">
        <v>-0.43738317757009348</v>
      </c>
      <c r="E188" s="115">
        <v>0</v>
      </c>
      <c r="F188" s="116">
        <f t="shared" si="32"/>
        <v>-1</v>
      </c>
      <c r="G188" s="115">
        <v>56</v>
      </c>
      <c r="H188" s="116" t="str">
        <f t="shared" si="33"/>
        <v>-</v>
      </c>
      <c r="I188" s="115">
        <v>320</v>
      </c>
      <c r="J188" s="116">
        <f t="shared" si="34"/>
        <v>4.7142857142857144</v>
      </c>
      <c r="K188" s="115">
        <v>425</v>
      </c>
      <c r="L188" s="116">
        <f t="shared" si="35"/>
        <v>0.328125</v>
      </c>
      <c r="M188" s="115">
        <v>432</v>
      </c>
      <c r="N188" s="116">
        <v>1.6470588235294015E-2</v>
      </c>
      <c r="O188" s="116">
        <v>0.4352159468438539</v>
      </c>
    </row>
    <row r="189" spans="1:16" x14ac:dyDescent="0.25">
      <c r="B189" s="114" t="s">
        <v>79</v>
      </c>
      <c r="C189" s="115">
        <v>265</v>
      </c>
      <c r="D189" s="116">
        <v>-0.23410404624277459</v>
      </c>
      <c r="E189" s="115">
        <v>0</v>
      </c>
      <c r="F189" s="116">
        <f t="shared" si="32"/>
        <v>-1</v>
      </c>
      <c r="G189" s="115">
        <v>221</v>
      </c>
      <c r="H189" s="116" t="str">
        <f t="shared" si="33"/>
        <v>-</v>
      </c>
      <c r="I189" s="115">
        <v>325</v>
      </c>
      <c r="J189" s="116">
        <f t="shared" si="34"/>
        <v>0.47058823529411775</v>
      </c>
      <c r="K189" s="115">
        <v>258</v>
      </c>
      <c r="L189" s="116">
        <f t="shared" si="35"/>
        <v>-0.20615384615384613</v>
      </c>
      <c r="M189" s="115">
        <v>367</v>
      </c>
      <c r="N189" s="116">
        <v>0.42248062015503884</v>
      </c>
      <c r="O189" s="116">
        <v>0.38490566037735841</v>
      </c>
    </row>
    <row r="190" spans="1:16" x14ac:dyDescent="0.25">
      <c r="B190" s="114" t="s">
        <v>120</v>
      </c>
      <c r="C190" s="115">
        <v>253</v>
      </c>
      <c r="D190" s="116">
        <v>-0.10915492957746475</v>
      </c>
      <c r="E190" s="115">
        <v>0</v>
      </c>
      <c r="F190" s="116">
        <f t="shared" si="32"/>
        <v>-1</v>
      </c>
      <c r="G190" s="115">
        <v>160</v>
      </c>
      <c r="H190" s="116" t="str">
        <f t="shared" si="33"/>
        <v>-</v>
      </c>
      <c r="I190" s="115">
        <v>268</v>
      </c>
      <c r="J190" s="116">
        <f t="shared" si="34"/>
        <v>0.67500000000000004</v>
      </c>
      <c r="K190" s="115">
        <v>221</v>
      </c>
      <c r="L190" s="116">
        <f t="shared" si="35"/>
        <v>-0.17537313432835822</v>
      </c>
      <c r="M190" s="115">
        <v>272</v>
      </c>
      <c r="N190" s="116">
        <v>0.23076923076923084</v>
      </c>
      <c r="O190" s="116">
        <v>7.5098814229249022E-2</v>
      </c>
    </row>
    <row r="191" spans="1:16" x14ac:dyDescent="0.25">
      <c r="B191" s="114" t="s">
        <v>83</v>
      </c>
      <c r="C191" s="115">
        <v>276</v>
      </c>
      <c r="D191" s="116">
        <v>-0.32518337408312958</v>
      </c>
      <c r="E191" s="115">
        <v>0</v>
      </c>
      <c r="F191" s="116">
        <f t="shared" si="32"/>
        <v>-1</v>
      </c>
      <c r="G191" s="115">
        <v>213</v>
      </c>
      <c r="H191" s="116" t="str">
        <f t="shared" si="33"/>
        <v>-</v>
      </c>
      <c r="I191" s="115">
        <v>406</v>
      </c>
      <c r="J191" s="116">
        <f t="shared" si="34"/>
        <v>0.9061032863849765</v>
      </c>
      <c r="K191" s="115">
        <v>344</v>
      </c>
      <c r="L191" s="116">
        <f t="shared" si="35"/>
        <v>-0.15270935960591137</v>
      </c>
      <c r="M191" s="115">
        <v>325</v>
      </c>
      <c r="N191" s="116">
        <v>-5.5232558139534871E-2</v>
      </c>
      <c r="O191" s="116">
        <v>0.17753623188405787</v>
      </c>
    </row>
    <row r="192" spans="1:16" x14ac:dyDescent="0.25">
      <c r="B192" s="114" t="s">
        <v>85</v>
      </c>
      <c r="C192" s="115">
        <v>226</v>
      </c>
      <c r="D192" s="116">
        <v>-0.22068965517241379</v>
      </c>
      <c r="E192" s="115">
        <v>126</v>
      </c>
      <c r="F192" s="116">
        <f t="shared" si="32"/>
        <v>-0.44247787610619471</v>
      </c>
      <c r="G192" s="115">
        <v>289</v>
      </c>
      <c r="H192" s="116">
        <f t="shared" si="33"/>
        <v>1.2936507936507935</v>
      </c>
      <c r="I192" s="115">
        <v>450</v>
      </c>
      <c r="J192" s="116">
        <f t="shared" si="34"/>
        <v>0.55709342560553643</v>
      </c>
      <c r="K192" s="115">
        <v>416</v>
      </c>
      <c r="L192" s="116">
        <f t="shared" si="35"/>
        <v>-7.5555555555555598E-2</v>
      </c>
      <c r="M192" s="115">
        <v>463</v>
      </c>
      <c r="N192" s="116">
        <v>0.11298076923076916</v>
      </c>
      <c r="O192" s="116">
        <v>1.0486725663716814</v>
      </c>
    </row>
    <row r="193" spans="2:16" x14ac:dyDescent="0.25">
      <c r="B193" s="114" t="s">
        <v>87</v>
      </c>
      <c r="C193" s="115">
        <v>328</v>
      </c>
      <c r="D193" s="116">
        <v>-0.22090261282660328</v>
      </c>
      <c r="E193" s="115">
        <v>140</v>
      </c>
      <c r="F193" s="116">
        <f t="shared" si="32"/>
        <v>-0.57317073170731714</v>
      </c>
      <c r="G193" s="115">
        <v>260</v>
      </c>
      <c r="H193" s="116">
        <f t="shared" si="33"/>
        <v>0.85714285714285721</v>
      </c>
      <c r="I193" s="115">
        <v>243</v>
      </c>
      <c r="J193" s="116">
        <f t="shared" si="34"/>
        <v>-6.5384615384615374E-2</v>
      </c>
      <c r="K193" s="115">
        <v>288</v>
      </c>
      <c r="L193" s="116">
        <f t="shared" si="35"/>
        <v>0.18518518518518512</v>
      </c>
      <c r="M193" s="115">
        <v>439</v>
      </c>
      <c r="N193" s="116">
        <v>0.52430555555555558</v>
      </c>
      <c r="O193" s="116">
        <v>0.33841463414634143</v>
      </c>
    </row>
    <row r="194" spans="2:16" x14ac:dyDescent="0.25">
      <c r="B194" s="114" t="s">
        <v>89</v>
      </c>
      <c r="C194" s="115">
        <v>285</v>
      </c>
      <c r="D194" s="116">
        <v>-0.29802955665024633</v>
      </c>
      <c r="E194" s="115">
        <v>131</v>
      </c>
      <c r="F194" s="116">
        <f t="shared" si="32"/>
        <v>-0.54035087719298247</v>
      </c>
      <c r="G194" s="115">
        <v>411</v>
      </c>
      <c r="H194" s="116">
        <f t="shared" si="33"/>
        <v>2.1374045801526718</v>
      </c>
      <c r="I194" s="115">
        <v>291</v>
      </c>
      <c r="J194" s="116">
        <f t="shared" si="34"/>
        <v>-0.29197080291970801</v>
      </c>
      <c r="K194" s="115">
        <v>386</v>
      </c>
      <c r="L194" s="116">
        <f t="shared" si="35"/>
        <v>0.32646048109965631</v>
      </c>
      <c r="M194" s="115">
        <v>369</v>
      </c>
      <c r="N194" s="116">
        <v>-4.4041450777202118E-2</v>
      </c>
      <c r="O194" s="116">
        <v>0.29473684210526319</v>
      </c>
    </row>
    <row r="195" spans="2:16" x14ac:dyDescent="0.25">
      <c r="B195" s="114" t="s">
        <v>91</v>
      </c>
      <c r="C195" s="115">
        <v>523</v>
      </c>
      <c r="D195" s="116">
        <v>0.15964523281596454</v>
      </c>
      <c r="E195" s="115">
        <v>98</v>
      </c>
      <c r="F195" s="116">
        <f t="shared" si="32"/>
        <v>-0.81261950286806883</v>
      </c>
      <c r="G195" s="115">
        <v>1087</v>
      </c>
      <c r="H195" s="116">
        <f t="shared" si="33"/>
        <v>10.091836734693878</v>
      </c>
      <c r="I195" s="115">
        <v>472</v>
      </c>
      <c r="J195" s="116">
        <f t="shared" si="34"/>
        <v>-0.56577736890524377</v>
      </c>
      <c r="K195" s="115">
        <v>961</v>
      </c>
      <c r="L195" s="116">
        <f t="shared" si="35"/>
        <v>1.0360169491525424</v>
      </c>
      <c r="M195" s="115">
        <v>532</v>
      </c>
      <c r="N195" s="116">
        <v>-0.44640998959417277</v>
      </c>
      <c r="O195" s="116">
        <v>1.7208413001912115E-2</v>
      </c>
    </row>
    <row r="196" spans="2:16" x14ac:dyDescent="0.25">
      <c r="B196" s="114" t="s">
        <v>93</v>
      </c>
      <c r="C196" s="115">
        <v>366</v>
      </c>
      <c r="D196" s="116">
        <v>-0.24223602484472051</v>
      </c>
      <c r="E196" s="115">
        <v>193</v>
      </c>
      <c r="F196" s="116">
        <f t="shared" si="32"/>
        <v>-0.47267759562841527</v>
      </c>
      <c r="G196" s="115">
        <v>547</v>
      </c>
      <c r="H196" s="116">
        <f t="shared" si="33"/>
        <v>1.8341968911917097</v>
      </c>
      <c r="I196" s="115">
        <v>662</v>
      </c>
      <c r="J196" s="116">
        <f t="shared" si="34"/>
        <v>0.21023765996343702</v>
      </c>
      <c r="K196" s="115">
        <v>674</v>
      </c>
      <c r="L196" s="116">
        <f t="shared" si="35"/>
        <v>1.812688821752273E-2</v>
      </c>
      <c r="M196" s="115"/>
      <c r="N196" s="116"/>
      <c r="O196" s="116"/>
    </row>
    <row r="197" spans="2:16" ht="15.75" x14ac:dyDescent="0.25">
      <c r="B197" s="117" t="s">
        <v>30</v>
      </c>
      <c r="C197" s="118">
        <v>3923</v>
      </c>
      <c r="D197" s="119">
        <v>-0.21805860075742478</v>
      </c>
      <c r="E197" s="118">
        <v>1919</v>
      </c>
      <c r="F197" s="119">
        <f t="shared" si="32"/>
        <v>-0.51083354575579909</v>
      </c>
      <c r="G197" s="118">
        <v>3450</v>
      </c>
      <c r="H197" s="119">
        <f t="shared" si="33"/>
        <v>0.79781136008337672</v>
      </c>
      <c r="I197" s="118">
        <v>4851</v>
      </c>
      <c r="J197" s="119">
        <f t="shared" si="34"/>
        <v>0.4060869565217391</v>
      </c>
      <c r="K197" s="118">
        <v>5958</v>
      </c>
      <c r="L197" s="119">
        <f t="shared" si="35"/>
        <v>0.22820037105751401</v>
      </c>
      <c r="M197" s="118">
        <v>5104</v>
      </c>
      <c r="N197" s="119">
        <v>-3.4065102195306562E-2</v>
      </c>
      <c r="O197" s="119">
        <v>0.43491706494236726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9" t="s">
        <v>279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C7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247</v>
      </c>
      <c r="M206" s="113" t="s">
        <v>69</v>
      </c>
      <c r="N206" s="112" t="s">
        <v>270</v>
      </c>
      <c r="O206" s="112" t="s">
        <v>271</v>
      </c>
    </row>
    <row r="207" spans="2:16" x14ac:dyDescent="0.25">
      <c r="B207" s="114" t="s">
        <v>71</v>
      </c>
      <c r="C207" s="115">
        <v>645</v>
      </c>
      <c r="D207" s="116">
        <v>-9.916201117318435E-2</v>
      </c>
      <c r="E207" s="115">
        <v>661</v>
      </c>
      <c r="F207" s="116">
        <f t="shared" ref="F207:F219" si="36">IFERROR(E207/C207-1,"-")</f>
        <v>2.4806201550387597E-2</v>
      </c>
      <c r="G207" s="115">
        <v>80</v>
      </c>
      <c r="H207" s="116">
        <f t="shared" ref="H207:H219" si="37">IFERROR(G207/E207-1,"-")</f>
        <v>-0.87897125567322243</v>
      </c>
      <c r="I207" s="115">
        <v>841</v>
      </c>
      <c r="J207" s="116">
        <f t="shared" ref="J207:J219" si="38">IFERROR(I207/G207-1,"-")</f>
        <v>9.5124999999999993</v>
      </c>
      <c r="K207" s="115">
        <v>839</v>
      </c>
      <c r="L207" s="116">
        <f t="shared" ref="L207:L219" si="39">IFERROR(K207/I207-1,"-")</f>
        <v>-2.3781212841854638E-3</v>
      </c>
      <c r="M207" s="115">
        <v>913</v>
      </c>
      <c r="N207" s="116">
        <v>8.8200238379022577E-2</v>
      </c>
      <c r="O207" s="116">
        <v>0.41550387596899219</v>
      </c>
    </row>
    <row r="208" spans="2:16" x14ac:dyDescent="0.25">
      <c r="B208" s="114" t="s">
        <v>73</v>
      </c>
      <c r="C208" s="115">
        <v>446</v>
      </c>
      <c r="D208" s="116">
        <v>-6.4989517819706522E-2</v>
      </c>
      <c r="E208" s="115">
        <v>450</v>
      </c>
      <c r="F208" s="116">
        <f t="shared" si="36"/>
        <v>8.9686098654708779E-3</v>
      </c>
      <c r="G208" s="115">
        <v>65</v>
      </c>
      <c r="H208" s="116">
        <f t="shared" si="37"/>
        <v>-0.85555555555555562</v>
      </c>
      <c r="I208" s="115">
        <v>652</v>
      </c>
      <c r="J208" s="116">
        <f t="shared" si="38"/>
        <v>9.0307692307692307</v>
      </c>
      <c r="K208" s="115">
        <v>647</v>
      </c>
      <c r="L208" s="116">
        <f t="shared" si="39"/>
        <v>-7.6687116564416735E-3</v>
      </c>
      <c r="M208" s="115">
        <v>794</v>
      </c>
      <c r="N208" s="116">
        <v>0.22720247295208651</v>
      </c>
      <c r="O208" s="116">
        <v>0.78026905829596416</v>
      </c>
    </row>
    <row r="209" spans="2:16" x14ac:dyDescent="0.25">
      <c r="B209" s="114" t="s">
        <v>75</v>
      </c>
      <c r="C209" s="115">
        <v>550</v>
      </c>
      <c r="D209" s="116">
        <v>-1.2567324955116699E-2</v>
      </c>
      <c r="E209" s="115">
        <v>200</v>
      </c>
      <c r="F209" s="116">
        <f t="shared" si="36"/>
        <v>-0.63636363636363635</v>
      </c>
      <c r="G209" s="115">
        <v>113</v>
      </c>
      <c r="H209" s="116">
        <f t="shared" si="37"/>
        <v>-0.43500000000000005</v>
      </c>
      <c r="I209" s="115">
        <v>550</v>
      </c>
      <c r="J209" s="116">
        <f t="shared" si="38"/>
        <v>3.8672566371681416</v>
      </c>
      <c r="K209" s="115">
        <v>645</v>
      </c>
      <c r="L209" s="116">
        <f t="shared" si="39"/>
        <v>0.17272727272727262</v>
      </c>
      <c r="M209" s="115">
        <v>658</v>
      </c>
      <c r="N209" s="116">
        <v>2.0155038759689825E-2</v>
      </c>
      <c r="O209" s="116">
        <v>0.1963636363636363</v>
      </c>
    </row>
    <row r="210" spans="2:16" x14ac:dyDescent="0.25">
      <c r="B210" s="114" t="s">
        <v>77</v>
      </c>
      <c r="C210" s="115">
        <v>183</v>
      </c>
      <c r="D210" s="116">
        <v>-0.1830357142857143</v>
      </c>
      <c r="E210" s="115">
        <v>0</v>
      </c>
      <c r="F210" s="116">
        <f t="shared" si="36"/>
        <v>-1</v>
      </c>
      <c r="G210" s="115">
        <v>91</v>
      </c>
      <c r="H210" s="116" t="str">
        <f t="shared" si="37"/>
        <v>-</v>
      </c>
      <c r="I210" s="115">
        <v>388</v>
      </c>
      <c r="J210" s="116">
        <f t="shared" si="38"/>
        <v>3.2637362637362637</v>
      </c>
      <c r="K210" s="115">
        <v>482</v>
      </c>
      <c r="L210" s="116">
        <f t="shared" si="39"/>
        <v>0.24226804123711343</v>
      </c>
      <c r="M210" s="115">
        <v>538</v>
      </c>
      <c r="N210" s="116">
        <v>0.11618257261410792</v>
      </c>
      <c r="O210" s="116">
        <v>1.9398907103825138</v>
      </c>
    </row>
    <row r="211" spans="2:16" x14ac:dyDescent="0.25">
      <c r="B211" s="114" t="s">
        <v>79</v>
      </c>
      <c r="C211" s="115">
        <v>227</v>
      </c>
      <c r="D211" s="116">
        <v>0.2541436464088398</v>
      </c>
      <c r="E211" s="115">
        <v>0</v>
      </c>
      <c r="F211" s="116">
        <f t="shared" si="36"/>
        <v>-1</v>
      </c>
      <c r="G211" s="115">
        <v>94</v>
      </c>
      <c r="H211" s="116" t="str">
        <f t="shared" si="37"/>
        <v>-</v>
      </c>
      <c r="I211" s="115">
        <v>435</v>
      </c>
      <c r="J211" s="116">
        <f t="shared" si="38"/>
        <v>3.6276595744680851</v>
      </c>
      <c r="K211" s="115">
        <v>431</v>
      </c>
      <c r="L211" s="116">
        <f t="shared" si="39"/>
        <v>-9.1954022988506301E-3</v>
      </c>
      <c r="M211" s="115">
        <v>534</v>
      </c>
      <c r="N211" s="116">
        <v>0.23897911832946628</v>
      </c>
      <c r="O211" s="116">
        <v>1.3524229074889869</v>
      </c>
    </row>
    <row r="212" spans="2:16" x14ac:dyDescent="0.25">
      <c r="B212" s="114" t="s">
        <v>81</v>
      </c>
      <c r="C212" s="115">
        <v>252</v>
      </c>
      <c r="D212" s="116">
        <v>0.26633165829145722</v>
      </c>
      <c r="E212" s="115">
        <v>0</v>
      </c>
      <c r="F212" s="116">
        <f t="shared" si="36"/>
        <v>-1</v>
      </c>
      <c r="G212" s="115">
        <v>197</v>
      </c>
      <c r="H212" s="116" t="str">
        <f t="shared" si="37"/>
        <v>-</v>
      </c>
      <c r="I212" s="115">
        <v>373</v>
      </c>
      <c r="J212" s="116">
        <f t="shared" si="38"/>
        <v>0.89340101522842641</v>
      </c>
      <c r="K212" s="115">
        <v>225</v>
      </c>
      <c r="L212" s="116">
        <f t="shared" si="39"/>
        <v>-0.39678284182305634</v>
      </c>
      <c r="M212" s="115">
        <v>267</v>
      </c>
      <c r="N212" s="116">
        <v>0.18666666666666676</v>
      </c>
      <c r="O212" s="116">
        <v>5.9523809523809534E-2</v>
      </c>
    </row>
    <row r="213" spans="2:16" x14ac:dyDescent="0.25">
      <c r="B213" s="114" t="s">
        <v>83</v>
      </c>
      <c r="C213" s="115">
        <v>388</v>
      </c>
      <c r="D213" s="116">
        <v>0.12463768115942031</v>
      </c>
      <c r="E213" s="115">
        <v>0</v>
      </c>
      <c r="F213" s="116">
        <f t="shared" si="36"/>
        <v>-1</v>
      </c>
      <c r="G213" s="115">
        <v>428</v>
      </c>
      <c r="H213" s="116" t="str">
        <f t="shared" si="37"/>
        <v>-</v>
      </c>
      <c r="I213" s="115">
        <v>244</v>
      </c>
      <c r="J213" s="116">
        <f t="shared" si="38"/>
        <v>-0.42990654205607481</v>
      </c>
      <c r="K213" s="115">
        <v>569</v>
      </c>
      <c r="L213" s="116">
        <f t="shared" si="39"/>
        <v>1.331967213114754</v>
      </c>
      <c r="M213" s="115">
        <v>431</v>
      </c>
      <c r="N213" s="116">
        <v>-0.24253075571177507</v>
      </c>
      <c r="O213" s="116">
        <v>0.11082474226804129</v>
      </c>
    </row>
    <row r="214" spans="2:16" x14ac:dyDescent="0.25">
      <c r="B214" s="114" t="s">
        <v>85</v>
      </c>
      <c r="C214" s="115">
        <v>437</v>
      </c>
      <c r="D214" s="116">
        <v>-0.10450819672131151</v>
      </c>
      <c r="E214" s="115">
        <v>77</v>
      </c>
      <c r="F214" s="116">
        <f t="shared" si="36"/>
        <v>-0.82379862700228834</v>
      </c>
      <c r="G214" s="115">
        <v>407</v>
      </c>
      <c r="H214" s="116">
        <f t="shared" si="37"/>
        <v>4.2857142857142856</v>
      </c>
      <c r="I214" s="115">
        <v>636</v>
      </c>
      <c r="J214" s="116">
        <f t="shared" si="38"/>
        <v>0.5626535626535627</v>
      </c>
      <c r="K214" s="115">
        <v>720</v>
      </c>
      <c r="L214" s="116">
        <f t="shared" si="39"/>
        <v>0.13207547169811318</v>
      </c>
      <c r="M214" s="115">
        <v>977</v>
      </c>
      <c r="N214" s="116">
        <v>0.35694444444444451</v>
      </c>
      <c r="O214" s="116">
        <v>1.2356979405034325</v>
      </c>
    </row>
    <row r="215" spans="2:16" x14ac:dyDescent="0.25">
      <c r="B215" s="114" t="s">
        <v>87</v>
      </c>
      <c r="C215" s="115">
        <v>361</v>
      </c>
      <c r="D215" s="116">
        <v>0.19536423841059603</v>
      </c>
      <c r="E215" s="115">
        <v>29</v>
      </c>
      <c r="F215" s="116">
        <f t="shared" si="36"/>
        <v>-0.91966759002770082</v>
      </c>
      <c r="G215" s="115">
        <v>329</v>
      </c>
      <c r="H215" s="116">
        <f t="shared" si="37"/>
        <v>10.344827586206897</v>
      </c>
      <c r="I215" s="115">
        <v>373</v>
      </c>
      <c r="J215" s="116">
        <f t="shared" si="38"/>
        <v>0.13373860182370811</v>
      </c>
      <c r="K215" s="115">
        <v>576</v>
      </c>
      <c r="L215" s="116">
        <f t="shared" si="39"/>
        <v>0.54423592493297579</v>
      </c>
      <c r="M215" s="115">
        <v>351</v>
      </c>
      <c r="N215" s="116">
        <v>-0.390625</v>
      </c>
      <c r="O215" s="116">
        <v>-2.7700831024930705E-2</v>
      </c>
    </row>
    <row r="216" spans="2:16" x14ac:dyDescent="0.25">
      <c r="B216" s="114" t="s">
        <v>89</v>
      </c>
      <c r="C216" s="115">
        <v>306</v>
      </c>
      <c r="D216" s="116">
        <v>-0.16164383561643836</v>
      </c>
      <c r="E216" s="115">
        <v>47</v>
      </c>
      <c r="F216" s="116">
        <f t="shared" si="36"/>
        <v>-0.84640522875816993</v>
      </c>
      <c r="G216" s="115">
        <v>410</v>
      </c>
      <c r="H216" s="116">
        <f t="shared" si="37"/>
        <v>7.7234042553191493</v>
      </c>
      <c r="I216" s="115">
        <v>371</v>
      </c>
      <c r="J216" s="116">
        <f t="shared" si="38"/>
        <v>-9.5121951219512169E-2</v>
      </c>
      <c r="K216" s="115">
        <v>441</v>
      </c>
      <c r="L216" s="116">
        <f t="shared" si="39"/>
        <v>0.18867924528301883</v>
      </c>
      <c r="M216" s="115">
        <v>517</v>
      </c>
      <c r="N216" s="116">
        <v>0.17233560090702937</v>
      </c>
      <c r="O216" s="116">
        <v>0.68954248366013071</v>
      </c>
    </row>
    <row r="217" spans="2:16" x14ac:dyDescent="0.25">
      <c r="B217" s="114" t="s">
        <v>91</v>
      </c>
      <c r="C217" s="115">
        <v>367</v>
      </c>
      <c r="D217" s="116">
        <v>-8.2500000000000018E-2</v>
      </c>
      <c r="E217" s="115">
        <v>129</v>
      </c>
      <c r="F217" s="116">
        <f t="shared" si="36"/>
        <v>-0.64850136239782019</v>
      </c>
      <c r="G217" s="115">
        <v>693</v>
      </c>
      <c r="H217" s="116">
        <f t="shared" si="37"/>
        <v>4.3720930232558137</v>
      </c>
      <c r="I217" s="115">
        <v>765</v>
      </c>
      <c r="J217" s="116">
        <f t="shared" si="38"/>
        <v>0.10389610389610393</v>
      </c>
      <c r="K217" s="115">
        <v>827</v>
      </c>
      <c r="L217" s="116">
        <f t="shared" si="39"/>
        <v>8.1045751633986862E-2</v>
      </c>
      <c r="M217" s="115">
        <v>704</v>
      </c>
      <c r="N217" s="116">
        <v>-0.14873035066505447</v>
      </c>
      <c r="O217" s="116">
        <v>0.91825613079019064</v>
      </c>
    </row>
    <row r="218" spans="2:16" x14ac:dyDescent="0.25">
      <c r="B218" s="114" t="s">
        <v>93</v>
      </c>
      <c r="C218" s="115">
        <v>768</v>
      </c>
      <c r="D218" s="116">
        <v>0.27363184079601988</v>
      </c>
      <c r="E218" s="115">
        <v>101</v>
      </c>
      <c r="F218" s="116">
        <f t="shared" si="36"/>
        <v>-0.86848958333333337</v>
      </c>
      <c r="G218" s="115">
        <v>771</v>
      </c>
      <c r="H218" s="116">
        <f t="shared" si="37"/>
        <v>6.6336633663366333</v>
      </c>
      <c r="I218" s="115">
        <v>835</v>
      </c>
      <c r="J218" s="116">
        <f t="shared" si="38"/>
        <v>8.3009079118028462E-2</v>
      </c>
      <c r="K218" s="115">
        <v>981</v>
      </c>
      <c r="L218" s="116">
        <f t="shared" si="39"/>
        <v>0.17485029940119756</v>
      </c>
      <c r="M218" s="115"/>
      <c r="N218" s="116"/>
      <c r="O218" s="116"/>
    </row>
    <row r="219" spans="2:16" ht="15.75" x14ac:dyDescent="0.25">
      <c r="B219" s="117" t="s">
        <v>30</v>
      </c>
      <c r="C219" s="118">
        <v>4930</v>
      </c>
      <c r="D219" s="119">
        <v>1.5029853819229944E-2</v>
      </c>
      <c r="E219" s="118">
        <v>1882</v>
      </c>
      <c r="F219" s="119">
        <f t="shared" si="36"/>
        <v>-0.61825557809330633</v>
      </c>
      <c r="G219" s="118">
        <v>3678</v>
      </c>
      <c r="H219" s="119">
        <f t="shared" si="37"/>
        <v>0.9543039319872475</v>
      </c>
      <c r="I219" s="118">
        <v>6463</v>
      </c>
      <c r="J219" s="119">
        <f t="shared" si="38"/>
        <v>0.75720500271886904</v>
      </c>
      <c r="K219" s="118">
        <v>7383</v>
      </c>
      <c r="L219" s="119">
        <f t="shared" si="39"/>
        <v>0.14234875444839856</v>
      </c>
      <c r="M219" s="118">
        <v>6684</v>
      </c>
      <c r="N219" s="119">
        <v>4.4048734770384179E-2</v>
      </c>
      <c r="O219" s="119">
        <v>0.60595867371456036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9" t="s">
        <v>280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1" t="s">
        <v>128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C7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247</v>
      </c>
      <c r="M228" s="113" t="s">
        <v>69</v>
      </c>
      <c r="N228" s="112" t="s">
        <v>270</v>
      </c>
      <c r="O228" s="112" t="s">
        <v>271</v>
      </c>
    </row>
    <row r="229" spans="2:16" x14ac:dyDescent="0.25">
      <c r="B229" s="114" t="s">
        <v>71</v>
      </c>
      <c r="C229" s="115">
        <v>816</v>
      </c>
      <c r="D229" s="116">
        <v>-0.1823647294589178</v>
      </c>
      <c r="E229" s="115">
        <v>738</v>
      </c>
      <c r="F229" s="116">
        <f t="shared" ref="F229:F241" si="40">IFERROR(E229/C229-1,"-")</f>
        <v>-9.5588235294117641E-2</v>
      </c>
      <c r="G229" s="115">
        <v>4</v>
      </c>
      <c r="H229" s="116">
        <f t="shared" ref="H229:H241" si="41">IFERROR(G229/E229-1,"-")</f>
        <v>-0.99457994579945797</v>
      </c>
      <c r="I229" s="115">
        <v>507</v>
      </c>
      <c r="J229" s="116">
        <f t="shared" ref="J229:J241" si="42">IFERROR(I229/G229-1,"-")</f>
        <v>125.75</v>
      </c>
      <c r="K229" s="115">
        <v>531</v>
      </c>
      <c r="L229" s="116">
        <f t="shared" ref="L229:L241" si="43">IFERROR(K229/I229-1,"-")</f>
        <v>4.7337278106508895E-2</v>
      </c>
      <c r="M229" s="115">
        <v>839</v>
      </c>
      <c r="N229" s="116">
        <v>0.58003766478342755</v>
      </c>
      <c r="O229" s="116">
        <v>2.8186274509803821E-2</v>
      </c>
    </row>
    <row r="230" spans="2:16" x14ac:dyDescent="0.25">
      <c r="B230" s="114" t="s">
        <v>73</v>
      </c>
      <c r="C230" s="115">
        <v>537</v>
      </c>
      <c r="D230" s="116">
        <v>0.10040983606557385</v>
      </c>
      <c r="E230" s="115">
        <v>520</v>
      </c>
      <c r="F230" s="116">
        <f t="shared" si="40"/>
        <v>-3.1657355679702071E-2</v>
      </c>
      <c r="G230" s="115">
        <v>4</v>
      </c>
      <c r="H230" s="116">
        <f t="shared" si="41"/>
        <v>-0.99230769230769234</v>
      </c>
      <c r="I230" s="115">
        <v>218</v>
      </c>
      <c r="J230" s="116">
        <f t="shared" si="42"/>
        <v>53.5</v>
      </c>
      <c r="K230" s="115">
        <v>389</v>
      </c>
      <c r="L230" s="116">
        <f t="shared" si="43"/>
        <v>0.78440366972477071</v>
      </c>
      <c r="M230" s="115">
        <v>667</v>
      </c>
      <c r="N230" s="116">
        <v>0.71465295629820047</v>
      </c>
      <c r="O230" s="116">
        <v>0.24208566108007457</v>
      </c>
    </row>
    <row r="231" spans="2:16" x14ac:dyDescent="0.25">
      <c r="B231" s="114" t="s">
        <v>75</v>
      </c>
      <c r="C231" s="115">
        <v>925</v>
      </c>
      <c r="D231" s="116">
        <v>0.23005319148936176</v>
      </c>
      <c r="E231" s="115">
        <v>322</v>
      </c>
      <c r="F231" s="116">
        <f t="shared" si="40"/>
        <v>-0.65189189189189189</v>
      </c>
      <c r="G231" s="115">
        <v>9</v>
      </c>
      <c r="H231" s="116">
        <f t="shared" si="41"/>
        <v>-0.97204968944099379</v>
      </c>
      <c r="I231" s="115">
        <v>305</v>
      </c>
      <c r="J231" s="116">
        <f t="shared" si="42"/>
        <v>32.888888888888886</v>
      </c>
      <c r="K231" s="115">
        <v>538</v>
      </c>
      <c r="L231" s="116">
        <f t="shared" si="43"/>
        <v>0.76393442622950825</v>
      </c>
      <c r="M231" s="115">
        <v>523</v>
      </c>
      <c r="N231" s="116">
        <v>-2.7881040892193343E-2</v>
      </c>
      <c r="O231" s="116">
        <v>-0.4345945945945946</v>
      </c>
    </row>
    <row r="232" spans="2:16" x14ac:dyDescent="0.25">
      <c r="B232" s="114" t="s">
        <v>77</v>
      </c>
      <c r="C232" s="115">
        <v>371</v>
      </c>
      <c r="D232" s="116">
        <v>0.21241830065359468</v>
      </c>
      <c r="E232" s="115">
        <v>0</v>
      </c>
      <c r="F232" s="116">
        <f t="shared" si="40"/>
        <v>-1</v>
      </c>
      <c r="G232" s="115">
        <v>19</v>
      </c>
      <c r="H232" s="116" t="str">
        <f t="shared" si="41"/>
        <v>-</v>
      </c>
      <c r="I232" s="115">
        <v>251</v>
      </c>
      <c r="J232" s="116">
        <f t="shared" si="42"/>
        <v>12.210526315789474</v>
      </c>
      <c r="K232" s="115">
        <v>210</v>
      </c>
      <c r="L232" s="116">
        <f t="shared" si="43"/>
        <v>-0.1633466135458167</v>
      </c>
      <c r="M232" s="115">
        <v>220</v>
      </c>
      <c r="N232" s="116">
        <v>4.7619047619047672E-2</v>
      </c>
      <c r="O232" s="116">
        <v>-0.40700808625336926</v>
      </c>
    </row>
    <row r="233" spans="2:16" x14ac:dyDescent="0.25">
      <c r="B233" s="114" t="s">
        <v>79</v>
      </c>
      <c r="C233" s="115">
        <v>85</v>
      </c>
      <c r="D233" s="116">
        <v>0.16438356164383561</v>
      </c>
      <c r="E233" s="115">
        <v>0</v>
      </c>
      <c r="F233" s="116">
        <f t="shared" si="40"/>
        <v>-1</v>
      </c>
      <c r="G233" s="115">
        <v>19</v>
      </c>
      <c r="H233" s="116" t="str">
        <f t="shared" si="41"/>
        <v>-</v>
      </c>
      <c r="I233" s="115">
        <v>88</v>
      </c>
      <c r="J233" s="116">
        <f t="shared" si="42"/>
        <v>3.6315789473684212</v>
      </c>
      <c r="K233" s="115">
        <v>51</v>
      </c>
      <c r="L233" s="116">
        <f t="shared" si="43"/>
        <v>-0.42045454545454541</v>
      </c>
      <c r="M233" s="115">
        <v>37</v>
      </c>
      <c r="N233" s="116">
        <v>-0.27450980392156865</v>
      </c>
      <c r="O233" s="116">
        <v>-0.56470588235294117</v>
      </c>
    </row>
    <row r="234" spans="2:16" x14ac:dyDescent="0.25">
      <c r="B234" s="114" t="s">
        <v>81</v>
      </c>
      <c r="C234" s="115">
        <v>61</v>
      </c>
      <c r="D234" s="116">
        <v>1.44</v>
      </c>
      <c r="E234" s="115">
        <v>0</v>
      </c>
      <c r="F234" s="116">
        <f t="shared" si="40"/>
        <v>-1</v>
      </c>
      <c r="G234" s="115">
        <v>15</v>
      </c>
      <c r="H234" s="116" t="str">
        <f t="shared" si="41"/>
        <v>-</v>
      </c>
      <c r="I234" s="115">
        <v>91</v>
      </c>
      <c r="J234" s="116">
        <f t="shared" si="42"/>
        <v>5.0666666666666664</v>
      </c>
      <c r="K234" s="115">
        <v>162</v>
      </c>
      <c r="L234" s="116">
        <f t="shared" si="43"/>
        <v>0.78021978021978011</v>
      </c>
      <c r="M234" s="115">
        <v>228</v>
      </c>
      <c r="N234" s="116">
        <v>0.40740740740740744</v>
      </c>
      <c r="O234" s="116">
        <v>2.737704918032787</v>
      </c>
    </row>
    <row r="235" spans="2:16" x14ac:dyDescent="0.25">
      <c r="B235" s="114" t="s">
        <v>83</v>
      </c>
      <c r="C235" s="115">
        <v>142</v>
      </c>
      <c r="D235" s="116">
        <v>0.8441558441558441</v>
      </c>
      <c r="E235" s="115">
        <v>0</v>
      </c>
      <c r="F235" s="116">
        <f t="shared" si="40"/>
        <v>-1</v>
      </c>
      <c r="G235" s="115">
        <v>109</v>
      </c>
      <c r="H235" s="116" t="str">
        <f t="shared" si="41"/>
        <v>-</v>
      </c>
      <c r="I235" s="115">
        <v>118</v>
      </c>
      <c r="J235" s="116">
        <f t="shared" si="42"/>
        <v>8.256880733944949E-2</v>
      </c>
      <c r="K235" s="115">
        <v>144</v>
      </c>
      <c r="L235" s="116">
        <f t="shared" si="43"/>
        <v>0.22033898305084754</v>
      </c>
      <c r="M235" s="115">
        <v>319</v>
      </c>
      <c r="N235" s="116">
        <v>1.2152777777777777</v>
      </c>
      <c r="O235" s="116">
        <v>1.2464788732394365</v>
      </c>
    </row>
    <row r="236" spans="2:16" x14ac:dyDescent="0.25">
      <c r="B236" s="114" t="s">
        <v>85</v>
      </c>
      <c r="C236" s="115">
        <v>196</v>
      </c>
      <c r="D236" s="116">
        <v>0.12643678160919536</v>
      </c>
      <c r="E236" s="115">
        <v>11</v>
      </c>
      <c r="F236" s="116">
        <f t="shared" si="40"/>
        <v>-0.94387755102040816</v>
      </c>
      <c r="G236" s="115">
        <v>72</v>
      </c>
      <c r="H236" s="116">
        <f t="shared" si="41"/>
        <v>5.5454545454545459</v>
      </c>
      <c r="I236" s="115">
        <v>75</v>
      </c>
      <c r="J236" s="116">
        <f t="shared" si="42"/>
        <v>4.1666666666666741E-2</v>
      </c>
      <c r="K236" s="115">
        <v>234</v>
      </c>
      <c r="L236" s="116">
        <f t="shared" si="43"/>
        <v>2.12</v>
      </c>
      <c r="M236" s="115">
        <v>102</v>
      </c>
      <c r="N236" s="116">
        <v>-0.5641025641025641</v>
      </c>
      <c r="O236" s="116">
        <v>-0.47959183673469385</v>
      </c>
    </row>
    <row r="237" spans="2:16" x14ac:dyDescent="0.25">
      <c r="B237" s="114" t="s">
        <v>87</v>
      </c>
      <c r="C237" s="115">
        <v>237</v>
      </c>
      <c r="D237" s="116">
        <v>1.7882352941176469</v>
      </c>
      <c r="E237" s="115">
        <v>0</v>
      </c>
      <c r="F237" s="116">
        <f t="shared" si="40"/>
        <v>-1</v>
      </c>
      <c r="G237" s="115">
        <v>58</v>
      </c>
      <c r="H237" s="116" t="str">
        <f t="shared" si="41"/>
        <v>-</v>
      </c>
      <c r="I237" s="115">
        <v>50</v>
      </c>
      <c r="J237" s="116">
        <f t="shared" si="42"/>
        <v>-0.13793103448275867</v>
      </c>
      <c r="K237" s="115">
        <v>136</v>
      </c>
      <c r="L237" s="116">
        <f t="shared" si="43"/>
        <v>1.7200000000000002</v>
      </c>
      <c r="M237" s="115">
        <v>55</v>
      </c>
      <c r="N237" s="116">
        <v>-0.59558823529411764</v>
      </c>
      <c r="O237" s="116">
        <v>-0.76793248945147674</v>
      </c>
    </row>
    <row r="238" spans="2:16" x14ac:dyDescent="0.25">
      <c r="B238" s="114" t="s">
        <v>89</v>
      </c>
      <c r="C238" s="115">
        <v>168</v>
      </c>
      <c r="D238" s="116">
        <v>-0.38461538461538458</v>
      </c>
      <c r="E238" s="115">
        <v>45</v>
      </c>
      <c r="F238" s="116">
        <f t="shared" si="40"/>
        <v>-0.73214285714285721</v>
      </c>
      <c r="G238" s="115">
        <v>250</v>
      </c>
      <c r="H238" s="116">
        <f t="shared" si="41"/>
        <v>4.5555555555555554</v>
      </c>
      <c r="I238" s="115">
        <v>275</v>
      </c>
      <c r="J238" s="116">
        <f t="shared" si="42"/>
        <v>0.10000000000000009</v>
      </c>
      <c r="K238" s="115">
        <v>223</v>
      </c>
      <c r="L238" s="116">
        <f t="shared" si="43"/>
        <v>-0.18909090909090909</v>
      </c>
      <c r="M238" s="115">
        <v>251</v>
      </c>
      <c r="N238" s="116">
        <v>0.12556053811659185</v>
      </c>
      <c r="O238" s="116">
        <v>0.49404761904761907</v>
      </c>
    </row>
    <row r="239" spans="2:16" x14ac:dyDescent="0.25">
      <c r="B239" s="114" t="s">
        <v>91</v>
      </c>
      <c r="C239" s="115">
        <v>317</v>
      </c>
      <c r="D239" s="116">
        <v>-0.46362098138747887</v>
      </c>
      <c r="E239" s="115">
        <v>18</v>
      </c>
      <c r="F239" s="116">
        <f t="shared" si="40"/>
        <v>-0.94321766561514198</v>
      </c>
      <c r="G239" s="115">
        <v>419</v>
      </c>
      <c r="H239" s="116">
        <f t="shared" si="41"/>
        <v>22.277777777777779</v>
      </c>
      <c r="I239" s="115">
        <v>369</v>
      </c>
      <c r="J239" s="116">
        <f t="shared" si="42"/>
        <v>-0.11933174224343679</v>
      </c>
      <c r="K239" s="115">
        <v>445</v>
      </c>
      <c r="L239" s="116">
        <f t="shared" si="43"/>
        <v>0.20596205962059622</v>
      </c>
      <c r="M239" s="115">
        <v>252</v>
      </c>
      <c r="N239" s="116">
        <v>-0.43370786516853932</v>
      </c>
      <c r="O239" s="116">
        <v>-0.20504731861198733</v>
      </c>
    </row>
    <row r="240" spans="2:16" x14ac:dyDescent="0.25">
      <c r="B240" s="114" t="s">
        <v>93</v>
      </c>
      <c r="C240" s="115">
        <v>448</v>
      </c>
      <c r="D240" s="116">
        <v>-0.34788937409024745</v>
      </c>
      <c r="E240" s="115">
        <v>13</v>
      </c>
      <c r="F240" s="116">
        <f t="shared" si="40"/>
        <v>-0.9709821428571429</v>
      </c>
      <c r="G240" s="115">
        <v>464</v>
      </c>
      <c r="H240" s="116">
        <f t="shared" si="41"/>
        <v>34.692307692307693</v>
      </c>
      <c r="I240" s="115">
        <v>400</v>
      </c>
      <c r="J240" s="116">
        <f t="shared" si="42"/>
        <v>-0.13793103448275867</v>
      </c>
      <c r="K240" s="115">
        <v>442</v>
      </c>
      <c r="L240" s="116">
        <f t="shared" si="43"/>
        <v>0.10499999999999998</v>
      </c>
      <c r="M240" s="115"/>
      <c r="N240" s="116"/>
      <c r="O240" s="116"/>
    </row>
    <row r="241" spans="2:16" ht="15.75" x14ac:dyDescent="0.25">
      <c r="B241" s="117" t="s">
        <v>30</v>
      </c>
      <c r="C241" s="118">
        <v>4303</v>
      </c>
      <c r="D241" s="119">
        <v>-4.9900640317950939E-2</v>
      </c>
      <c r="E241" s="118">
        <v>1701</v>
      </c>
      <c r="F241" s="119">
        <f t="shared" si="40"/>
        <v>-0.60469439925633273</v>
      </c>
      <c r="G241" s="118">
        <v>1442</v>
      </c>
      <c r="H241" s="119">
        <f t="shared" si="41"/>
        <v>-0.15226337448559668</v>
      </c>
      <c r="I241" s="118">
        <v>2747</v>
      </c>
      <c r="J241" s="119">
        <f t="shared" si="42"/>
        <v>0.90499306518723999</v>
      </c>
      <c r="K241" s="118">
        <v>3505</v>
      </c>
      <c r="L241" s="119">
        <f t="shared" si="43"/>
        <v>0.27593738623953401</v>
      </c>
      <c r="M241" s="118">
        <v>3493</v>
      </c>
      <c r="N241" s="119">
        <v>0.14038524322559587</v>
      </c>
      <c r="O241" s="119">
        <v>-9.3904020752269779E-2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9" t="s">
        <v>281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1" t="s">
        <v>131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3"/>
    </row>
    <row r="253" spans="2:16" ht="22.5" thickTop="1" thickBot="1" x14ac:dyDescent="0.3">
      <c r="B253" s="109"/>
      <c r="C253" s="294">
        <f>C7</f>
        <v>2019</v>
      </c>
      <c r="D253" s="295"/>
      <c r="E253" s="296">
        <v>2020</v>
      </c>
      <c r="F253" s="295"/>
      <c r="G253" s="296">
        <v>2021</v>
      </c>
      <c r="H253" s="295"/>
      <c r="I253" s="296">
        <v>2022</v>
      </c>
      <c r="J253" s="295"/>
      <c r="K253" s="296">
        <v>2023</v>
      </c>
      <c r="L253" s="295"/>
      <c r="M253" s="296">
        <v>2024</v>
      </c>
      <c r="N253" s="297"/>
      <c r="O253" s="298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247</v>
      </c>
      <c r="M254" s="113" t="s">
        <v>69</v>
      </c>
      <c r="N254" s="112" t="s">
        <v>270</v>
      </c>
      <c r="O254" s="112" t="s">
        <v>271</v>
      </c>
    </row>
    <row r="255" spans="2:16" x14ac:dyDescent="0.25">
      <c r="B255" s="114" t="s">
        <v>71</v>
      </c>
      <c r="C255" s="115">
        <v>1087</v>
      </c>
      <c r="D255" s="116">
        <v>-0.36021188934667447</v>
      </c>
      <c r="E255" s="115">
        <v>814</v>
      </c>
      <c r="F255" s="116">
        <f t="shared" ref="F255:J267" si="44">IFERROR(E255/C255-1,"-")</f>
        <v>-0.25114995400183993</v>
      </c>
      <c r="G255" s="115">
        <v>32</v>
      </c>
      <c r="H255" s="116">
        <f t="shared" si="44"/>
        <v>-0.9606879606879607</v>
      </c>
      <c r="I255" s="115">
        <v>571</v>
      </c>
      <c r="J255" s="116">
        <f t="shared" si="44"/>
        <v>16.84375</v>
      </c>
      <c r="K255" s="115">
        <v>1003</v>
      </c>
      <c r="L255" s="116">
        <f t="shared" ref="L255:L267" si="45">IFERROR(K255/I255-1,"-")</f>
        <v>0.75656742556917678</v>
      </c>
      <c r="M255" s="115">
        <v>905</v>
      </c>
      <c r="N255" s="116">
        <v>-9.7706879361914245E-2</v>
      </c>
      <c r="O255" s="116">
        <v>-0.16743330266789325</v>
      </c>
    </row>
    <row r="256" spans="2:16" x14ac:dyDescent="0.25">
      <c r="B256" s="114" t="s">
        <v>73</v>
      </c>
      <c r="C256" s="115">
        <v>944</v>
      </c>
      <c r="D256" s="116">
        <v>-0.10859301227573182</v>
      </c>
      <c r="E256" s="115">
        <v>745</v>
      </c>
      <c r="F256" s="116">
        <f t="shared" si="44"/>
        <v>-0.21080508474576276</v>
      </c>
      <c r="G256" s="115">
        <v>17</v>
      </c>
      <c r="H256" s="116">
        <f t="shared" si="44"/>
        <v>-0.97718120805369124</v>
      </c>
      <c r="I256" s="115">
        <v>551</v>
      </c>
      <c r="J256" s="116">
        <f t="shared" si="44"/>
        <v>31.411764705882355</v>
      </c>
      <c r="K256" s="115">
        <v>608</v>
      </c>
      <c r="L256" s="116">
        <f t="shared" si="45"/>
        <v>0.10344827586206895</v>
      </c>
      <c r="M256" s="115">
        <v>788</v>
      </c>
      <c r="N256" s="116">
        <v>0.29605263157894735</v>
      </c>
      <c r="O256" s="116">
        <v>-0.1652542372881356</v>
      </c>
    </row>
    <row r="257" spans="2:15" x14ac:dyDescent="0.25">
      <c r="B257" s="114" t="s">
        <v>75</v>
      </c>
      <c r="C257" s="115">
        <v>806</v>
      </c>
      <c r="D257" s="116">
        <v>-0.21823472356935014</v>
      </c>
      <c r="E257" s="115">
        <v>339</v>
      </c>
      <c r="F257" s="116">
        <f t="shared" si="44"/>
        <v>-0.57940446650124078</v>
      </c>
      <c r="G257" s="115">
        <v>48</v>
      </c>
      <c r="H257" s="116">
        <f t="shared" si="44"/>
        <v>-0.8584070796460177</v>
      </c>
      <c r="I257" s="115">
        <v>386</v>
      </c>
      <c r="J257" s="116">
        <f t="shared" si="44"/>
        <v>7.0416666666666661</v>
      </c>
      <c r="K257" s="115">
        <v>626</v>
      </c>
      <c r="L257" s="116">
        <f t="shared" si="45"/>
        <v>0.62176165803108807</v>
      </c>
      <c r="M257" s="115">
        <v>694</v>
      </c>
      <c r="N257" s="116">
        <v>0.10862619808306717</v>
      </c>
      <c r="O257" s="116">
        <v>-0.13895781637717119</v>
      </c>
    </row>
    <row r="258" spans="2:15" x14ac:dyDescent="0.25">
      <c r="B258" s="114" t="s">
        <v>77</v>
      </c>
      <c r="C258" s="115">
        <v>457</v>
      </c>
      <c r="D258" s="116">
        <v>-8.4168336673346666E-2</v>
      </c>
      <c r="E258" s="115">
        <v>0</v>
      </c>
      <c r="F258" s="116">
        <f t="shared" si="44"/>
        <v>-1</v>
      </c>
      <c r="G258" s="115">
        <v>105</v>
      </c>
      <c r="H258" s="116" t="str">
        <f t="shared" si="44"/>
        <v>-</v>
      </c>
      <c r="I258" s="115">
        <v>324</v>
      </c>
      <c r="J258" s="116">
        <f t="shared" si="44"/>
        <v>2.0857142857142859</v>
      </c>
      <c r="K258" s="115">
        <v>411</v>
      </c>
      <c r="L258" s="116">
        <f t="shared" si="45"/>
        <v>0.2685185185185186</v>
      </c>
      <c r="M258" s="115">
        <v>581</v>
      </c>
      <c r="N258" s="116">
        <v>0.41362530413625298</v>
      </c>
      <c r="O258" s="116">
        <v>0.27133479212253819</v>
      </c>
    </row>
    <row r="259" spans="2:15" x14ac:dyDescent="0.25">
      <c r="B259" s="114" t="s">
        <v>79</v>
      </c>
      <c r="C259" s="115">
        <v>96</v>
      </c>
      <c r="D259" s="116">
        <v>-0.32867132867132864</v>
      </c>
      <c r="E259" s="115">
        <v>0</v>
      </c>
      <c r="F259" s="116">
        <f t="shared" si="44"/>
        <v>-1</v>
      </c>
      <c r="G259" s="115">
        <v>56</v>
      </c>
      <c r="H259" s="116" t="str">
        <f t="shared" si="44"/>
        <v>-</v>
      </c>
      <c r="I259" s="115">
        <v>196</v>
      </c>
      <c r="J259" s="116">
        <f t="shared" si="44"/>
        <v>2.5</v>
      </c>
      <c r="K259" s="115">
        <v>95</v>
      </c>
      <c r="L259" s="116">
        <f t="shared" si="45"/>
        <v>-0.51530612244897966</v>
      </c>
      <c r="M259" s="115">
        <v>78</v>
      </c>
      <c r="N259" s="116">
        <v>-0.17894736842105263</v>
      </c>
      <c r="O259" s="116">
        <v>-0.1875</v>
      </c>
    </row>
    <row r="260" spans="2:15" x14ac:dyDescent="0.25">
      <c r="B260" s="114" t="s">
        <v>81</v>
      </c>
      <c r="C260" s="115">
        <v>80</v>
      </c>
      <c r="D260" s="116">
        <v>-0.46308724832214765</v>
      </c>
      <c r="E260" s="115">
        <v>0</v>
      </c>
      <c r="F260" s="116">
        <f t="shared" si="44"/>
        <v>-1</v>
      </c>
      <c r="G260" s="115">
        <v>61</v>
      </c>
      <c r="H260" s="116" t="str">
        <f t="shared" si="44"/>
        <v>-</v>
      </c>
      <c r="I260" s="115">
        <v>343</v>
      </c>
      <c r="J260" s="116">
        <f t="shared" si="44"/>
        <v>4.6229508196721314</v>
      </c>
      <c r="K260" s="115">
        <v>78</v>
      </c>
      <c r="L260" s="116">
        <f t="shared" si="45"/>
        <v>-0.77259475218658891</v>
      </c>
      <c r="M260" s="115">
        <v>57</v>
      </c>
      <c r="N260" s="116">
        <v>-0.26923076923076927</v>
      </c>
      <c r="O260" s="116">
        <v>-0.28749999999999998</v>
      </c>
    </row>
    <row r="261" spans="2:15" x14ac:dyDescent="0.25">
      <c r="B261" s="114" t="s">
        <v>83</v>
      </c>
      <c r="C261" s="115">
        <v>188</v>
      </c>
      <c r="D261" s="116">
        <v>0.7407407407407407</v>
      </c>
      <c r="E261" s="115">
        <v>0</v>
      </c>
      <c r="F261" s="116">
        <f t="shared" si="44"/>
        <v>-1</v>
      </c>
      <c r="G261" s="115">
        <v>94</v>
      </c>
      <c r="H261" s="116" t="str">
        <f t="shared" si="44"/>
        <v>-</v>
      </c>
      <c r="I261" s="115">
        <v>64</v>
      </c>
      <c r="J261" s="116">
        <f t="shared" si="44"/>
        <v>-0.31914893617021278</v>
      </c>
      <c r="K261" s="115">
        <v>141</v>
      </c>
      <c r="L261" s="116">
        <f t="shared" si="45"/>
        <v>1.203125</v>
      </c>
      <c r="M261" s="115">
        <v>175</v>
      </c>
      <c r="N261" s="116">
        <v>0.24113475177304955</v>
      </c>
      <c r="O261" s="116">
        <v>-6.9148936170212782E-2</v>
      </c>
    </row>
    <row r="262" spans="2:15" x14ac:dyDescent="0.25">
      <c r="B262" s="114" t="s">
        <v>85</v>
      </c>
      <c r="C262" s="115">
        <v>162</v>
      </c>
      <c r="D262" s="116">
        <v>0.33884297520661155</v>
      </c>
      <c r="E262" s="115">
        <v>24</v>
      </c>
      <c r="F262" s="116">
        <f t="shared" si="44"/>
        <v>-0.85185185185185186</v>
      </c>
      <c r="G262" s="115">
        <v>62</v>
      </c>
      <c r="H262" s="116">
        <f t="shared" si="44"/>
        <v>1.5833333333333335</v>
      </c>
      <c r="I262" s="115">
        <v>25</v>
      </c>
      <c r="J262" s="116">
        <f t="shared" si="44"/>
        <v>-0.59677419354838712</v>
      </c>
      <c r="K262" s="115">
        <v>102</v>
      </c>
      <c r="L262" s="116">
        <f t="shared" si="45"/>
        <v>3.08</v>
      </c>
      <c r="M262" s="115">
        <v>168</v>
      </c>
      <c r="N262" s="116">
        <v>0.64705882352941169</v>
      </c>
      <c r="O262" s="116">
        <v>3.7037037037036979E-2</v>
      </c>
    </row>
    <row r="263" spans="2:15" x14ac:dyDescent="0.25">
      <c r="B263" s="114" t="s">
        <v>87</v>
      </c>
      <c r="C263" s="115">
        <v>101</v>
      </c>
      <c r="D263" s="116">
        <v>-0.16528925619834711</v>
      </c>
      <c r="E263" s="115">
        <v>63</v>
      </c>
      <c r="F263" s="116">
        <f t="shared" si="44"/>
        <v>-0.37623762376237624</v>
      </c>
      <c r="G263" s="115">
        <v>113</v>
      </c>
      <c r="H263" s="116">
        <f t="shared" si="44"/>
        <v>0.79365079365079372</v>
      </c>
      <c r="I263" s="115">
        <v>73</v>
      </c>
      <c r="J263" s="116">
        <f t="shared" si="44"/>
        <v>-0.35398230088495575</v>
      </c>
      <c r="K263" s="115">
        <v>105</v>
      </c>
      <c r="L263" s="116">
        <f t="shared" si="45"/>
        <v>0.43835616438356162</v>
      </c>
      <c r="M263" s="115">
        <v>48</v>
      </c>
      <c r="N263" s="116">
        <v>-0.54285714285714293</v>
      </c>
      <c r="O263" s="116">
        <v>-0.52475247524752477</v>
      </c>
    </row>
    <row r="264" spans="2:15" x14ac:dyDescent="0.25">
      <c r="B264" s="114" t="s">
        <v>89</v>
      </c>
      <c r="C264" s="115">
        <v>472</v>
      </c>
      <c r="D264" s="116">
        <v>-0.10266159695817489</v>
      </c>
      <c r="E264" s="115">
        <v>33</v>
      </c>
      <c r="F264" s="116">
        <f t="shared" si="44"/>
        <v>-0.93008474576271183</v>
      </c>
      <c r="G264" s="115">
        <v>242</v>
      </c>
      <c r="H264" s="116">
        <f t="shared" si="44"/>
        <v>6.333333333333333</v>
      </c>
      <c r="I264" s="115">
        <v>286</v>
      </c>
      <c r="J264" s="116">
        <f t="shared" si="44"/>
        <v>0.18181818181818188</v>
      </c>
      <c r="K264" s="115">
        <v>452</v>
      </c>
      <c r="L264" s="116">
        <f t="shared" si="45"/>
        <v>0.58041958041958042</v>
      </c>
      <c r="M264" s="115">
        <v>379</v>
      </c>
      <c r="N264" s="116">
        <v>-0.16150442477876104</v>
      </c>
      <c r="O264" s="116">
        <v>-0.19703389830508478</v>
      </c>
    </row>
    <row r="265" spans="2:15" x14ac:dyDescent="0.25">
      <c r="B265" s="114" t="s">
        <v>91</v>
      </c>
      <c r="C265" s="115">
        <v>649</v>
      </c>
      <c r="D265" s="116">
        <v>-0.50495804729214333</v>
      </c>
      <c r="E265" s="115">
        <v>49</v>
      </c>
      <c r="F265" s="116">
        <f t="shared" si="44"/>
        <v>-0.92449922958397535</v>
      </c>
      <c r="G265" s="115">
        <v>453</v>
      </c>
      <c r="H265" s="116">
        <f t="shared" si="44"/>
        <v>8.2448979591836729</v>
      </c>
      <c r="I265" s="115">
        <v>541</v>
      </c>
      <c r="J265" s="116">
        <f t="shared" si="44"/>
        <v>0.19426048565121423</v>
      </c>
      <c r="K265" s="115">
        <v>635</v>
      </c>
      <c r="L265" s="116">
        <f t="shared" si="45"/>
        <v>0.17375231053604434</v>
      </c>
      <c r="M265" s="115">
        <v>655</v>
      </c>
      <c r="N265" s="116">
        <v>3.1496062992125928E-2</v>
      </c>
      <c r="O265" s="116">
        <v>9.244992295839749E-3</v>
      </c>
    </row>
    <row r="266" spans="2:15" x14ac:dyDescent="0.25">
      <c r="B266" s="114" t="s">
        <v>93</v>
      </c>
      <c r="C266" s="115">
        <v>837</v>
      </c>
      <c r="D266" s="116">
        <v>-0.27595155709342556</v>
      </c>
      <c r="E266" s="115">
        <v>47</v>
      </c>
      <c r="F266" s="116">
        <f t="shared" si="44"/>
        <v>-0.9438470728793309</v>
      </c>
      <c r="G266" s="115">
        <v>727</v>
      </c>
      <c r="H266" s="116">
        <f t="shared" si="44"/>
        <v>14.468085106382979</v>
      </c>
      <c r="I266" s="115">
        <v>662</v>
      </c>
      <c r="J266" s="116">
        <f t="shared" si="44"/>
        <v>-8.9408528198074322E-2</v>
      </c>
      <c r="K266" s="115">
        <v>656</v>
      </c>
      <c r="L266" s="116">
        <f t="shared" si="45"/>
        <v>-9.0634441087613649E-3</v>
      </c>
      <c r="M266" s="115"/>
      <c r="N266" s="116"/>
      <c r="O266" s="116"/>
    </row>
    <row r="267" spans="2:15" ht="15.75" x14ac:dyDescent="0.25">
      <c r="B267" s="117" t="s">
        <v>30</v>
      </c>
      <c r="C267" s="118">
        <v>5879</v>
      </c>
      <c r="D267" s="119">
        <v>-0.25798308721443897</v>
      </c>
      <c r="E267" s="118">
        <v>2155</v>
      </c>
      <c r="F267" s="119">
        <f t="shared" si="44"/>
        <v>-0.63344106140500078</v>
      </c>
      <c r="G267" s="118">
        <v>2010</v>
      </c>
      <c r="H267" s="119">
        <f t="shared" si="44"/>
        <v>-6.7285382830626461E-2</v>
      </c>
      <c r="I267" s="118">
        <v>4022</v>
      </c>
      <c r="J267" s="119">
        <f t="shared" si="44"/>
        <v>1.0009950248756221</v>
      </c>
      <c r="K267" s="118">
        <v>4912</v>
      </c>
      <c r="L267" s="119">
        <f t="shared" si="45"/>
        <v>0.22128294380905023</v>
      </c>
      <c r="M267" s="118">
        <v>4528</v>
      </c>
      <c r="N267" s="119">
        <v>6.3909774436090139E-2</v>
      </c>
      <c r="O267" s="119">
        <v>-0.10194367314557717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439E0-A1A5-4768-95FC-26F10904B559}">
  <sheetPr>
    <tabColor rgb="FFF29140"/>
  </sheetPr>
  <dimension ref="A4:P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268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50098</v>
      </c>
      <c r="D9" s="116">
        <v>-7.1984291641967957E-2</v>
      </c>
      <c r="E9" s="115">
        <v>46163</v>
      </c>
      <c r="F9" s="116">
        <f t="shared" ref="F9:L21" si="0">IFERROR(E9/C9-1,"-")</f>
        <v>-7.8546049742504676E-2</v>
      </c>
      <c r="G9" s="115">
        <v>9068</v>
      </c>
      <c r="H9" s="116">
        <f t="shared" si="0"/>
        <v>-0.80356562615081339</v>
      </c>
      <c r="I9" s="115">
        <v>40065</v>
      </c>
      <c r="J9" s="116">
        <f t="shared" si="0"/>
        <v>3.4182840758711954</v>
      </c>
      <c r="K9" s="115">
        <v>59578</v>
      </c>
      <c r="L9" s="116">
        <f t="shared" si="0"/>
        <v>0.48703357044802198</v>
      </c>
      <c r="M9" s="115">
        <v>62651</v>
      </c>
      <c r="N9" s="116">
        <v>5.1579442075934123E-2</v>
      </c>
      <c r="O9" s="116">
        <v>0.25056888498542862</v>
      </c>
    </row>
    <row r="10" spans="1:16" x14ac:dyDescent="0.25">
      <c r="A10" s="1" t="s">
        <v>72</v>
      </c>
      <c r="B10" s="114" t="s">
        <v>73</v>
      </c>
      <c r="C10" s="115">
        <v>47287</v>
      </c>
      <c r="D10" s="116">
        <v>-4.7209349183961358E-2</v>
      </c>
      <c r="E10" s="115">
        <v>51846</v>
      </c>
      <c r="F10" s="116">
        <f t="shared" si="0"/>
        <v>9.6411275826337128E-2</v>
      </c>
      <c r="G10" s="115">
        <v>15142</v>
      </c>
      <c r="H10" s="116">
        <f t="shared" si="0"/>
        <v>-0.70794275353932801</v>
      </c>
      <c r="I10" s="115">
        <v>41909</v>
      </c>
      <c r="J10" s="116">
        <f t="shared" si="0"/>
        <v>1.7677321357812708</v>
      </c>
      <c r="K10" s="115">
        <v>52194</v>
      </c>
      <c r="L10" s="116">
        <f t="shared" si="0"/>
        <v>0.24541267985396931</v>
      </c>
      <c r="M10" s="115">
        <v>55957</v>
      </c>
      <c r="N10" s="116">
        <v>7.2096409548990215E-2</v>
      </c>
      <c r="O10" s="116">
        <v>0.18334848901389389</v>
      </c>
    </row>
    <row r="11" spans="1:16" x14ac:dyDescent="0.25">
      <c r="A11" s="1" t="s">
        <v>74</v>
      </c>
      <c r="B11" s="114" t="s">
        <v>75</v>
      </c>
      <c r="C11" s="115">
        <v>49408</v>
      </c>
      <c r="D11" s="116">
        <v>-3.8530396201447825E-2</v>
      </c>
      <c r="E11" s="115">
        <v>20252</v>
      </c>
      <c r="F11" s="116">
        <f t="shared" si="0"/>
        <v>-0.59010686528497414</v>
      </c>
      <c r="G11" s="115">
        <v>22329</v>
      </c>
      <c r="H11" s="116">
        <f t="shared" si="0"/>
        <v>0.1025577720718942</v>
      </c>
      <c r="I11" s="115">
        <v>47103</v>
      </c>
      <c r="J11" s="116">
        <f t="shared" si="0"/>
        <v>1.1094988579873708</v>
      </c>
      <c r="K11" s="115">
        <v>58354</v>
      </c>
      <c r="L11" s="116">
        <f t="shared" si="0"/>
        <v>0.23885952062501326</v>
      </c>
      <c r="M11" s="115">
        <v>58643</v>
      </c>
      <c r="N11" s="116">
        <v>4.9525311032663222E-3</v>
      </c>
      <c r="O11" s="116">
        <v>0.18691305051813467</v>
      </c>
    </row>
    <row r="12" spans="1:16" x14ac:dyDescent="0.25">
      <c r="A12" s="1" t="s">
        <v>76</v>
      </c>
      <c r="B12" s="114" t="s">
        <v>77</v>
      </c>
      <c r="C12" s="115">
        <v>37600</v>
      </c>
      <c r="D12" s="116">
        <v>-8.4423016046947685E-2</v>
      </c>
      <c r="E12" s="115">
        <v>0</v>
      </c>
      <c r="F12" s="116">
        <f t="shared" si="0"/>
        <v>-1</v>
      </c>
      <c r="G12" s="115">
        <v>19557</v>
      </c>
      <c r="H12" s="116" t="str">
        <f t="shared" si="0"/>
        <v>-</v>
      </c>
      <c r="I12" s="115">
        <v>43531</v>
      </c>
      <c r="J12" s="116">
        <f t="shared" si="0"/>
        <v>1.2258526358848494</v>
      </c>
      <c r="K12" s="115">
        <v>42717</v>
      </c>
      <c r="L12" s="116">
        <f t="shared" si="0"/>
        <v>-1.8699317727596476E-2</v>
      </c>
      <c r="M12" s="115">
        <v>46133</v>
      </c>
      <c r="N12" s="116">
        <v>7.9968162558232025E-2</v>
      </c>
      <c r="O12" s="116">
        <v>0.22694148936170211</v>
      </c>
    </row>
    <row r="13" spans="1:16" x14ac:dyDescent="0.25">
      <c r="A13" s="1" t="s">
        <v>78</v>
      </c>
      <c r="B13" s="114" t="s">
        <v>79</v>
      </c>
      <c r="C13" s="115">
        <v>35022</v>
      </c>
      <c r="D13" s="116">
        <v>-8.6136262818672815E-2</v>
      </c>
      <c r="E13" s="115">
        <v>0</v>
      </c>
      <c r="F13" s="116">
        <f t="shared" si="0"/>
        <v>-1</v>
      </c>
      <c r="G13" s="115">
        <v>24025</v>
      </c>
      <c r="H13" s="116" t="str">
        <f t="shared" si="0"/>
        <v>-</v>
      </c>
      <c r="I13" s="115">
        <v>44866</v>
      </c>
      <c r="J13" s="116">
        <f t="shared" si="0"/>
        <v>0.8674713839750261</v>
      </c>
      <c r="K13" s="115">
        <v>42611</v>
      </c>
      <c r="L13" s="116">
        <f t="shared" si="0"/>
        <v>-5.0260776534569618E-2</v>
      </c>
      <c r="M13" s="115">
        <v>38316</v>
      </c>
      <c r="N13" s="116">
        <v>-0.10079556921921573</v>
      </c>
      <c r="O13" s="116">
        <v>9.4055165324653078E-2</v>
      </c>
    </row>
    <row r="14" spans="1:16" x14ac:dyDescent="0.25">
      <c r="A14" s="1" t="s">
        <v>80</v>
      </c>
      <c r="B14" s="114" t="s">
        <v>81</v>
      </c>
      <c r="C14" s="115">
        <v>31469</v>
      </c>
      <c r="D14" s="116">
        <v>-0.14646450947950851</v>
      </c>
      <c r="E14" s="115">
        <v>0</v>
      </c>
      <c r="F14" s="116">
        <f t="shared" si="0"/>
        <v>-1</v>
      </c>
      <c r="G14" s="115">
        <v>26795</v>
      </c>
      <c r="H14" s="116" t="str">
        <f t="shared" si="0"/>
        <v>-</v>
      </c>
      <c r="I14" s="115">
        <v>40470</v>
      </c>
      <c r="J14" s="116">
        <f t="shared" si="0"/>
        <v>0.51035640977794361</v>
      </c>
      <c r="K14" s="115">
        <v>38639</v>
      </c>
      <c r="L14" s="116">
        <f t="shared" si="0"/>
        <v>-4.5243390165554787E-2</v>
      </c>
      <c r="M14" s="115">
        <v>40074</v>
      </c>
      <c r="N14" s="116">
        <v>3.7138642304407554E-2</v>
      </c>
      <c r="O14" s="116">
        <v>0.27344370650481431</v>
      </c>
    </row>
    <row r="15" spans="1:16" x14ac:dyDescent="0.25">
      <c r="A15" s="1" t="s">
        <v>82</v>
      </c>
      <c r="B15" s="114" t="s">
        <v>83</v>
      </c>
      <c r="C15" s="115">
        <v>40659</v>
      </c>
      <c r="D15" s="116">
        <v>1.7849096279977994E-2</v>
      </c>
      <c r="E15" s="115">
        <v>0</v>
      </c>
      <c r="F15" s="116">
        <f t="shared" si="0"/>
        <v>-1</v>
      </c>
      <c r="G15" s="115">
        <v>31224</v>
      </c>
      <c r="H15" s="116" t="str">
        <f t="shared" si="0"/>
        <v>-</v>
      </c>
      <c r="I15" s="115">
        <v>43286</v>
      </c>
      <c r="J15" s="116">
        <f t="shared" si="0"/>
        <v>0.38630540609787345</v>
      </c>
      <c r="K15" s="115">
        <v>40407</v>
      </c>
      <c r="L15" s="116">
        <f t="shared" si="0"/>
        <v>-6.651111213787364E-2</v>
      </c>
      <c r="M15" s="115">
        <v>45242</v>
      </c>
      <c r="N15" s="116">
        <v>0.11965748508921714</v>
      </c>
      <c r="O15" s="116">
        <v>0.11271797142084172</v>
      </c>
    </row>
    <row r="16" spans="1:16" x14ac:dyDescent="0.25">
      <c r="A16" s="1" t="s">
        <v>84</v>
      </c>
      <c r="B16" s="114" t="s">
        <v>85</v>
      </c>
      <c r="C16" s="115">
        <v>38714</v>
      </c>
      <c r="D16" s="116">
        <v>-2.3828134849592786E-2</v>
      </c>
      <c r="E16" s="115">
        <v>15225</v>
      </c>
      <c r="F16" s="116">
        <f t="shared" si="0"/>
        <v>-0.60673141499199257</v>
      </c>
      <c r="G16" s="115">
        <v>36151</v>
      </c>
      <c r="H16" s="116">
        <f t="shared" si="0"/>
        <v>1.3744499178981937</v>
      </c>
      <c r="I16" s="115">
        <v>41695</v>
      </c>
      <c r="J16" s="116">
        <f t="shared" si="0"/>
        <v>0.15335675361677414</v>
      </c>
      <c r="K16" s="115">
        <v>43373</v>
      </c>
      <c r="L16" s="116">
        <f t="shared" si="0"/>
        <v>4.0244633649118677E-2</v>
      </c>
      <c r="M16" s="115">
        <v>42595</v>
      </c>
      <c r="N16" s="116">
        <v>-1.7937426509579746E-2</v>
      </c>
      <c r="O16" s="116">
        <v>0.10024797230975868</v>
      </c>
    </row>
    <row r="17" spans="1:16" x14ac:dyDescent="0.25">
      <c r="A17" s="1" t="s">
        <v>86</v>
      </c>
      <c r="B17" s="114" t="s">
        <v>87</v>
      </c>
      <c r="C17" s="115">
        <v>36471</v>
      </c>
      <c r="D17" s="116">
        <v>-0.11015956668130578</v>
      </c>
      <c r="E17" s="115">
        <v>14501</v>
      </c>
      <c r="F17" s="116">
        <f t="shared" si="0"/>
        <v>-0.602396424556497</v>
      </c>
      <c r="G17" s="115">
        <v>36202</v>
      </c>
      <c r="H17" s="116">
        <f t="shared" si="0"/>
        <v>1.4965174815529965</v>
      </c>
      <c r="I17" s="115">
        <v>42224</v>
      </c>
      <c r="J17" s="116">
        <f t="shared" si="0"/>
        <v>0.16634440086183089</v>
      </c>
      <c r="K17" s="115">
        <v>40151</v>
      </c>
      <c r="L17" s="116">
        <f t="shared" si="0"/>
        <v>-4.9095301250473677E-2</v>
      </c>
      <c r="M17" s="115">
        <v>43154</v>
      </c>
      <c r="N17" s="116">
        <v>7.479265771711785E-2</v>
      </c>
      <c r="O17" s="116">
        <v>0.18324147953168279</v>
      </c>
    </row>
    <row r="18" spans="1:16" x14ac:dyDescent="0.25">
      <c r="A18" s="1" t="s">
        <v>88</v>
      </c>
      <c r="B18" s="114" t="s">
        <v>89</v>
      </c>
      <c r="C18" s="115">
        <v>40116</v>
      </c>
      <c r="D18" s="116">
        <v>-8.9906758320288604E-2</v>
      </c>
      <c r="E18" s="115">
        <v>17308</v>
      </c>
      <c r="F18" s="116">
        <f t="shared" si="0"/>
        <v>-0.56855120151560468</v>
      </c>
      <c r="G18" s="115">
        <v>42785</v>
      </c>
      <c r="H18" s="116">
        <f t="shared" si="0"/>
        <v>1.471978275941761</v>
      </c>
      <c r="I18" s="115">
        <v>48246</v>
      </c>
      <c r="J18" s="116">
        <f t="shared" si="0"/>
        <v>0.12763819095477391</v>
      </c>
      <c r="K18" s="115">
        <v>49321</v>
      </c>
      <c r="L18" s="116">
        <f t="shared" si="0"/>
        <v>2.2281639928698693E-2</v>
      </c>
      <c r="M18" s="115">
        <v>43124</v>
      </c>
      <c r="N18" s="116">
        <v>-0.1256462764339733</v>
      </c>
      <c r="O18" s="116">
        <v>7.4982550603250653E-2</v>
      </c>
    </row>
    <row r="19" spans="1:16" x14ac:dyDescent="0.25">
      <c r="A19" s="1" t="s">
        <v>90</v>
      </c>
      <c r="B19" s="114" t="s">
        <v>91</v>
      </c>
      <c r="C19" s="115">
        <v>47646</v>
      </c>
      <c r="D19" s="116">
        <v>-5.5972736819163482E-2</v>
      </c>
      <c r="E19" s="115">
        <v>14807</v>
      </c>
      <c r="F19" s="116">
        <f t="shared" si="0"/>
        <v>-0.68922889644461227</v>
      </c>
      <c r="G19" s="115">
        <v>49146</v>
      </c>
      <c r="H19" s="116">
        <f t="shared" si="0"/>
        <v>2.319105828324441</v>
      </c>
      <c r="I19" s="115">
        <v>56046</v>
      </c>
      <c r="J19" s="116">
        <f t="shared" si="0"/>
        <v>0.14039799780246609</v>
      </c>
      <c r="K19" s="115">
        <v>55991</v>
      </c>
      <c r="L19" s="116">
        <f t="shared" si="0"/>
        <v>-9.8133675909073403E-4</v>
      </c>
      <c r="M19" s="115">
        <v>53169</v>
      </c>
      <c r="N19" s="116">
        <v>-5.0400957296708349E-2</v>
      </c>
      <c r="O19" s="116">
        <v>0.11591739075683161</v>
      </c>
    </row>
    <row r="20" spans="1:16" x14ac:dyDescent="0.25">
      <c r="A20" s="1" t="s">
        <v>92</v>
      </c>
      <c r="B20" s="114" t="s">
        <v>93</v>
      </c>
      <c r="C20" s="115">
        <v>48947</v>
      </c>
      <c r="D20" s="116">
        <v>3.115073265703483E-3</v>
      </c>
      <c r="E20" s="115">
        <v>13546</v>
      </c>
      <c r="F20" s="116">
        <f t="shared" si="0"/>
        <v>-0.72325168038899212</v>
      </c>
      <c r="G20" s="115">
        <v>46745</v>
      </c>
      <c r="H20" s="116">
        <f t="shared" si="0"/>
        <v>2.4508341945961907</v>
      </c>
      <c r="I20" s="115">
        <v>54058</v>
      </c>
      <c r="J20" s="116">
        <f t="shared" si="0"/>
        <v>0.15644453952294368</v>
      </c>
      <c r="K20" s="115">
        <v>53126</v>
      </c>
      <c r="L20" s="116">
        <f t="shared" si="0"/>
        <v>-1.7240741425875949E-2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503437</v>
      </c>
      <c r="D21" s="119">
        <v>-5.934263458128497E-2</v>
      </c>
      <c r="E21" s="118">
        <v>216673</v>
      </c>
      <c r="F21" s="119">
        <f t="shared" si="0"/>
        <v>-0.56961248378645191</v>
      </c>
      <c r="G21" s="118">
        <v>359169</v>
      </c>
      <c r="H21" s="119">
        <f t="shared" si="0"/>
        <v>0.65765462240334505</v>
      </c>
      <c r="I21" s="118">
        <v>543499</v>
      </c>
      <c r="J21" s="119">
        <f t="shared" si="0"/>
        <v>0.51321244316742254</v>
      </c>
      <c r="K21" s="118">
        <v>576462</v>
      </c>
      <c r="L21" s="119">
        <f t="shared" si="0"/>
        <v>6.0649605611049928E-2</v>
      </c>
      <c r="M21" s="118">
        <v>529058</v>
      </c>
      <c r="N21" s="119">
        <v>1.0933702248650867E-2</v>
      </c>
      <c r="O21" s="119">
        <v>0.16406961649321228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285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50098</v>
      </c>
      <c r="D31" s="116">
        <v>-7.1984291641967957E-2</v>
      </c>
      <c r="E31" s="115">
        <v>46163</v>
      </c>
      <c r="F31" s="116">
        <f t="shared" ref="F31:J43" si="1">IFERROR(E31/C31-1,"-")</f>
        <v>-7.8546049742504676E-2</v>
      </c>
      <c r="G31" s="115">
        <v>9068</v>
      </c>
      <c r="H31" s="116">
        <f t="shared" si="1"/>
        <v>-0.80356562615081339</v>
      </c>
      <c r="I31" s="115">
        <v>40065</v>
      </c>
      <c r="J31" s="116">
        <f t="shared" si="1"/>
        <v>3.4182840758711954</v>
      </c>
      <c r="K31" s="115">
        <v>59578</v>
      </c>
      <c r="L31" s="116">
        <f t="shared" ref="L31:L43" si="2">IFERROR(K31/I31-1,"-")</f>
        <v>0.48703357044802198</v>
      </c>
      <c r="M31" s="115">
        <v>62651</v>
      </c>
      <c r="N31" s="116">
        <v>5.1579442075934123E-2</v>
      </c>
      <c r="O31" s="116">
        <v>0.25056888498542862</v>
      </c>
    </row>
    <row r="32" spans="1:16" x14ac:dyDescent="0.25">
      <c r="B32" s="114" t="s">
        <v>73</v>
      </c>
      <c r="C32" s="115">
        <v>47287</v>
      </c>
      <c r="D32" s="116">
        <v>-4.7209349183961358E-2</v>
      </c>
      <c r="E32" s="115">
        <v>51846</v>
      </c>
      <c r="F32" s="116">
        <f t="shared" si="1"/>
        <v>9.6411275826337128E-2</v>
      </c>
      <c r="G32" s="115">
        <v>15142</v>
      </c>
      <c r="H32" s="116">
        <f t="shared" si="1"/>
        <v>-0.70794275353932801</v>
      </c>
      <c r="I32" s="115">
        <v>41909</v>
      </c>
      <c r="J32" s="116">
        <f t="shared" si="1"/>
        <v>1.7677321357812708</v>
      </c>
      <c r="K32" s="115">
        <v>52194</v>
      </c>
      <c r="L32" s="116">
        <f t="shared" si="2"/>
        <v>0.24541267985396931</v>
      </c>
      <c r="M32" s="115">
        <v>55957</v>
      </c>
      <c r="N32" s="116">
        <v>7.2096409548990215E-2</v>
      </c>
      <c r="O32" s="116">
        <v>0.18334848901389389</v>
      </c>
    </row>
    <row r="33" spans="2:16" x14ac:dyDescent="0.25">
      <c r="B33" s="114" t="s">
        <v>75</v>
      </c>
      <c r="C33" s="115">
        <v>49408</v>
      </c>
      <c r="D33" s="116">
        <v>-3.8530396201447825E-2</v>
      </c>
      <c r="E33" s="115">
        <v>20252</v>
      </c>
      <c r="F33" s="116">
        <f t="shared" si="1"/>
        <v>-0.59010686528497414</v>
      </c>
      <c r="G33" s="115">
        <v>22329</v>
      </c>
      <c r="H33" s="116">
        <f t="shared" si="1"/>
        <v>0.1025577720718942</v>
      </c>
      <c r="I33" s="115">
        <v>47103</v>
      </c>
      <c r="J33" s="116">
        <f t="shared" si="1"/>
        <v>1.1094988579873708</v>
      </c>
      <c r="K33" s="115">
        <v>58354</v>
      </c>
      <c r="L33" s="116">
        <f t="shared" si="2"/>
        <v>0.23885952062501326</v>
      </c>
      <c r="M33" s="115">
        <v>58643</v>
      </c>
      <c r="N33" s="116">
        <v>4.9525311032663222E-3</v>
      </c>
      <c r="O33" s="116">
        <v>0.18691305051813467</v>
      </c>
    </row>
    <row r="34" spans="2:16" x14ac:dyDescent="0.25">
      <c r="B34" s="114" t="s">
        <v>77</v>
      </c>
      <c r="C34" s="115">
        <v>37600</v>
      </c>
      <c r="D34" s="116">
        <v>-8.4423016046947685E-2</v>
      </c>
      <c r="E34" s="115">
        <v>0</v>
      </c>
      <c r="F34" s="116">
        <f t="shared" si="1"/>
        <v>-1</v>
      </c>
      <c r="G34" s="115">
        <v>19557</v>
      </c>
      <c r="H34" s="116" t="str">
        <f t="shared" si="1"/>
        <v>-</v>
      </c>
      <c r="I34" s="115">
        <v>43531</v>
      </c>
      <c r="J34" s="116">
        <f t="shared" si="1"/>
        <v>1.2258526358848494</v>
      </c>
      <c r="K34" s="115">
        <v>42717</v>
      </c>
      <c r="L34" s="116">
        <f t="shared" si="2"/>
        <v>-1.8699317727596476E-2</v>
      </c>
      <c r="M34" s="115">
        <v>46133</v>
      </c>
      <c r="N34" s="116">
        <v>7.9968162558232025E-2</v>
      </c>
      <c r="O34" s="116">
        <v>0.22694148936170211</v>
      </c>
    </row>
    <row r="35" spans="2:16" x14ac:dyDescent="0.25">
      <c r="B35" s="114" t="s">
        <v>79</v>
      </c>
      <c r="C35" s="115">
        <v>35022</v>
      </c>
      <c r="D35" s="116">
        <v>-8.6136262818672815E-2</v>
      </c>
      <c r="E35" s="115">
        <v>0</v>
      </c>
      <c r="F35" s="116">
        <f t="shared" si="1"/>
        <v>-1</v>
      </c>
      <c r="G35" s="115">
        <v>24025</v>
      </c>
      <c r="H35" s="116" t="str">
        <f t="shared" si="1"/>
        <v>-</v>
      </c>
      <c r="I35" s="115">
        <v>44866</v>
      </c>
      <c r="J35" s="116">
        <f t="shared" si="1"/>
        <v>0.8674713839750261</v>
      </c>
      <c r="K35" s="115">
        <v>42611</v>
      </c>
      <c r="L35" s="116">
        <f t="shared" si="2"/>
        <v>-5.0260776534569618E-2</v>
      </c>
      <c r="M35" s="115">
        <v>38316</v>
      </c>
      <c r="N35" s="116">
        <v>-0.10079556921921573</v>
      </c>
      <c r="O35" s="116">
        <v>9.4055165324653078E-2</v>
      </c>
    </row>
    <row r="36" spans="2:16" x14ac:dyDescent="0.25">
      <c r="B36" s="114" t="s">
        <v>81</v>
      </c>
      <c r="C36" s="115">
        <v>31469</v>
      </c>
      <c r="D36" s="116">
        <v>-0.14646450947950851</v>
      </c>
      <c r="E36" s="115">
        <v>0</v>
      </c>
      <c r="F36" s="116">
        <f t="shared" si="1"/>
        <v>-1</v>
      </c>
      <c r="G36" s="115">
        <v>26795</v>
      </c>
      <c r="H36" s="116" t="str">
        <f t="shared" si="1"/>
        <v>-</v>
      </c>
      <c r="I36" s="115">
        <v>40470</v>
      </c>
      <c r="J36" s="116">
        <f t="shared" si="1"/>
        <v>0.51035640977794361</v>
      </c>
      <c r="K36" s="115">
        <v>38639</v>
      </c>
      <c r="L36" s="116">
        <f t="shared" si="2"/>
        <v>-4.5243390165554787E-2</v>
      </c>
      <c r="M36" s="115">
        <v>40074</v>
      </c>
      <c r="N36" s="116">
        <v>3.7138642304407554E-2</v>
      </c>
      <c r="O36" s="116">
        <v>0.27344370650481431</v>
      </c>
    </row>
    <row r="37" spans="2:16" x14ac:dyDescent="0.25">
      <c r="B37" s="114" t="s">
        <v>83</v>
      </c>
      <c r="C37" s="115">
        <v>40659</v>
      </c>
      <c r="D37" s="116">
        <v>1.7849096279977994E-2</v>
      </c>
      <c r="E37" s="115">
        <v>0</v>
      </c>
      <c r="F37" s="116">
        <f t="shared" si="1"/>
        <v>-1</v>
      </c>
      <c r="G37" s="115">
        <v>31224</v>
      </c>
      <c r="H37" s="116" t="str">
        <f t="shared" si="1"/>
        <v>-</v>
      </c>
      <c r="I37" s="115">
        <v>43286</v>
      </c>
      <c r="J37" s="116">
        <f t="shared" si="1"/>
        <v>0.38630540609787345</v>
      </c>
      <c r="K37" s="115">
        <v>40407</v>
      </c>
      <c r="L37" s="116">
        <f t="shared" si="2"/>
        <v>-6.651111213787364E-2</v>
      </c>
      <c r="M37" s="115">
        <v>45242</v>
      </c>
      <c r="N37" s="116">
        <v>0.11965748508921714</v>
      </c>
      <c r="O37" s="116">
        <v>0.11271797142084172</v>
      </c>
    </row>
    <row r="38" spans="2:16" x14ac:dyDescent="0.25">
      <c r="B38" s="114" t="s">
        <v>85</v>
      </c>
      <c r="C38" s="115">
        <v>38714</v>
      </c>
      <c r="D38" s="116">
        <v>-2.3828134849592786E-2</v>
      </c>
      <c r="E38" s="115">
        <v>15225</v>
      </c>
      <c r="F38" s="116">
        <f t="shared" si="1"/>
        <v>-0.60673141499199257</v>
      </c>
      <c r="G38" s="115">
        <v>36151</v>
      </c>
      <c r="H38" s="116">
        <f t="shared" si="1"/>
        <v>1.3744499178981937</v>
      </c>
      <c r="I38" s="115">
        <v>41695</v>
      </c>
      <c r="J38" s="116">
        <f t="shared" si="1"/>
        <v>0.15335675361677414</v>
      </c>
      <c r="K38" s="115">
        <v>43373</v>
      </c>
      <c r="L38" s="116">
        <f t="shared" si="2"/>
        <v>4.0244633649118677E-2</v>
      </c>
      <c r="M38" s="115">
        <v>42595</v>
      </c>
      <c r="N38" s="116">
        <v>-1.7937426509579746E-2</v>
      </c>
      <c r="O38" s="116">
        <v>0.10024797230975868</v>
      </c>
    </row>
    <row r="39" spans="2:16" x14ac:dyDescent="0.25">
      <c r="B39" s="114" t="s">
        <v>87</v>
      </c>
      <c r="C39" s="115">
        <v>36471</v>
      </c>
      <c r="D39" s="116">
        <v>-0.11015956668130578</v>
      </c>
      <c r="E39" s="115">
        <v>14501</v>
      </c>
      <c r="F39" s="116">
        <f t="shared" si="1"/>
        <v>-0.602396424556497</v>
      </c>
      <c r="G39" s="115">
        <v>36202</v>
      </c>
      <c r="H39" s="116">
        <f t="shared" si="1"/>
        <v>1.4965174815529965</v>
      </c>
      <c r="I39" s="115">
        <v>42224</v>
      </c>
      <c r="J39" s="116">
        <f t="shared" si="1"/>
        <v>0.16634440086183089</v>
      </c>
      <c r="K39" s="115">
        <v>40151</v>
      </c>
      <c r="L39" s="116">
        <f t="shared" si="2"/>
        <v>-4.9095301250473677E-2</v>
      </c>
      <c r="M39" s="115">
        <v>43154</v>
      </c>
      <c r="N39" s="116">
        <v>7.479265771711785E-2</v>
      </c>
      <c r="O39" s="116">
        <v>0.18324147953168279</v>
      </c>
    </row>
    <row r="40" spans="2:16" x14ac:dyDescent="0.25">
      <c r="B40" s="114" t="s">
        <v>89</v>
      </c>
      <c r="C40" s="115">
        <v>40116</v>
      </c>
      <c r="D40" s="116">
        <v>-8.9906758320288604E-2</v>
      </c>
      <c r="E40" s="115">
        <v>17308</v>
      </c>
      <c r="F40" s="116">
        <f t="shared" si="1"/>
        <v>-0.56855120151560468</v>
      </c>
      <c r="G40" s="115">
        <v>42785</v>
      </c>
      <c r="H40" s="116">
        <f t="shared" si="1"/>
        <v>1.471978275941761</v>
      </c>
      <c r="I40" s="115">
        <v>48246</v>
      </c>
      <c r="J40" s="116">
        <f t="shared" si="1"/>
        <v>0.12763819095477391</v>
      </c>
      <c r="K40" s="115">
        <v>49321</v>
      </c>
      <c r="L40" s="116">
        <f t="shared" si="2"/>
        <v>2.2281639928698693E-2</v>
      </c>
      <c r="M40" s="115">
        <v>43124</v>
      </c>
      <c r="N40" s="116">
        <v>-0.1256462764339733</v>
      </c>
      <c r="O40" s="116">
        <v>7.4982550603250653E-2</v>
      </c>
    </row>
    <row r="41" spans="2:16" x14ac:dyDescent="0.25">
      <c r="B41" s="114" t="s">
        <v>91</v>
      </c>
      <c r="C41" s="115">
        <v>47646</v>
      </c>
      <c r="D41" s="116">
        <v>-5.5972736819163482E-2</v>
      </c>
      <c r="E41" s="115">
        <v>14807</v>
      </c>
      <c r="F41" s="116">
        <f t="shared" si="1"/>
        <v>-0.68922889644461227</v>
      </c>
      <c r="G41" s="115">
        <v>49146</v>
      </c>
      <c r="H41" s="116">
        <f t="shared" si="1"/>
        <v>2.319105828324441</v>
      </c>
      <c r="I41" s="115">
        <v>56046</v>
      </c>
      <c r="J41" s="116">
        <f t="shared" si="1"/>
        <v>0.14039799780246609</v>
      </c>
      <c r="K41" s="115">
        <v>55991</v>
      </c>
      <c r="L41" s="116">
        <f t="shared" si="2"/>
        <v>-9.8133675909073403E-4</v>
      </c>
      <c r="M41" s="115">
        <v>53169</v>
      </c>
      <c r="N41" s="116">
        <v>-5.0400957296708349E-2</v>
      </c>
      <c r="O41" s="116">
        <v>0.11591739075683161</v>
      </c>
    </row>
    <row r="42" spans="2:16" x14ac:dyDescent="0.25">
      <c r="B42" s="114" t="s">
        <v>93</v>
      </c>
      <c r="C42" s="115">
        <v>48947</v>
      </c>
      <c r="D42" s="116">
        <v>3.115073265703483E-3</v>
      </c>
      <c r="E42" s="115">
        <v>13546</v>
      </c>
      <c r="F42" s="116">
        <f t="shared" si="1"/>
        <v>-0.72325168038899212</v>
      </c>
      <c r="G42" s="115">
        <v>46745</v>
      </c>
      <c r="H42" s="116">
        <f t="shared" si="1"/>
        <v>2.4508341945961907</v>
      </c>
      <c r="I42" s="115">
        <v>54058</v>
      </c>
      <c r="J42" s="116">
        <f t="shared" si="1"/>
        <v>0.15644453952294368</v>
      </c>
      <c r="K42" s="115">
        <v>53126</v>
      </c>
      <c r="L42" s="116">
        <f t="shared" si="2"/>
        <v>-1.7240741425875949E-2</v>
      </c>
      <c r="M42" s="115"/>
      <c r="N42" s="116"/>
      <c r="O42" s="116"/>
    </row>
    <row r="43" spans="2:16" ht="15.75" x14ac:dyDescent="0.25">
      <c r="B43" s="117" t="s">
        <v>30</v>
      </c>
      <c r="C43" s="118">
        <v>503437</v>
      </c>
      <c r="D43" s="119">
        <v>-5.934263458128497E-2</v>
      </c>
      <c r="E43" s="118">
        <v>216673</v>
      </c>
      <c r="F43" s="119">
        <f t="shared" si="1"/>
        <v>-0.56961248378645191</v>
      </c>
      <c r="G43" s="118">
        <v>359169</v>
      </c>
      <c r="H43" s="119">
        <f t="shared" si="1"/>
        <v>0.65765462240334505</v>
      </c>
      <c r="I43" s="118">
        <v>543499</v>
      </c>
      <c r="J43" s="119">
        <f t="shared" si="1"/>
        <v>0.51321244316742254</v>
      </c>
      <c r="K43" s="118">
        <v>576462</v>
      </c>
      <c r="L43" s="119">
        <f t="shared" si="2"/>
        <v>6.0649605611049928E-2</v>
      </c>
      <c r="M43" s="118">
        <v>529058</v>
      </c>
      <c r="N43" s="119">
        <v>1.0933702248650867E-2</v>
      </c>
      <c r="O43" s="119">
        <v>0.16406961649321228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9" t="s">
        <v>286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149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/>
      <c r="B53" s="114" t="s">
        <v>71</v>
      </c>
      <c r="C53" s="115">
        <v>26360</v>
      </c>
      <c r="D53" s="116">
        <v>-7.0914986606513519E-2</v>
      </c>
      <c r="E53" s="115">
        <v>24068</v>
      </c>
      <c r="F53" s="116">
        <f t="shared" ref="F53:J65" si="3">IFERROR(E53/C53-1,"-")</f>
        <v>-8.6949924127465827E-2</v>
      </c>
      <c r="G53" s="115">
        <v>3301</v>
      </c>
      <c r="H53" s="116">
        <f t="shared" si="3"/>
        <v>-0.86284693368788434</v>
      </c>
      <c r="I53" s="115">
        <v>25732</v>
      </c>
      <c r="J53" s="116">
        <f t="shared" si="3"/>
        <v>6.7952135716449558</v>
      </c>
      <c r="K53" s="115">
        <v>35523</v>
      </c>
      <c r="L53" s="116">
        <f t="shared" ref="L53:L65" si="4">IFERROR(K53/I53-1,"-")</f>
        <v>0.38049898958495265</v>
      </c>
      <c r="M53" s="115">
        <v>36719</v>
      </c>
      <c r="N53" s="116">
        <v>3.3668327562424327E-2</v>
      </c>
      <c r="O53" s="116">
        <v>0.39298179059180582</v>
      </c>
    </row>
    <row r="54" spans="1:16" x14ac:dyDescent="0.25">
      <c r="A54" s="1">
        <v>2</v>
      </c>
      <c r="B54" s="114" t="s">
        <v>73</v>
      </c>
      <c r="C54" s="115">
        <v>25016</v>
      </c>
      <c r="D54" s="116">
        <v>1.6786570743405171E-2</v>
      </c>
      <c r="E54" s="115">
        <v>26644</v>
      </c>
      <c r="F54" s="116">
        <f t="shared" si="3"/>
        <v>6.5078349856092066E-2</v>
      </c>
      <c r="G54" s="115">
        <v>7577</v>
      </c>
      <c r="H54" s="116">
        <f t="shared" si="3"/>
        <v>-0.71562077766101184</v>
      </c>
      <c r="I54" s="115">
        <v>27332</v>
      </c>
      <c r="J54" s="116">
        <f t="shared" si="3"/>
        <v>2.6072324138841232</v>
      </c>
      <c r="K54" s="115">
        <v>32889</v>
      </c>
      <c r="L54" s="116">
        <f t="shared" si="4"/>
        <v>0.2033147958436996</v>
      </c>
      <c r="M54" s="115">
        <v>33731</v>
      </c>
      <c r="N54" s="116">
        <v>2.5601264860591666E-2</v>
      </c>
      <c r="O54" s="116">
        <v>0.34837703869523495</v>
      </c>
    </row>
    <row r="55" spans="1:16" x14ac:dyDescent="0.25">
      <c r="A55" s="1">
        <v>3</v>
      </c>
      <c r="B55" s="114" t="s">
        <v>75</v>
      </c>
      <c r="C55" s="115">
        <v>26899</v>
      </c>
      <c r="D55" s="116">
        <v>-4.3591111111111136E-2</v>
      </c>
      <c r="E55" s="115">
        <v>11112</v>
      </c>
      <c r="F55" s="116">
        <f t="shared" si="3"/>
        <v>-0.58689914123201614</v>
      </c>
      <c r="G55" s="115">
        <v>12952</v>
      </c>
      <c r="H55" s="116">
        <f t="shared" si="3"/>
        <v>0.16558675305975523</v>
      </c>
      <c r="I55" s="115">
        <v>30980</v>
      </c>
      <c r="J55" s="116">
        <f t="shared" si="3"/>
        <v>1.3919085855466338</v>
      </c>
      <c r="K55" s="115">
        <v>34565</v>
      </c>
      <c r="L55" s="116">
        <f t="shared" si="4"/>
        <v>0.11571981923821828</v>
      </c>
      <c r="M55" s="115">
        <v>33512</v>
      </c>
      <c r="N55" s="116">
        <v>-3.0464342543034872E-2</v>
      </c>
      <c r="O55" s="116">
        <v>0.24584557046730371</v>
      </c>
    </row>
    <row r="56" spans="1:16" x14ac:dyDescent="0.25">
      <c r="A56" s="1">
        <v>4</v>
      </c>
      <c r="B56" s="114" t="s">
        <v>77</v>
      </c>
      <c r="C56" s="115">
        <v>21696</v>
      </c>
      <c r="D56" s="116">
        <v>3.4620886981401977E-2</v>
      </c>
      <c r="E56" s="115">
        <v>0</v>
      </c>
      <c r="F56" s="116">
        <f t="shared" si="3"/>
        <v>-1</v>
      </c>
      <c r="G56" s="115">
        <v>13076</v>
      </c>
      <c r="H56" s="116" t="str">
        <f t="shared" si="3"/>
        <v>-</v>
      </c>
      <c r="I56" s="115">
        <v>29287</v>
      </c>
      <c r="J56" s="116">
        <f t="shared" si="3"/>
        <v>1.2397522178036096</v>
      </c>
      <c r="K56" s="115">
        <v>27273</v>
      </c>
      <c r="L56" s="116">
        <f t="shared" si="4"/>
        <v>-6.8767712637006206E-2</v>
      </c>
      <c r="M56" s="115">
        <v>28433</v>
      </c>
      <c r="N56" s="116">
        <v>4.2532908004253356E-2</v>
      </c>
      <c r="O56" s="116">
        <v>0.31051806784660774</v>
      </c>
    </row>
    <row r="57" spans="1:16" x14ac:dyDescent="0.25">
      <c r="A57" s="1">
        <v>5</v>
      </c>
      <c r="B57" s="114" t="s">
        <v>79</v>
      </c>
      <c r="C57" s="115">
        <v>17980</v>
      </c>
      <c r="D57" s="116">
        <v>-9.366391184573053E-3</v>
      </c>
      <c r="E57" s="115">
        <v>0</v>
      </c>
      <c r="F57" s="116">
        <f t="shared" si="3"/>
        <v>-1</v>
      </c>
      <c r="G57" s="115">
        <v>16219</v>
      </c>
      <c r="H57" s="116" t="str">
        <f t="shared" si="3"/>
        <v>-</v>
      </c>
      <c r="I57" s="115">
        <v>26797</v>
      </c>
      <c r="J57" s="116">
        <f t="shared" si="3"/>
        <v>0.65219803933658049</v>
      </c>
      <c r="K57" s="115">
        <v>24835</v>
      </c>
      <c r="L57" s="116">
        <f t="shared" si="4"/>
        <v>-7.3217151173638806E-2</v>
      </c>
      <c r="M57" s="115">
        <v>22675</v>
      </c>
      <c r="N57" s="116">
        <v>-8.6974028588685304E-2</v>
      </c>
      <c r="O57" s="116">
        <v>0.26112347052280316</v>
      </c>
    </row>
    <row r="58" spans="1:16" x14ac:dyDescent="0.25">
      <c r="A58" s="1">
        <v>6</v>
      </c>
      <c r="B58" s="114" t="s">
        <v>81</v>
      </c>
      <c r="C58" s="115">
        <v>16631</v>
      </c>
      <c r="D58" s="116">
        <v>-3.2364399160923485E-3</v>
      </c>
      <c r="E58" s="115">
        <v>0</v>
      </c>
      <c r="F58" s="116">
        <f t="shared" si="3"/>
        <v>-1</v>
      </c>
      <c r="G58" s="115">
        <v>18033</v>
      </c>
      <c r="H58" s="116" t="str">
        <f t="shared" si="3"/>
        <v>-</v>
      </c>
      <c r="I58" s="115">
        <v>24434</v>
      </c>
      <c r="J58" s="116">
        <f t="shared" si="3"/>
        <v>0.35496035046858543</v>
      </c>
      <c r="K58" s="115">
        <v>22412</v>
      </c>
      <c r="L58" s="116">
        <f t="shared" si="4"/>
        <v>-8.2753540148972737E-2</v>
      </c>
      <c r="M58" s="115">
        <v>24289</v>
      </c>
      <c r="N58" s="116">
        <v>8.3749776905229334E-2</v>
      </c>
      <c r="O58" s="116">
        <v>0.46046539594732727</v>
      </c>
    </row>
    <row r="59" spans="1:16" x14ac:dyDescent="0.25">
      <c r="A59" s="1">
        <v>7</v>
      </c>
      <c r="B59" s="114" t="s">
        <v>83</v>
      </c>
      <c r="C59" s="115">
        <v>22079</v>
      </c>
      <c r="D59" s="116">
        <v>9.5405834490970509E-2</v>
      </c>
      <c r="E59" s="115">
        <v>0</v>
      </c>
      <c r="F59" s="116">
        <f t="shared" si="3"/>
        <v>-1</v>
      </c>
      <c r="G59" s="115">
        <v>22155</v>
      </c>
      <c r="H59" s="116" t="str">
        <f t="shared" si="3"/>
        <v>-</v>
      </c>
      <c r="I59" s="115">
        <v>27739</v>
      </c>
      <c r="J59" s="116">
        <f t="shared" si="3"/>
        <v>0.25204242834574586</v>
      </c>
      <c r="K59" s="115">
        <v>26095</v>
      </c>
      <c r="L59" s="116">
        <f t="shared" si="4"/>
        <v>-5.9266736363964068E-2</v>
      </c>
      <c r="M59" s="115">
        <v>28719</v>
      </c>
      <c r="N59" s="116">
        <v>0.1005556620042154</v>
      </c>
      <c r="O59" s="116">
        <v>0.30073825807328225</v>
      </c>
    </row>
    <row r="60" spans="1:16" x14ac:dyDescent="0.25">
      <c r="A60" s="1">
        <v>8</v>
      </c>
      <c r="B60" s="114" t="s">
        <v>85</v>
      </c>
      <c r="C60" s="115">
        <v>22120</v>
      </c>
      <c r="D60" s="116">
        <v>5.138076904795863E-2</v>
      </c>
      <c r="E60" s="115">
        <v>8166</v>
      </c>
      <c r="F60" s="116">
        <f t="shared" si="3"/>
        <v>-0.63083182640144664</v>
      </c>
      <c r="G60" s="115">
        <v>25703</v>
      </c>
      <c r="H60" s="116">
        <f t="shared" si="3"/>
        <v>2.147563066372765</v>
      </c>
      <c r="I60" s="115">
        <v>26708</v>
      </c>
      <c r="J60" s="116">
        <f t="shared" si="3"/>
        <v>3.9100494105746453E-2</v>
      </c>
      <c r="K60" s="115">
        <v>29282</v>
      </c>
      <c r="L60" s="116">
        <f t="shared" si="4"/>
        <v>9.6375617792421764E-2</v>
      </c>
      <c r="M60" s="115">
        <v>30070</v>
      </c>
      <c r="N60" s="116">
        <v>2.6910730141383787E-2</v>
      </c>
      <c r="O60" s="116">
        <v>0.35940325497287517</v>
      </c>
    </row>
    <row r="61" spans="1:16" x14ac:dyDescent="0.25">
      <c r="A61" s="1">
        <v>9</v>
      </c>
      <c r="B61" s="114" t="s">
        <v>87</v>
      </c>
      <c r="C61" s="115">
        <v>18388</v>
      </c>
      <c r="D61" s="116">
        <v>-9.8185384992643399E-2</v>
      </c>
      <c r="E61" s="115">
        <v>7660</v>
      </c>
      <c r="F61" s="116">
        <f t="shared" si="3"/>
        <v>-0.5834239721557537</v>
      </c>
      <c r="G61" s="115">
        <v>24260</v>
      </c>
      <c r="H61" s="116">
        <f t="shared" si="3"/>
        <v>2.1671018276762402</v>
      </c>
      <c r="I61" s="115">
        <v>24257</v>
      </c>
      <c r="J61" s="116">
        <f t="shared" si="3"/>
        <v>-1.2366034624899935E-4</v>
      </c>
      <c r="K61" s="115">
        <v>26434</v>
      </c>
      <c r="L61" s="116">
        <f t="shared" si="4"/>
        <v>8.9747289442222877E-2</v>
      </c>
      <c r="M61" s="115">
        <v>29036</v>
      </c>
      <c r="N61" s="116">
        <v>9.8433835212226706E-2</v>
      </c>
      <c r="O61" s="116">
        <v>0.57907330867957363</v>
      </c>
    </row>
    <row r="62" spans="1:16" x14ac:dyDescent="0.25">
      <c r="A62" s="1">
        <v>10</v>
      </c>
      <c r="B62" s="114" t="s">
        <v>89</v>
      </c>
      <c r="C62" s="115">
        <v>20627</v>
      </c>
      <c r="D62" s="116">
        <v>-0.1049639850733316</v>
      </c>
      <c r="E62" s="115">
        <v>8994</v>
      </c>
      <c r="F62" s="116">
        <f t="shared" si="3"/>
        <v>-0.56396955446744557</v>
      </c>
      <c r="G62" s="115">
        <v>28908</v>
      </c>
      <c r="H62" s="116">
        <f t="shared" si="3"/>
        <v>2.2141427618412273</v>
      </c>
      <c r="I62" s="115">
        <v>27227</v>
      </c>
      <c r="J62" s="116">
        <f t="shared" si="3"/>
        <v>-5.8149993081499929E-2</v>
      </c>
      <c r="K62" s="115">
        <v>31067</v>
      </c>
      <c r="L62" s="116">
        <f t="shared" si="4"/>
        <v>0.14103647114996143</v>
      </c>
      <c r="M62" s="115">
        <v>29987</v>
      </c>
      <c r="N62" s="116">
        <v>-3.4763575498116928E-2</v>
      </c>
      <c r="O62" s="116">
        <v>0.45377417947350551</v>
      </c>
    </row>
    <row r="63" spans="1:16" x14ac:dyDescent="0.25">
      <c r="A63" s="1">
        <v>11</v>
      </c>
      <c r="B63" s="114" t="s">
        <v>91</v>
      </c>
      <c r="C63" s="115">
        <v>25700</v>
      </c>
      <c r="D63" s="116">
        <v>-2.4840863219997011E-3</v>
      </c>
      <c r="E63" s="115">
        <v>8059</v>
      </c>
      <c r="F63" s="116">
        <f t="shared" si="3"/>
        <v>-0.68642023346303505</v>
      </c>
      <c r="G63" s="115">
        <v>32504</v>
      </c>
      <c r="H63" s="116">
        <f t="shared" si="3"/>
        <v>3.033254746246433</v>
      </c>
      <c r="I63" s="115">
        <v>33332</v>
      </c>
      <c r="J63" s="116">
        <f t="shared" si="3"/>
        <v>2.5473787841496343E-2</v>
      </c>
      <c r="K63" s="115">
        <v>34767</v>
      </c>
      <c r="L63" s="116">
        <f t="shared" si="4"/>
        <v>4.3051722068882858E-2</v>
      </c>
      <c r="M63" s="115">
        <v>36706</v>
      </c>
      <c r="N63" s="116">
        <v>5.5771277360715521E-2</v>
      </c>
      <c r="O63" s="116">
        <v>0.42824902723735403</v>
      </c>
    </row>
    <row r="64" spans="1:16" x14ac:dyDescent="0.25">
      <c r="A64" s="1">
        <v>12</v>
      </c>
      <c r="B64" s="114" t="s">
        <v>93</v>
      </c>
      <c r="C64" s="115">
        <v>24184</v>
      </c>
      <c r="D64" s="116">
        <v>-6.4702014928259222E-2</v>
      </c>
      <c r="E64" s="115">
        <v>7306</v>
      </c>
      <c r="F64" s="116">
        <f t="shared" si="3"/>
        <v>-0.69789943764472384</v>
      </c>
      <c r="G64" s="115">
        <v>30193</v>
      </c>
      <c r="H64" s="116">
        <f t="shared" si="3"/>
        <v>3.1326307144812482</v>
      </c>
      <c r="I64" s="115">
        <v>31034</v>
      </c>
      <c r="J64" s="116">
        <f t="shared" si="3"/>
        <v>2.7854138376444793E-2</v>
      </c>
      <c r="K64" s="115">
        <v>32286</v>
      </c>
      <c r="L64" s="116">
        <f t="shared" si="4"/>
        <v>4.0342849777663226E-2</v>
      </c>
      <c r="M64" s="115"/>
      <c r="N64" s="116"/>
      <c r="O64" s="116"/>
    </row>
    <row r="65" spans="1:16" ht="15.75" x14ac:dyDescent="0.25">
      <c r="B65" s="117" t="s">
        <v>30</v>
      </c>
      <c r="C65" s="118">
        <v>267680</v>
      </c>
      <c r="D65" s="119">
        <v>-2.0050740050593596E-2</v>
      </c>
      <c r="E65" s="118">
        <v>117055</v>
      </c>
      <c r="F65" s="119">
        <f t="shared" si="3"/>
        <v>-0.56270546921697551</v>
      </c>
      <c r="G65" s="118">
        <v>234881</v>
      </c>
      <c r="H65" s="119">
        <f t="shared" si="3"/>
        <v>1.0065866473025502</v>
      </c>
      <c r="I65" s="118">
        <v>334859</v>
      </c>
      <c r="J65" s="119">
        <f t="shared" si="3"/>
        <v>0.42565384173262211</v>
      </c>
      <c r="K65" s="118">
        <v>357428</v>
      </c>
      <c r="L65" s="119">
        <f t="shared" si="4"/>
        <v>6.7398516987747126E-2</v>
      </c>
      <c r="M65" s="118">
        <v>333877</v>
      </c>
      <c r="N65" s="119">
        <v>2.6865185057605601E-2</v>
      </c>
      <c r="O65" s="119">
        <v>0.37118063541084867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287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23738</v>
      </c>
      <c r="D75" s="116">
        <v>-7.3168827112291113E-2</v>
      </c>
      <c r="E75" s="115">
        <v>22095</v>
      </c>
      <c r="F75" s="116">
        <f t="shared" ref="F75:J87" si="5">IFERROR(E75/C75-1,"-")</f>
        <v>-6.921391861150894E-2</v>
      </c>
      <c r="G75" s="115">
        <v>5767</v>
      </c>
      <c r="H75" s="116">
        <f t="shared" si="5"/>
        <v>-0.73899072188277892</v>
      </c>
      <c r="I75" s="115">
        <v>14333</v>
      </c>
      <c r="J75" s="116">
        <f t="shared" si="5"/>
        <v>1.4853476677648692</v>
      </c>
      <c r="K75" s="115">
        <v>24055</v>
      </c>
      <c r="L75" s="116">
        <f t="shared" ref="L75:L87" si="6">IFERROR(K75/I75-1,"-")</f>
        <v>0.67829484406614116</v>
      </c>
      <c r="M75" s="115">
        <v>25932</v>
      </c>
      <c r="N75" s="116">
        <v>7.8029515693203155E-2</v>
      </c>
      <c r="O75" s="116">
        <v>9.2425646642514181E-2</v>
      </c>
    </row>
    <row r="76" spans="1:16" x14ac:dyDescent="0.25">
      <c r="A76" s="1">
        <v>2</v>
      </c>
      <c r="B76" s="114" t="s">
        <v>73</v>
      </c>
      <c r="C76" s="115">
        <v>22271</v>
      </c>
      <c r="D76" s="116">
        <v>-0.11012106924521514</v>
      </c>
      <c r="E76" s="115">
        <v>25202</v>
      </c>
      <c r="F76" s="116">
        <f t="shared" si="5"/>
        <v>0.13160612455659826</v>
      </c>
      <c r="G76" s="115">
        <v>7565</v>
      </c>
      <c r="H76" s="116">
        <f t="shared" si="5"/>
        <v>-0.69982541068169191</v>
      </c>
      <c r="I76" s="115">
        <v>14577</v>
      </c>
      <c r="J76" s="116">
        <f t="shared" si="5"/>
        <v>0.9269001982815599</v>
      </c>
      <c r="K76" s="115">
        <v>19305</v>
      </c>
      <c r="L76" s="116">
        <f t="shared" si="6"/>
        <v>0.32434657336900607</v>
      </c>
      <c r="M76" s="115">
        <v>22226</v>
      </c>
      <c r="N76" s="116">
        <v>0.15130795130795138</v>
      </c>
      <c r="O76" s="116">
        <v>-2.0205648601320236E-3</v>
      </c>
    </row>
    <row r="77" spans="1:16" x14ac:dyDescent="0.25">
      <c r="A77" s="1">
        <v>3</v>
      </c>
      <c r="B77" s="114" t="s">
        <v>75</v>
      </c>
      <c r="C77" s="115">
        <v>22509</v>
      </c>
      <c r="D77" s="116">
        <v>-3.241198469672868E-2</v>
      </c>
      <c r="E77" s="115">
        <v>9140</v>
      </c>
      <c r="F77" s="116">
        <f t="shared" si="5"/>
        <v>-0.59394020169709894</v>
      </c>
      <c r="G77" s="115">
        <v>9377</v>
      </c>
      <c r="H77" s="116">
        <f t="shared" si="5"/>
        <v>2.5929978118161889E-2</v>
      </c>
      <c r="I77" s="115">
        <v>16123</v>
      </c>
      <c r="J77" s="116">
        <f t="shared" si="5"/>
        <v>0.71941985709715262</v>
      </c>
      <c r="K77" s="115">
        <v>23789</v>
      </c>
      <c r="L77" s="116">
        <f t="shared" si="6"/>
        <v>0.47546982571481733</v>
      </c>
      <c r="M77" s="115">
        <v>25131</v>
      </c>
      <c r="N77" s="116">
        <v>5.6412627685064498E-2</v>
      </c>
      <c r="O77" s="116">
        <v>0.11648673863787828</v>
      </c>
    </row>
    <row r="78" spans="1:16" x14ac:dyDescent="0.25">
      <c r="A78" s="1">
        <v>4</v>
      </c>
      <c r="B78" s="114" t="s">
        <v>77</v>
      </c>
      <c r="C78" s="115">
        <v>15904</v>
      </c>
      <c r="D78" s="116">
        <v>-0.20863810518982928</v>
      </c>
      <c r="E78" s="115">
        <v>0</v>
      </c>
      <c r="F78" s="116">
        <f t="shared" si="5"/>
        <v>-1</v>
      </c>
      <c r="G78" s="115">
        <v>6481</v>
      </c>
      <c r="H78" s="116" t="str">
        <f t="shared" si="5"/>
        <v>-</v>
      </c>
      <c r="I78" s="115">
        <v>14244</v>
      </c>
      <c r="J78" s="116">
        <f t="shared" si="5"/>
        <v>1.1978089800956644</v>
      </c>
      <c r="K78" s="115">
        <v>15444</v>
      </c>
      <c r="L78" s="116">
        <f t="shared" si="6"/>
        <v>8.4245998315080062E-2</v>
      </c>
      <c r="M78" s="115">
        <v>17700</v>
      </c>
      <c r="N78" s="116">
        <v>0.14607614607614616</v>
      </c>
      <c r="O78" s="116">
        <v>0.11292756539235405</v>
      </c>
    </row>
    <row r="79" spans="1:16" x14ac:dyDescent="0.25">
      <c r="A79" s="1">
        <v>5</v>
      </c>
      <c r="B79" s="114" t="s">
        <v>79</v>
      </c>
      <c r="C79" s="115">
        <v>17042</v>
      </c>
      <c r="D79" s="116">
        <v>-0.15520745550983983</v>
      </c>
      <c r="E79" s="115">
        <v>0</v>
      </c>
      <c r="F79" s="116">
        <f t="shared" si="5"/>
        <v>-1</v>
      </c>
      <c r="G79" s="115">
        <v>7806</v>
      </c>
      <c r="H79" s="116" t="str">
        <f t="shared" si="5"/>
        <v>-</v>
      </c>
      <c r="I79" s="115">
        <v>18069</v>
      </c>
      <c r="J79" s="116">
        <f t="shared" si="5"/>
        <v>1.3147578785549578</v>
      </c>
      <c r="K79" s="115">
        <v>17776</v>
      </c>
      <c r="L79" s="116">
        <f t="shared" si="6"/>
        <v>-1.6215617909126179E-2</v>
      </c>
      <c r="M79" s="115">
        <v>15641</v>
      </c>
      <c r="N79" s="116">
        <v>-0.1201057605760576</v>
      </c>
      <c r="O79" s="116">
        <v>-8.2208660955286894E-2</v>
      </c>
    </row>
    <row r="80" spans="1:16" x14ac:dyDescent="0.25">
      <c r="A80" s="1">
        <v>6</v>
      </c>
      <c r="B80" s="114" t="s">
        <v>81</v>
      </c>
      <c r="C80" s="115">
        <v>14838</v>
      </c>
      <c r="D80" s="116">
        <v>-0.26486325802615929</v>
      </c>
      <c r="E80" s="115">
        <v>0</v>
      </c>
      <c r="F80" s="116">
        <f t="shared" si="5"/>
        <v>-1</v>
      </c>
      <c r="G80" s="115">
        <v>8762</v>
      </c>
      <c r="H80" s="116" t="str">
        <f t="shared" si="5"/>
        <v>-</v>
      </c>
      <c r="I80" s="115">
        <v>16036</v>
      </c>
      <c r="J80" s="116">
        <f t="shared" si="5"/>
        <v>0.83017575895914164</v>
      </c>
      <c r="K80" s="115">
        <v>16227</v>
      </c>
      <c r="L80" s="116">
        <f t="shared" si="6"/>
        <v>1.1910700922923345E-2</v>
      </c>
      <c r="M80" s="115">
        <v>15785</v>
      </c>
      <c r="N80" s="116">
        <v>-2.7238553028902435E-2</v>
      </c>
      <c r="O80" s="116">
        <v>6.3822617603450649E-2</v>
      </c>
    </row>
    <row r="81" spans="1:15" x14ac:dyDescent="0.25">
      <c r="A81" s="1">
        <v>7</v>
      </c>
      <c r="B81" s="114" t="s">
        <v>83</v>
      </c>
      <c r="C81" s="115">
        <v>18580</v>
      </c>
      <c r="D81" s="116">
        <v>-6.1141990904497234E-2</v>
      </c>
      <c r="E81" s="115">
        <v>0</v>
      </c>
      <c r="F81" s="116">
        <f t="shared" si="5"/>
        <v>-1</v>
      </c>
      <c r="G81" s="115">
        <v>9069</v>
      </c>
      <c r="H81" s="116" t="str">
        <f t="shared" si="5"/>
        <v>-</v>
      </c>
      <c r="I81" s="115">
        <v>15547</v>
      </c>
      <c r="J81" s="116">
        <f t="shared" si="5"/>
        <v>0.71430146653434767</v>
      </c>
      <c r="K81" s="115">
        <v>14312</v>
      </c>
      <c r="L81" s="116">
        <f t="shared" si="6"/>
        <v>-7.9436547243841304E-2</v>
      </c>
      <c r="M81" s="115">
        <v>16523</v>
      </c>
      <c r="N81" s="116">
        <v>0.15448574622694244</v>
      </c>
      <c r="O81" s="116">
        <v>-0.11071044133476859</v>
      </c>
    </row>
    <row r="82" spans="1:15" x14ac:dyDescent="0.25">
      <c r="A82" s="1">
        <v>8</v>
      </c>
      <c r="B82" s="114" t="s">
        <v>85</v>
      </c>
      <c r="C82" s="115">
        <v>16594</v>
      </c>
      <c r="D82" s="116">
        <v>-0.1088077336197637</v>
      </c>
      <c r="E82" s="115">
        <v>7059</v>
      </c>
      <c r="F82" s="116">
        <f t="shared" si="5"/>
        <v>-0.57460527901651193</v>
      </c>
      <c r="G82" s="115">
        <v>10448</v>
      </c>
      <c r="H82" s="116">
        <f t="shared" si="5"/>
        <v>0.4800963309250601</v>
      </c>
      <c r="I82" s="115">
        <v>14987</v>
      </c>
      <c r="J82" s="116">
        <f t="shared" si="5"/>
        <v>0.43443721286370596</v>
      </c>
      <c r="K82" s="115">
        <v>14091</v>
      </c>
      <c r="L82" s="116">
        <f t="shared" si="6"/>
        <v>-5.9785147127510485E-2</v>
      </c>
      <c r="M82" s="115">
        <v>12525</v>
      </c>
      <c r="N82" s="116">
        <v>-0.11113476687247181</v>
      </c>
      <c r="O82" s="116">
        <v>-0.24520911172713034</v>
      </c>
    </row>
    <row r="83" spans="1:15" x14ac:dyDescent="0.25">
      <c r="A83" s="1">
        <v>9</v>
      </c>
      <c r="B83" s="114" t="s">
        <v>87</v>
      </c>
      <c r="C83" s="115">
        <v>18083</v>
      </c>
      <c r="D83" s="116">
        <v>-0.12201398329772772</v>
      </c>
      <c r="E83" s="115">
        <v>6841</v>
      </c>
      <c r="F83" s="116">
        <f t="shared" si="5"/>
        <v>-0.62168887905767845</v>
      </c>
      <c r="G83" s="115">
        <v>11942</v>
      </c>
      <c r="H83" s="116">
        <f t="shared" si="5"/>
        <v>0.74565122058178623</v>
      </c>
      <c r="I83" s="115">
        <v>17967</v>
      </c>
      <c r="J83" s="116">
        <f t="shared" si="5"/>
        <v>0.50452185563557195</v>
      </c>
      <c r="K83" s="115">
        <v>13717</v>
      </c>
      <c r="L83" s="116">
        <f t="shared" si="6"/>
        <v>-0.23654477653475814</v>
      </c>
      <c r="M83" s="115">
        <v>14118</v>
      </c>
      <c r="N83" s="116">
        <v>2.9233797477582479E-2</v>
      </c>
      <c r="O83" s="116">
        <v>-0.21926671459381741</v>
      </c>
    </row>
    <row r="84" spans="1:15" x14ac:dyDescent="0.25">
      <c r="A84" s="1">
        <v>10</v>
      </c>
      <c r="B84" s="114" t="s">
        <v>89</v>
      </c>
      <c r="C84" s="115">
        <v>19489</v>
      </c>
      <c r="D84" s="116">
        <v>-7.3408453382779459E-2</v>
      </c>
      <c r="E84" s="115">
        <v>8314</v>
      </c>
      <c r="F84" s="116">
        <f t="shared" si="5"/>
        <v>-0.57340037970137003</v>
      </c>
      <c r="G84" s="115">
        <v>13877</v>
      </c>
      <c r="H84" s="116">
        <f t="shared" si="5"/>
        <v>0.66911234063026215</v>
      </c>
      <c r="I84" s="115">
        <v>21019</v>
      </c>
      <c r="J84" s="116">
        <f t="shared" si="5"/>
        <v>0.51466455285724577</v>
      </c>
      <c r="K84" s="115">
        <v>18254</v>
      </c>
      <c r="L84" s="116">
        <f t="shared" si="6"/>
        <v>-0.13154764736666824</v>
      </c>
      <c r="M84" s="115">
        <v>13137</v>
      </c>
      <c r="N84" s="116">
        <v>-0.28032212117891964</v>
      </c>
      <c r="O84" s="116">
        <v>-0.32592744625173176</v>
      </c>
    </row>
    <row r="85" spans="1:15" x14ac:dyDescent="0.25">
      <c r="A85" s="1">
        <v>11</v>
      </c>
      <c r="B85" s="114" t="s">
        <v>91</v>
      </c>
      <c r="C85" s="115">
        <v>21946</v>
      </c>
      <c r="D85" s="116">
        <v>-0.11174970656089367</v>
      </c>
      <c r="E85" s="115">
        <v>6748</v>
      </c>
      <c r="F85" s="116">
        <f t="shared" si="5"/>
        <v>-0.69251799872414099</v>
      </c>
      <c r="G85" s="115">
        <v>16642</v>
      </c>
      <c r="H85" s="116">
        <f t="shared" si="5"/>
        <v>1.4662122110254892</v>
      </c>
      <c r="I85" s="115">
        <v>22714</v>
      </c>
      <c r="J85" s="116">
        <f t="shared" si="5"/>
        <v>0.36485999278932812</v>
      </c>
      <c r="K85" s="115">
        <v>21224</v>
      </c>
      <c r="L85" s="116">
        <f t="shared" si="6"/>
        <v>-6.5598309412697065E-2</v>
      </c>
      <c r="M85" s="115">
        <v>16463</v>
      </c>
      <c r="N85" s="116">
        <v>-0.22432152280437245</v>
      </c>
      <c r="O85" s="116">
        <v>-0.24984051763419302</v>
      </c>
    </row>
    <row r="86" spans="1:15" x14ac:dyDescent="0.25">
      <c r="A86" s="1">
        <v>12</v>
      </c>
      <c r="B86" s="114" t="s">
        <v>93</v>
      </c>
      <c r="C86" s="115">
        <v>24763</v>
      </c>
      <c r="D86" s="116">
        <v>7.9562298369517892E-2</v>
      </c>
      <c r="E86" s="115">
        <v>6240</v>
      </c>
      <c r="F86" s="116">
        <f t="shared" si="5"/>
        <v>-0.74801114566086502</v>
      </c>
      <c r="G86" s="115">
        <v>16552</v>
      </c>
      <c r="H86" s="116">
        <f t="shared" si="5"/>
        <v>1.6525641025641025</v>
      </c>
      <c r="I86" s="115">
        <v>23024</v>
      </c>
      <c r="J86" s="116">
        <f t="shared" si="5"/>
        <v>0.39101014983083626</v>
      </c>
      <c r="K86" s="115">
        <v>20840</v>
      </c>
      <c r="L86" s="116">
        <f t="shared" si="6"/>
        <v>-9.4857539958304371E-2</v>
      </c>
      <c r="M86" s="115"/>
      <c r="N86" s="116"/>
      <c r="O86" s="116"/>
    </row>
    <row r="87" spans="1:15" ht="15.75" x14ac:dyDescent="0.25">
      <c r="B87" s="117" t="s">
        <v>30</v>
      </c>
      <c r="C87" s="118">
        <v>235757</v>
      </c>
      <c r="D87" s="119">
        <v>-0.10030148068997102</v>
      </c>
      <c r="E87" s="118">
        <v>99618</v>
      </c>
      <c r="F87" s="119">
        <f t="shared" si="5"/>
        <v>-0.57745475213885489</v>
      </c>
      <c r="G87" s="118">
        <v>124288</v>
      </c>
      <c r="H87" s="119">
        <f t="shared" si="5"/>
        <v>0.24764600774960344</v>
      </c>
      <c r="I87" s="118">
        <v>208640</v>
      </c>
      <c r="J87" s="119">
        <f t="shared" si="5"/>
        <v>0.67868177136972196</v>
      </c>
      <c r="K87" s="118">
        <v>219034</v>
      </c>
      <c r="L87" s="119">
        <f t="shared" si="6"/>
        <v>4.9817868098159579E-2</v>
      </c>
      <c r="M87" s="118">
        <v>195181</v>
      </c>
      <c r="N87" s="119">
        <v>-1.5202276557312544E-2</v>
      </c>
      <c r="O87" s="119">
        <v>-7.494525910689398E-2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5" x14ac:dyDescent="0.25">
      <c r="C92" s="120"/>
    </row>
    <row r="93" spans="1:15" x14ac:dyDescent="0.25">
      <c r="M93" s="4"/>
      <c r="N93" s="4"/>
    </row>
  </sheetData>
  <mergeCells count="32"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16935-4906-443A-B571-3431871EB80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72" t="s">
        <v>288</v>
      </c>
      <c r="D6" s="172" t="s">
        <v>222</v>
      </c>
      <c r="E6" s="172" t="s">
        <v>233</v>
      </c>
      <c r="F6" s="172" t="s">
        <v>224</v>
      </c>
      <c r="G6" s="172" t="s">
        <v>225</v>
      </c>
      <c r="H6" s="172" t="s">
        <v>226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2781751</v>
      </c>
      <c r="D8" s="176">
        <v>2752487</v>
      </c>
      <c r="E8" s="176">
        <v>400479</v>
      </c>
      <c r="F8" s="176">
        <v>2761571</v>
      </c>
      <c r="G8" s="176">
        <v>2964758</v>
      </c>
      <c r="H8" s="176">
        <v>2932229</v>
      </c>
      <c r="I8" s="177">
        <f>IFERROR(H8/G8-1,"-")</f>
        <v>-1.0971890454465449E-2</v>
      </c>
      <c r="J8" s="177">
        <f>IFERROR(H8/D8-1,"-")</f>
        <v>6.530167081624727E-2</v>
      </c>
      <c r="K8" s="176">
        <f>H8-G8</f>
        <v>-32529</v>
      </c>
      <c r="L8" s="176">
        <f>H8-D8</f>
        <v>179742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268937</v>
      </c>
      <c r="D9" s="158">
        <v>282807</v>
      </c>
      <c r="E9" s="158">
        <v>73255</v>
      </c>
      <c r="F9" s="158">
        <v>276919</v>
      </c>
      <c r="G9" s="158">
        <v>240155</v>
      </c>
      <c r="H9" s="158">
        <v>262435</v>
      </c>
      <c r="I9" s="159">
        <f>IFERROR(H9/G9-1,"-")</f>
        <v>9.2773417168078964E-2</v>
      </c>
      <c r="J9" s="160">
        <f t="shared" ref="J9:J20" si="0">IFERROR(H9/D9-1,"-")</f>
        <v>-7.2034992061724035E-2</v>
      </c>
      <c r="K9" s="158">
        <f t="shared" ref="K9:K19" si="1">H9-G9</f>
        <v>22280</v>
      </c>
      <c r="L9" s="158">
        <f t="shared" ref="L9:L20" si="2">H9-D9</f>
        <v>-20372</v>
      </c>
      <c r="M9" s="159">
        <f>H9/H$8</f>
        <v>8.9500172053410557E-2</v>
      </c>
      <c r="N9" s="79"/>
    </row>
    <row r="10" spans="1:14" x14ac:dyDescent="0.25">
      <c r="A10" s="161" t="s">
        <v>103</v>
      </c>
      <c r="B10" s="162" t="s">
        <v>103</v>
      </c>
      <c r="C10" s="163">
        <v>72636</v>
      </c>
      <c r="D10" s="163">
        <v>66437</v>
      </c>
      <c r="E10" s="163">
        <v>36113</v>
      </c>
      <c r="F10" s="163">
        <v>75053</v>
      </c>
      <c r="G10" s="163">
        <v>74378</v>
      </c>
      <c r="H10" s="163">
        <v>75851</v>
      </c>
      <c r="I10" s="164">
        <f>IFERROR(H10/G10-1,"-")</f>
        <v>1.9804243190190585E-2</v>
      </c>
      <c r="J10" s="165">
        <f t="shared" si="0"/>
        <v>0.14169815012718812</v>
      </c>
      <c r="K10" s="163">
        <f t="shared" si="1"/>
        <v>1473</v>
      </c>
      <c r="L10" s="163">
        <f t="shared" si="2"/>
        <v>9414</v>
      </c>
      <c r="M10" s="164">
        <f>H10/H$8</f>
        <v>2.5868034181504924E-2</v>
      </c>
      <c r="N10" s="79"/>
    </row>
    <row r="11" spans="1:14" x14ac:dyDescent="0.25">
      <c r="A11" s="161" t="s">
        <v>100</v>
      </c>
      <c r="B11" s="162" t="s">
        <v>100</v>
      </c>
      <c r="C11" s="163">
        <v>196301</v>
      </c>
      <c r="D11" s="163">
        <v>216370</v>
      </c>
      <c r="E11" s="163">
        <v>37142</v>
      </c>
      <c r="F11" s="163">
        <v>201866</v>
      </c>
      <c r="G11" s="163">
        <v>165777</v>
      </c>
      <c r="H11" s="163">
        <v>186584</v>
      </c>
      <c r="I11" s="164">
        <f>IFERROR(H11/G11-1,"-")</f>
        <v>0.12551198296506749</v>
      </c>
      <c r="J11" s="165">
        <f t="shared" si="0"/>
        <v>-0.13766233766233771</v>
      </c>
      <c r="K11" s="163">
        <f t="shared" si="1"/>
        <v>20807</v>
      </c>
      <c r="L11" s="163">
        <f t="shared" si="2"/>
        <v>-29786</v>
      </c>
      <c r="M11" s="164">
        <f>H11/H$8</f>
        <v>6.3632137871905636E-2</v>
      </c>
      <c r="N11" s="79"/>
    </row>
    <row r="12" spans="1:14" x14ac:dyDescent="0.25">
      <c r="A12" s="1"/>
      <c r="B12" s="157" t="s">
        <v>107</v>
      </c>
      <c r="C12" s="158">
        <v>2512814</v>
      </c>
      <c r="D12" s="158">
        <v>2469680</v>
      </c>
      <c r="E12" s="158">
        <v>327224</v>
      </c>
      <c r="F12" s="158">
        <v>2484652</v>
      </c>
      <c r="G12" s="158">
        <v>2724603</v>
      </c>
      <c r="H12" s="158">
        <v>2669794</v>
      </c>
      <c r="I12" s="159">
        <f>IFERROR(H12/G12-1,"-")</f>
        <v>-2.011632520407558E-2</v>
      </c>
      <c r="J12" s="160">
        <f t="shared" si="0"/>
        <v>8.1028311360176186E-2</v>
      </c>
      <c r="K12" s="158">
        <f t="shared" si="1"/>
        <v>-54809</v>
      </c>
      <c r="L12" s="158">
        <f t="shared" si="2"/>
        <v>200114</v>
      </c>
      <c r="M12" s="159">
        <f>H12/H$8</f>
        <v>0.91049982794658946</v>
      </c>
      <c r="N12" s="79"/>
    </row>
    <row r="13" spans="1:14" s="56" customFormat="1" x14ac:dyDescent="0.25">
      <c r="A13" s="161"/>
      <c r="B13" s="162" t="s">
        <v>110</v>
      </c>
      <c r="C13" s="163">
        <v>949582</v>
      </c>
      <c r="D13" s="163">
        <v>954894</v>
      </c>
      <c r="E13" s="163">
        <v>161653</v>
      </c>
      <c r="F13" s="163">
        <v>999210</v>
      </c>
      <c r="G13" s="163">
        <v>1105039</v>
      </c>
      <c r="H13" s="163">
        <v>1089088</v>
      </c>
      <c r="I13" s="164">
        <f t="shared" ref="I13:I20" si="3">IFERROR(H13/G13-1,"-")</f>
        <v>-1.4434784654659194E-2</v>
      </c>
      <c r="J13" s="165">
        <f t="shared" si="0"/>
        <v>0.14053287590036168</v>
      </c>
      <c r="K13" s="163">
        <f t="shared" si="1"/>
        <v>-15951</v>
      </c>
      <c r="L13" s="163">
        <f t="shared" si="2"/>
        <v>134194</v>
      </c>
      <c r="M13" s="164">
        <f t="shared" ref="M13:M20" si="4">H13/H$8</f>
        <v>0.37141983112505877</v>
      </c>
      <c r="N13" s="166"/>
    </row>
    <row r="14" spans="1:14" s="56" customFormat="1" x14ac:dyDescent="0.25">
      <c r="A14" s="161"/>
      <c r="B14" s="162" t="s">
        <v>113</v>
      </c>
      <c r="C14" s="163">
        <v>484862</v>
      </c>
      <c r="D14" s="163">
        <v>411200</v>
      </c>
      <c r="E14" s="163">
        <v>56413</v>
      </c>
      <c r="F14" s="163">
        <v>367823</v>
      </c>
      <c r="G14" s="163">
        <v>398311</v>
      </c>
      <c r="H14" s="163">
        <v>400404</v>
      </c>
      <c r="I14" s="164">
        <f t="shared" si="3"/>
        <v>5.2546879197410412E-3</v>
      </c>
      <c r="J14" s="165">
        <f t="shared" si="0"/>
        <v>-2.6254863813229612E-2</v>
      </c>
      <c r="K14" s="163">
        <f t="shared" si="1"/>
        <v>2093</v>
      </c>
      <c r="L14" s="163">
        <f t="shared" si="2"/>
        <v>-10796</v>
      </c>
      <c r="M14" s="164">
        <f t="shared" si="4"/>
        <v>0.13655277265179494</v>
      </c>
      <c r="N14" s="166"/>
    </row>
    <row r="15" spans="1:14" x14ac:dyDescent="0.25">
      <c r="A15" s="161"/>
      <c r="B15" s="162" t="s">
        <v>116</v>
      </c>
      <c r="C15" s="163">
        <v>67593</v>
      </c>
      <c r="D15" s="163">
        <v>76005</v>
      </c>
      <c r="E15" s="163">
        <v>9336</v>
      </c>
      <c r="F15" s="163">
        <v>100560</v>
      </c>
      <c r="G15" s="163">
        <v>119696</v>
      </c>
      <c r="H15" s="163">
        <v>103217</v>
      </c>
      <c r="I15" s="164">
        <f t="shared" si="3"/>
        <v>-0.13767377355968458</v>
      </c>
      <c r="J15" s="165">
        <f t="shared" si="0"/>
        <v>0.35802907703440567</v>
      </c>
      <c r="K15" s="163">
        <f t="shared" si="1"/>
        <v>-16479</v>
      </c>
      <c r="L15" s="163">
        <f t="shared" si="2"/>
        <v>27212</v>
      </c>
      <c r="M15" s="164">
        <f t="shared" si="4"/>
        <v>3.5200865962378793E-2</v>
      </c>
      <c r="N15" s="79"/>
    </row>
    <row r="16" spans="1:14" x14ac:dyDescent="0.25">
      <c r="A16" s="161"/>
      <c r="B16" s="162" t="s">
        <v>123</v>
      </c>
      <c r="C16" s="163">
        <v>73520</v>
      </c>
      <c r="D16" s="163">
        <v>72557</v>
      </c>
      <c r="E16" s="163">
        <v>8403</v>
      </c>
      <c r="F16" s="163">
        <v>88047</v>
      </c>
      <c r="G16" s="163">
        <v>96802</v>
      </c>
      <c r="H16" s="163">
        <v>102985</v>
      </c>
      <c r="I16" s="164">
        <f t="shared" si="3"/>
        <v>6.3872647259354043E-2</v>
      </c>
      <c r="J16" s="165">
        <f t="shared" si="0"/>
        <v>0.41936684262028479</v>
      </c>
      <c r="K16" s="163">
        <f t="shared" si="1"/>
        <v>6183</v>
      </c>
      <c r="L16" s="163">
        <f t="shared" si="2"/>
        <v>30428</v>
      </c>
      <c r="M16" s="164">
        <f t="shared" si="4"/>
        <v>3.512174526614395E-2</v>
      </c>
      <c r="N16" s="79"/>
    </row>
    <row r="17" spans="1:14" x14ac:dyDescent="0.25">
      <c r="A17" s="161"/>
      <c r="B17" s="162" t="s">
        <v>119</v>
      </c>
      <c r="C17" s="163">
        <v>91023</v>
      </c>
      <c r="D17" s="163">
        <v>90274</v>
      </c>
      <c r="E17" s="163">
        <v>14569</v>
      </c>
      <c r="F17" s="163">
        <v>104326</v>
      </c>
      <c r="G17" s="163">
        <v>107436</v>
      </c>
      <c r="H17" s="163">
        <v>102723</v>
      </c>
      <c r="I17" s="164">
        <f t="shared" si="3"/>
        <v>-4.3867977214341547E-2</v>
      </c>
      <c r="J17" s="165">
        <f t="shared" si="0"/>
        <v>0.13790238606907868</v>
      </c>
      <c r="K17" s="163">
        <f t="shared" si="1"/>
        <v>-4713</v>
      </c>
      <c r="L17" s="163">
        <f t="shared" si="2"/>
        <v>12449</v>
      </c>
      <c r="M17" s="164">
        <f t="shared" si="4"/>
        <v>3.5032393445395979E-2</v>
      </c>
      <c r="N17" s="79"/>
    </row>
    <row r="18" spans="1:14" x14ac:dyDescent="0.25">
      <c r="A18" s="161"/>
      <c r="B18" s="162" t="s">
        <v>128</v>
      </c>
      <c r="C18" s="163">
        <v>64736</v>
      </c>
      <c r="D18" s="163">
        <v>66403</v>
      </c>
      <c r="E18" s="163">
        <v>387</v>
      </c>
      <c r="F18" s="163">
        <v>76519</v>
      </c>
      <c r="G18" s="163">
        <v>66235</v>
      </c>
      <c r="H18" s="163">
        <v>66898</v>
      </c>
      <c r="I18" s="164">
        <f t="shared" si="3"/>
        <v>1.0009813542688928E-2</v>
      </c>
      <c r="J18" s="165">
        <f t="shared" si="0"/>
        <v>7.4544824782012409E-3</v>
      </c>
      <c r="K18" s="163">
        <f t="shared" si="1"/>
        <v>663</v>
      </c>
      <c r="L18" s="163">
        <f t="shared" si="2"/>
        <v>495</v>
      </c>
      <c r="M18" s="164">
        <f t="shared" si="4"/>
        <v>2.2814725589304245E-2</v>
      </c>
      <c r="N18" s="79"/>
    </row>
    <row r="19" spans="1:14" x14ac:dyDescent="0.25">
      <c r="A19" s="161" t="s">
        <v>144</v>
      </c>
      <c r="B19" s="162" t="s">
        <v>131</v>
      </c>
      <c r="C19" s="163">
        <v>136760</v>
      </c>
      <c r="D19" s="163">
        <v>132175</v>
      </c>
      <c r="E19" s="163">
        <v>7605</v>
      </c>
      <c r="F19" s="163">
        <v>91214</v>
      </c>
      <c r="G19" s="163">
        <v>91937</v>
      </c>
      <c r="H19" s="163">
        <v>76854</v>
      </c>
      <c r="I19" s="164">
        <f t="shared" si="3"/>
        <v>-0.16405799623655326</v>
      </c>
      <c r="J19" s="165">
        <f t="shared" si="0"/>
        <v>-0.41854359750331005</v>
      </c>
      <c r="K19" s="163">
        <f t="shared" si="1"/>
        <v>-15083</v>
      </c>
      <c r="L19" s="163">
        <f t="shared" si="2"/>
        <v>-55321</v>
      </c>
      <c r="M19" s="164">
        <f t="shared" si="4"/>
        <v>2.6210094777727115E-2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644738</v>
      </c>
      <c r="D20" s="169">
        <f t="shared" si="5"/>
        <v>666172</v>
      </c>
      <c r="E20" s="169">
        <f t="shared" si="5"/>
        <v>68858</v>
      </c>
      <c r="F20" s="169">
        <f t="shared" si="5"/>
        <v>656953</v>
      </c>
      <c r="G20" s="169">
        <f t="shared" si="5"/>
        <v>739147</v>
      </c>
      <c r="H20" s="169">
        <f t="shared" si="5"/>
        <v>727625</v>
      </c>
      <c r="I20" s="170">
        <f t="shared" si="3"/>
        <v>-1.5588238875352212E-2</v>
      </c>
      <c r="J20" s="171">
        <f t="shared" si="0"/>
        <v>9.2247947977399214E-2</v>
      </c>
      <c r="K20" s="169">
        <f>H20-G20</f>
        <v>-11522</v>
      </c>
      <c r="L20" s="169">
        <f t="shared" si="2"/>
        <v>61453</v>
      </c>
      <c r="M20" s="170">
        <f t="shared" si="4"/>
        <v>0.24814739912878564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1013783</v>
      </c>
      <c r="D22" s="176">
        <v>1024497</v>
      </c>
      <c r="E22" s="176">
        <v>156929</v>
      </c>
      <c r="F22" s="176">
        <v>1064158</v>
      </c>
      <c r="G22" s="176">
        <v>1149433</v>
      </c>
      <c r="H22" s="176">
        <v>1124270</v>
      </c>
      <c r="I22" s="177">
        <f>IFERROR(H22/G22-1,"-")</f>
        <v>-2.1891663106940573E-2</v>
      </c>
      <c r="J22" s="177">
        <f>IFERROR(H22/D22-1,"-")</f>
        <v>9.7387303232708389E-2</v>
      </c>
      <c r="K22" s="176">
        <f>H22-G22</f>
        <v>-25163</v>
      </c>
      <c r="L22" s="176">
        <f>H22-D22</f>
        <v>99773</v>
      </c>
      <c r="M22" s="177">
        <f>H22/H$8</f>
        <v>0.38341821187908587</v>
      </c>
      <c r="N22" s="79"/>
    </row>
    <row r="23" spans="1:14" x14ac:dyDescent="0.25">
      <c r="A23" s="161" t="s">
        <v>96</v>
      </c>
      <c r="B23" s="157" t="s">
        <v>97</v>
      </c>
      <c r="C23" s="158">
        <v>52819</v>
      </c>
      <c r="D23" s="158">
        <v>45987</v>
      </c>
      <c r="E23" s="158">
        <v>17324</v>
      </c>
      <c r="F23" s="158">
        <v>48949</v>
      </c>
      <c r="G23" s="158">
        <v>43524</v>
      </c>
      <c r="H23" s="158">
        <v>38079</v>
      </c>
      <c r="I23" s="159">
        <f>IFERROR(H23/G23-1,"-")</f>
        <v>-0.12510339123242353</v>
      </c>
      <c r="J23" s="160">
        <f t="shared" ref="J23:J34" si="6">IFERROR(H23/D23-1,"-")</f>
        <v>-0.17196164133342029</v>
      </c>
      <c r="K23" s="158">
        <f t="shared" ref="K23:K33" si="7">H23-G23</f>
        <v>-5445</v>
      </c>
      <c r="L23" s="158">
        <f t="shared" ref="L23:L34" si="8">H23-D23</f>
        <v>-7908</v>
      </c>
      <c r="M23" s="159">
        <f>H23/H$8</f>
        <v>1.2986366344511292E-2</v>
      </c>
      <c r="N23" s="79"/>
    </row>
    <row r="24" spans="1:14" x14ac:dyDescent="0.25">
      <c r="A24" s="161" t="s">
        <v>103</v>
      </c>
      <c r="B24" s="162" t="s">
        <v>103</v>
      </c>
      <c r="C24" s="163">
        <v>17955</v>
      </c>
      <c r="D24" s="163">
        <v>16032</v>
      </c>
      <c r="E24" s="163">
        <v>8795</v>
      </c>
      <c r="F24" s="163">
        <v>16263</v>
      </c>
      <c r="G24" s="163">
        <v>11300</v>
      </c>
      <c r="H24" s="163">
        <v>10788</v>
      </c>
      <c r="I24" s="164">
        <f>IFERROR(H24/G24-1,"-")</f>
        <v>-4.5309734513274358E-2</v>
      </c>
      <c r="J24" s="165">
        <f t="shared" si="6"/>
        <v>-0.32709580838323349</v>
      </c>
      <c r="K24" s="163">
        <f t="shared" si="7"/>
        <v>-512</v>
      </c>
      <c r="L24" s="163">
        <f t="shared" si="8"/>
        <v>-5244</v>
      </c>
      <c r="M24" s="164">
        <f>H24/H$8</f>
        <v>3.6791123749202398E-3</v>
      </c>
      <c r="N24" s="79"/>
    </row>
    <row r="25" spans="1:14" x14ac:dyDescent="0.25">
      <c r="A25" s="161" t="s">
        <v>100</v>
      </c>
      <c r="B25" s="162" t="s">
        <v>100</v>
      </c>
      <c r="C25" s="163">
        <v>34864</v>
      </c>
      <c r="D25" s="163">
        <v>29955</v>
      </c>
      <c r="E25" s="163">
        <v>8529</v>
      </c>
      <c r="F25" s="163">
        <v>32686</v>
      </c>
      <c r="G25" s="163">
        <v>32224</v>
      </c>
      <c r="H25" s="163">
        <v>27291</v>
      </c>
      <c r="I25" s="164">
        <f>IFERROR(H25/G25-1,"-")</f>
        <v>-0.15308465739821253</v>
      </c>
      <c r="J25" s="165">
        <f t="shared" si="6"/>
        <v>-8.8933400100150273E-2</v>
      </c>
      <c r="K25" s="163">
        <f t="shared" si="7"/>
        <v>-4933</v>
      </c>
      <c r="L25" s="163">
        <f t="shared" si="8"/>
        <v>-2664</v>
      </c>
      <c r="M25" s="164">
        <f>H25/H$8</f>
        <v>9.3072539695910513E-3</v>
      </c>
      <c r="N25" s="79"/>
    </row>
    <row r="26" spans="1:14" x14ac:dyDescent="0.25">
      <c r="A26" s="161"/>
      <c r="B26" s="157" t="s">
        <v>107</v>
      </c>
      <c r="C26" s="158">
        <v>960964</v>
      </c>
      <c r="D26" s="158">
        <v>978510</v>
      </c>
      <c r="E26" s="158">
        <v>139605</v>
      </c>
      <c r="F26" s="158">
        <v>1015209</v>
      </c>
      <c r="G26" s="158">
        <v>1105909</v>
      </c>
      <c r="H26" s="158">
        <v>1086191</v>
      </c>
      <c r="I26" s="159">
        <f>IFERROR(H26/G26-1,"-")</f>
        <v>-1.7829676763639668E-2</v>
      </c>
      <c r="J26" s="160">
        <f t="shared" si="6"/>
        <v>0.11004588609211963</v>
      </c>
      <c r="K26" s="158">
        <f t="shared" si="7"/>
        <v>-19718</v>
      </c>
      <c r="L26" s="158">
        <f t="shared" si="8"/>
        <v>107681</v>
      </c>
      <c r="M26" s="159">
        <f>H26/H$8</f>
        <v>0.37043184553457453</v>
      </c>
      <c r="N26" s="79"/>
    </row>
    <row r="27" spans="1:14" s="56" customFormat="1" x14ac:dyDescent="0.25">
      <c r="A27" s="161"/>
      <c r="B27" s="162" t="s">
        <v>110</v>
      </c>
      <c r="C27" s="163">
        <v>394273</v>
      </c>
      <c r="D27" s="163">
        <v>411956</v>
      </c>
      <c r="E27" s="163">
        <v>67172</v>
      </c>
      <c r="F27" s="163">
        <v>445764</v>
      </c>
      <c r="G27" s="163">
        <v>509079</v>
      </c>
      <c r="H27" s="163">
        <v>505691</v>
      </c>
      <c r="I27" s="164">
        <f t="shared" ref="I27:I34" si="9">IFERROR(H27/G27-1,"-")</f>
        <v>-6.6551556831061509E-3</v>
      </c>
      <c r="J27" s="165">
        <f t="shared" si="6"/>
        <v>0.22753643593005068</v>
      </c>
      <c r="K27" s="163">
        <f t="shared" si="7"/>
        <v>-3388</v>
      </c>
      <c r="L27" s="163">
        <f t="shared" si="8"/>
        <v>93735</v>
      </c>
      <c r="M27" s="164">
        <f t="shared" ref="M27:M34" si="10">H27/H$8</f>
        <v>0.17245958620557944</v>
      </c>
      <c r="N27" s="166"/>
    </row>
    <row r="28" spans="1:14" s="56" customFormat="1" x14ac:dyDescent="0.25">
      <c r="A28" s="161"/>
      <c r="B28" s="162" t="s">
        <v>113</v>
      </c>
      <c r="C28" s="163">
        <v>173890</v>
      </c>
      <c r="D28" s="163">
        <v>156127</v>
      </c>
      <c r="E28" s="163">
        <v>27044</v>
      </c>
      <c r="F28" s="163">
        <v>151513</v>
      </c>
      <c r="G28" s="163">
        <v>147547</v>
      </c>
      <c r="H28" s="163">
        <v>149252</v>
      </c>
      <c r="I28" s="164">
        <f t="shared" si="9"/>
        <v>1.1555639897795178E-2</v>
      </c>
      <c r="J28" s="165">
        <f t="shared" si="6"/>
        <v>-4.403466408756973E-2</v>
      </c>
      <c r="K28" s="163">
        <f t="shared" si="7"/>
        <v>1705</v>
      </c>
      <c r="L28" s="163">
        <f t="shared" si="8"/>
        <v>-6875</v>
      </c>
      <c r="M28" s="164">
        <f t="shared" si="10"/>
        <v>5.0900526527771196E-2</v>
      </c>
      <c r="N28" s="166"/>
    </row>
    <row r="29" spans="1:14" x14ac:dyDescent="0.25">
      <c r="A29" s="161"/>
      <c r="B29" s="162" t="s">
        <v>116</v>
      </c>
      <c r="C29" s="163">
        <v>24642</v>
      </c>
      <c r="D29" s="163">
        <v>30266</v>
      </c>
      <c r="E29" s="163">
        <v>5828</v>
      </c>
      <c r="F29" s="163">
        <v>31683</v>
      </c>
      <c r="G29" s="163">
        <v>47843</v>
      </c>
      <c r="H29" s="163">
        <v>28288</v>
      </c>
      <c r="I29" s="164">
        <f t="shared" si="9"/>
        <v>-0.40873272997094667</v>
      </c>
      <c r="J29" s="165">
        <f t="shared" si="6"/>
        <v>-6.5353862419877062E-2</v>
      </c>
      <c r="K29" s="163">
        <f t="shared" si="7"/>
        <v>-19555</v>
      </c>
      <c r="L29" s="163">
        <f t="shared" si="8"/>
        <v>-1978</v>
      </c>
      <c r="M29" s="164">
        <f t="shared" si="10"/>
        <v>9.647268340910618E-3</v>
      </c>
      <c r="N29" s="79"/>
    </row>
    <row r="30" spans="1:14" x14ac:dyDescent="0.25">
      <c r="A30" s="161"/>
      <c r="B30" s="162" t="s">
        <v>123</v>
      </c>
      <c r="C30" s="163">
        <v>33449</v>
      </c>
      <c r="D30" s="163">
        <v>33368</v>
      </c>
      <c r="E30" s="163">
        <v>2741</v>
      </c>
      <c r="F30" s="163">
        <v>36109</v>
      </c>
      <c r="G30" s="163">
        <v>38146</v>
      </c>
      <c r="H30" s="163">
        <v>42223</v>
      </c>
      <c r="I30" s="164">
        <f t="shared" si="9"/>
        <v>0.10687883395375652</v>
      </c>
      <c r="J30" s="165">
        <f t="shared" si="6"/>
        <v>0.26537401102853031</v>
      </c>
      <c r="K30" s="163">
        <f t="shared" si="7"/>
        <v>4077</v>
      </c>
      <c r="L30" s="163">
        <f t="shared" si="8"/>
        <v>8855</v>
      </c>
      <c r="M30" s="164">
        <f t="shared" si="10"/>
        <v>1.4399625677257813E-2</v>
      </c>
      <c r="N30" s="79"/>
    </row>
    <row r="31" spans="1:14" x14ac:dyDescent="0.25">
      <c r="A31" s="161"/>
      <c r="B31" s="162" t="s">
        <v>119</v>
      </c>
      <c r="C31" s="163">
        <v>50574</v>
      </c>
      <c r="D31" s="163">
        <v>46363</v>
      </c>
      <c r="E31" s="163">
        <v>8909</v>
      </c>
      <c r="F31" s="163">
        <v>61960</v>
      </c>
      <c r="G31" s="163">
        <v>61728</v>
      </c>
      <c r="H31" s="163">
        <v>57074</v>
      </c>
      <c r="I31" s="164">
        <f t="shared" si="9"/>
        <v>-7.5395282529808205E-2</v>
      </c>
      <c r="J31" s="165">
        <f t="shared" si="6"/>
        <v>0.23102473955524871</v>
      </c>
      <c r="K31" s="163">
        <f t="shared" si="7"/>
        <v>-4654</v>
      </c>
      <c r="L31" s="163">
        <f t="shared" si="8"/>
        <v>10711</v>
      </c>
      <c r="M31" s="164">
        <f t="shared" si="10"/>
        <v>1.9464373348739135E-2</v>
      </c>
      <c r="N31" s="79"/>
    </row>
    <row r="32" spans="1:14" x14ac:dyDescent="0.25">
      <c r="A32" s="161"/>
      <c r="B32" s="162" t="s">
        <v>128</v>
      </c>
      <c r="C32" s="163">
        <v>20624</v>
      </c>
      <c r="D32" s="163">
        <v>24669</v>
      </c>
      <c r="E32" s="163">
        <v>66</v>
      </c>
      <c r="F32" s="163">
        <v>26271</v>
      </c>
      <c r="G32" s="163">
        <v>23135</v>
      </c>
      <c r="H32" s="163">
        <v>24442</v>
      </c>
      <c r="I32" s="164">
        <f t="shared" si="9"/>
        <v>5.6494488869677895E-2</v>
      </c>
      <c r="J32" s="165">
        <f t="shared" si="6"/>
        <v>-9.2018322591106427E-3</v>
      </c>
      <c r="K32" s="163">
        <f t="shared" si="7"/>
        <v>1307</v>
      </c>
      <c r="L32" s="163">
        <f t="shared" si="8"/>
        <v>-227</v>
      </c>
      <c r="M32" s="164">
        <f t="shared" si="10"/>
        <v>8.3356381783278189E-3</v>
      </c>
      <c r="N32" s="79"/>
    </row>
    <row r="33" spans="1:14" x14ac:dyDescent="0.25">
      <c r="A33" s="161" t="s">
        <v>144</v>
      </c>
      <c r="B33" s="162" t="s">
        <v>131</v>
      </c>
      <c r="C33" s="163">
        <v>42395</v>
      </c>
      <c r="D33" s="163">
        <v>44237</v>
      </c>
      <c r="E33" s="163">
        <v>1845</v>
      </c>
      <c r="F33" s="163">
        <v>34739</v>
      </c>
      <c r="G33" s="163">
        <v>31492</v>
      </c>
      <c r="H33" s="163">
        <v>26031</v>
      </c>
      <c r="I33" s="164">
        <f t="shared" si="9"/>
        <v>-0.17340911977645113</v>
      </c>
      <c r="J33" s="165">
        <f t="shared" si="6"/>
        <v>-0.41155593733752294</v>
      </c>
      <c r="K33" s="163">
        <f t="shared" si="7"/>
        <v>-5461</v>
      </c>
      <c r="L33" s="163">
        <f t="shared" si="8"/>
        <v>-18206</v>
      </c>
      <c r="M33" s="164">
        <f t="shared" si="10"/>
        <v>8.8775467400397448E-3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221117</v>
      </c>
      <c r="D34" s="169">
        <f t="shared" si="11"/>
        <v>231524</v>
      </c>
      <c r="E34" s="169">
        <f t="shared" si="11"/>
        <v>26000</v>
      </c>
      <c r="F34" s="169">
        <f t="shared" si="11"/>
        <v>227170</v>
      </c>
      <c r="G34" s="169">
        <f t="shared" si="11"/>
        <v>246939</v>
      </c>
      <c r="H34" s="169">
        <f t="shared" si="11"/>
        <v>253190</v>
      </c>
      <c r="I34" s="170">
        <f t="shared" si="9"/>
        <v>2.5313943929472504E-2</v>
      </c>
      <c r="J34" s="171">
        <f t="shared" si="6"/>
        <v>9.3579931238230163E-2</v>
      </c>
      <c r="K34" s="169">
        <f>H34-G34</f>
        <v>6251</v>
      </c>
      <c r="L34" s="169">
        <f t="shared" si="8"/>
        <v>21666</v>
      </c>
      <c r="M34" s="170">
        <f t="shared" si="10"/>
        <v>8.6347280515948782E-2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821314</v>
      </c>
      <c r="D36" s="176">
        <v>828275</v>
      </c>
      <c r="E36" s="176">
        <v>110775</v>
      </c>
      <c r="F36" s="176">
        <v>785918</v>
      </c>
      <c r="G36" s="176">
        <v>847777</v>
      </c>
      <c r="H36" s="176">
        <v>817457</v>
      </c>
      <c r="I36" s="177">
        <f>IFERROR(H36/G36-1,"-")</f>
        <v>-3.5764121933008375E-2</v>
      </c>
      <c r="J36" s="177">
        <f>IFERROR(H36/D36-1,"-")</f>
        <v>-1.3060879538800529E-2</v>
      </c>
      <c r="K36" s="176">
        <f>H36-G36</f>
        <v>-30320</v>
      </c>
      <c r="L36" s="176">
        <f>H36-D36</f>
        <v>-10818</v>
      </c>
      <c r="M36" s="177">
        <f>H36/H$8</f>
        <v>0.27878347837089124</v>
      </c>
      <c r="N36" s="79"/>
    </row>
    <row r="37" spans="1:14" x14ac:dyDescent="0.25">
      <c r="A37" s="161" t="s">
        <v>96</v>
      </c>
      <c r="B37" s="157" t="s">
        <v>97</v>
      </c>
      <c r="C37" s="158">
        <v>35429</v>
      </c>
      <c r="D37" s="158">
        <v>38894</v>
      </c>
      <c r="E37" s="158">
        <v>10757</v>
      </c>
      <c r="F37" s="158">
        <v>30570</v>
      </c>
      <c r="G37" s="158">
        <v>36335</v>
      </c>
      <c r="H37" s="158">
        <v>27880</v>
      </c>
      <c r="I37" s="159">
        <f>IFERROR(H37/G37-1,"-")</f>
        <v>-0.23269574790147241</v>
      </c>
      <c r="J37" s="160">
        <f t="shared" ref="J37:J48" si="12">IFERROR(H37/D37-1,"-")</f>
        <v>-0.28317992492415278</v>
      </c>
      <c r="K37" s="158">
        <f t="shared" ref="K37:K47" si="13">H37-G37</f>
        <v>-8455</v>
      </c>
      <c r="L37" s="158">
        <f t="shared" ref="L37:L48" si="14">H37-D37</f>
        <v>-11014</v>
      </c>
      <c r="M37" s="159">
        <f>H37/H$8</f>
        <v>9.508125047532099E-3</v>
      </c>
      <c r="N37" s="79"/>
    </row>
    <row r="38" spans="1:14" x14ac:dyDescent="0.25">
      <c r="A38" s="161" t="s">
        <v>103</v>
      </c>
      <c r="B38" s="162" t="s">
        <v>103</v>
      </c>
      <c r="C38" s="163">
        <v>10856</v>
      </c>
      <c r="D38" s="163">
        <v>12060</v>
      </c>
      <c r="E38" s="163">
        <v>5527</v>
      </c>
      <c r="F38" s="163">
        <v>6502</v>
      </c>
      <c r="G38" s="163">
        <v>16018</v>
      </c>
      <c r="H38" s="163">
        <v>7638</v>
      </c>
      <c r="I38" s="164">
        <f>IFERROR(H38/G38-1,"-")</f>
        <v>-0.52316144337620174</v>
      </c>
      <c r="J38" s="165">
        <f t="shared" si="12"/>
        <v>-0.3666666666666667</v>
      </c>
      <c r="K38" s="163">
        <f t="shared" si="13"/>
        <v>-8380</v>
      </c>
      <c r="L38" s="163">
        <f t="shared" si="14"/>
        <v>-4422</v>
      </c>
      <c r="M38" s="164">
        <f>H38/H$8</f>
        <v>2.604844301041972E-3</v>
      </c>
      <c r="N38" s="79"/>
    </row>
    <row r="39" spans="1:14" x14ac:dyDescent="0.25">
      <c r="A39" s="161" t="s">
        <v>100</v>
      </c>
      <c r="B39" s="162" t="s">
        <v>100</v>
      </c>
      <c r="C39" s="163">
        <v>24573</v>
      </c>
      <c r="D39" s="163">
        <v>26834</v>
      </c>
      <c r="E39" s="163">
        <v>5230</v>
      </c>
      <c r="F39" s="163">
        <v>24068</v>
      </c>
      <c r="G39" s="163">
        <v>20317</v>
      </c>
      <c r="H39" s="163">
        <v>20242</v>
      </c>
      <c r="I39" s="164">
        <f>IFERROR(H39/G39-1,"-")</f>
        <v>-3.6914898853177558E-3</v>
      </c>
      <c r="J39" s="165">
        <f t="shared" si="12"/>
        <v>-0.24565849295669673</v>
      </c>
      <c r="K39" s="163">
        <f t="shared" si="13"/>
        <v>-75</v>
      </c>
      <c r="L39" s="163">
        <f t="shared" si="14"/>
        <v>-6592</v>
      </c>
      <c r="M39" s="164">
        <f>H39/H$8</f>
        <v>6.9032807464901279E-3</v>
      </c>
      <c r="N39" s="79"/>
    </row>
    <row r="40" spans="1:14" x14ac:dyDescent="0.25">
      <c r="A40" s="161"/>
      <c r="B40" s="157" t="s">
        <v>107</v>
      </c>
      <c r="C40" s="158">
        <v>785885</v>
      </c>
      <c r="D40" s="158">
        <v>789381</v>
      </c>
      <c r="E40" s="158">
        <v>100018</v>
      </c>
      <c r="F40" s="158">
        <v>755348</v>
      </c>
      <c r="G40" s="158">
        <v>811442</v>
      </c>
      <c r="H40" s="158">
        <v>789577</v>
      </c>
      <c r="I40" s="159">
        <f>IFERROR(H40/G40-1,"-")</f>
        <v>-2.6945856881945951E-2</v>
      </c>
      <c r="J40" s="160">
        <f t="shared" si="12"/>
        <v>2.482958165954674E-4</v>
      </c>
      <c r="K40" s="158">
        <f t="shared" si="13"/>
        <v>-21865</v>
      </c>
      <c r="L40" s="158">
        <f t="shared" si="14"/>
        <v>196</v>
      </c>
      <c r="M40" s="159">
        <f>H40/H$8</f>
        <v>0.26927535332335911</v>
      </c>
      <c r="N40" s="79"/>
    </row>
    <row r="41" spans="1:14" s="56" customFormat="1" x14ac:dyDescent="0.25">
      <c r="A41" s="161"/>
      <c r="B41" s="162" t="s">
        <v>110</v>
      </c>
      <c r="C41" s="163">
        <v>342070</v>
      </c>
      <c r="D41" s="163">
        <v>351675</v>
      </c>
      <c r="E41" s="163">
        <v>58172</v>
      </c>
      <c r="F41" s="163">
        <v>344832</v>
      </c>
      <c r="G41" s="163">
        <v>355194</v>
      </c>
      <c r="H41" s="163">
        <v>349166</v>
      </c>
      <c r="I41" s="164">
        <f t="shared" ref="I41:I48" si="15">IFERROR(H41/G41-1,"-")</f>
        <v>-1.6971007393142945E-2</v>
      </c>
      <c r="J41" s="165">
        <f t="shared" si="12"/>
        <v>-7.1344280941210148E-3</v>
      </c>
      <c r="K41" s="163">
        <f t="shared" si="13"/>
        <v>-6028</v>
      </c>
      <c r="L41" s="163">
        <f t="shared" si="14"/>
        <v>-2509</v>
      </c>
      <c r="M41" s="164">
        <f t="shared" ref="M41:M48" si="16">H41/H$8</f>
        <v>0.11907869405834265</v>
      </c>
      <c r="N41" s="166"/>
    </row>
    <row r="42" spans="1:14" s="56" customFormat="1" x14ac:dyDescent="0.25">
      <c r="A42" s="161"/>
      <c r="B42" s="162" t="s">
        <v>113</v>
      </c>
      <c r="C42" s="163">
        <v>57484</v>
      </c>
      <c r="D42" s="163">
        <v>45345</v>
      </c>
      <c r="E42" s="163">
        <v>6113</v>
      </c>
      <c r="F42" s="163">
        <v>37132</v>
      </c>
      <c r="G42" s="163">
        <v>37370</v>
      </c>
      <c r="H42" s="163">
        <v>40648</v>
      </c>
      <c r="I42" s="164">
        <f t="shared" si="15"/>
        <v>8.7717420390687639E-2</v>
      </c>
      <c r="J42" s="165">
        <f t="shared" si="12"/>
        <v>-0.10358363656411951</v>
      </c>
      <c r="K42" s="163">
        <f t="shared" si="13"/>
        <v>3278</v>
      </c>
      <c r="L42" s="163">
        <f t="shared" si="14"/>
        <v>-4697</v>
      </c>
      <c r="M42" s="164">
        <f t="shared" si="16"/>
        <v>1.3862491640318679E-2</v>
      </c>
      <c r="N42" s="166"/>
    </row>
    <row r="43" spans="1:14" x14ac:dyDescent="0.25">
      <c r="A43" s="161"/>
      <c r="B43" s="162" t="s">
        <v>116</v>
      </c>
      <c r="C43" s="163">
        <v>11054</v>
      </c>
      <c r="D43" s="163">
        <v>13351</v>
      </c>
      <c r="E43" s="163">
        <v>1425</v>
      </c>
      <c r="F43" s="163">
        <v>14978</v>
      </c>
      <c r="G43" s="163">
        <v>20932</v>
      </c>
      <c r="H43" s="163">
        <v>18655</v>
      </c>
      <c r="I43" s="164">
        <f t="shared" si="15"/>
        <v>-0.10878081406459006</v>
      </c>
      <c r="J43" s="165">
        <f t="shared" si="12"/>
        <v>0.39727361246348591</v>
      </c>
      <c r="K43" s="163">
        <f t="shared" si="13"/>
        <v>-2277</v>
      </c>
      <c r="L43" s="163">
        <f t="shared" si="14"/>
        <v>5304</v>
      </c>
      <c r="M43" s="164">
        <f t="shared" si="16"/>
        <v>6.3620542597457429E-3</v>
      </c>
      <c r="N43" s="79"/>
    </row>
    <row r="44" spans="1:14" x14ac:dyDescent="0.25">
      <c r="A44" s="161"/>
      <c r="B44" s="162" t="s">
        <v>123</v>
      </c>
      <c r="C44" s="163">
        <v>28490</v>
      </c>
      <c r="D44" s="163">
        <v>28105</v>
      </c>
      <c r="E44" s="163">
        <v>3587</v>
      </c>
      <c r="F44" s="163">
        <v>31131</v>
      </c>
      <c r="G44" s="163">
        <v>36228</v>
      </c>
      <c r="H44" s="163">
        <v>38626</v>
      </c>
      <c r="I44" s="164">
        <f t="shared" si="15"/>
        <v>6.6191895771226639E-2</v>
      </c>
      <c r="J44" s="165">
        <f t="shared" si="12"/>
        <v>0.374346201743462</v>
      </c>
      <c r="K44" s="163">
        <f t="shared" si="13"/>
        <v>2398</v>
      </c>
      <c r="L44" s="163">
        <f t="shared" si="14"/>
        <v>10521</v>
      </c>
      <c r="M44" s="164">
        <f t="shared" si="16"/>
        <v>1.3172913848133962E-2</v>
      </c>
      <c r="N44" s="79"/>
    </row>
    <row r="45" spans="1:14" x14ac:dyDescent="0.25">
      <c r="A45" s="161"/>
      <c r="B45" s="162" t="s">
        <v>119</v>
      </c>
      <c r="C45" s="163">
        <v>26578</v>
      </c>
      <c r="D45" s="163">
        <v>29400</v>
      </c>
      <c r="E45" s="163">
        <v>3107</v>
      </c>
      <c r="F45" s="163">
        <v>29244</v>
      </c>
      <c r="G45" s="163">
        <v>31295</v>
      </c>
      <c r="H45" s="163">
        <v>30599</v>
      </c>
      <c r="I45" s="164">
        <f t="shared" si="15"/>
        <v>-2.2239974436811027E-2</v>
      </c>
      <c r="J45" s="165">
        <f t="shared" si="12"/>
        <v>4.0782312925170094E-2</v>
      </c>
      <c r="K45" s="163">
        <f t="shared" si="13"/>
        <v>-696</v>
      </c>
      <c r="L45" s="163">
        <f t="shared" si="14"/>
        <v>1199</v>
      </c>
      <c r="M45" s="164">
        <f t="shared" si="16"/>
        <v>1.0435405965905118E-2</v>
      </c>
      <c r="N45" s="79"/>
    </row>
    <row r="46" spans="1:14" x14ac:dyDescent="0.25">
      <c r="A46" s="161"/>
      <c r="B46" s="162" t="s">
        <v>128</v>
      </c>
      <c r="C46" s="163">
        <v>29033</v>
      </c>
      <c r="D46" s="163">
        <v>24911</v>
      </c>
      <c r="E46" s="163">
        <v>219</v>
      </c>
      <c r="F46" s="163">
        <v>25858</v>
      </c>
      <c r="G46" s="163">
        <v>23720</v>
      </c>
      <c r="H46" s="163">
        <v>24371</v>
      </c>
      <c r="I46" s="164">
        <f t="shared" si="15"/>
        <v>2.7445193929173772E-2</v>
      </c>
      <c r="J46" s="165">
        <f t="shared" si="12"/>
        <v>-2.1677170727790962E-2</v>
      </c>
      <c r="K46" s="163">
        <f t="shared" si="13"/>
        <v>651</v>
      </c>
      <c r="L46" s="163">
        <f t="shared" si="14"/>
        <v>-540</v>
      </c>
      <c r="M46" s="164">
        <f t="shared" si="16"/>
        <v>8.311424516980085E-3</v>
      </c>
      <c r="N46" s="79"/>
    </row>
    <row r="47" spans="1:14" x14ac:dyDescent="0.25">
      <c r="A47" s="161" t="s">
        <v>144</v>
      </c>
      <c r="B47" s="162" t="s">
        <v>131</v>
      </c>
      <c r="C47" s="163">
        <v>61561</v>
      </c>
      <c r="D47" s="163">
        <v>56528</v>
      </c>
      <c r="E47" s="163">
        <v>4827</v>
      </c>
      <c r="F47" s="163">
        <v>39258</v>
      </c>
      <c r="G47" s="163">
        <v>40654</v>
      </c>
      <c r="H47" s="163">
        <v>32066</v>
      </c>
      <c r="I47" s="164">
        <f t="shared" si="15"/>
        <v>-0.21124612584247549</v>
      </c>
      <c r="J47" s="165">
        <f t="shared" si="12"/>
        <v>-0.43274129634871217</v>
      </c>
      <c r="K47" s="163">
        <f t="shared" si="13"/>
        <v>-8588</v>
      </c>
      <c r="L47" s="163">
        <f t="shared" si="14"/>
        <v>-24462</v>
      </c>
      <c r="M47" s="164">
        <f t="shared" si="16"/>
        <v>1.0935707954596998E-2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229615</v>
      </c>
      <c r="D48" s="169">
        <f t="shared" si="17"/>
        <v>240066</v>
      </c>
      <c r="E48" s="169">
        <f t="shared" si="17"/>
        <v>22568</v>
      </c>
      <c r="F48" s="169">
        <f t="shared" si="17"/>
        <v>232915</v>
      </c>
      <c r="G48" s="169">
        <f t="shared" si="17"/>
        <v>266049</v>
      </c>
      <c r="H48" s="169">
        <f t="shared" si="17"/>
        <v>255446</v>
      </c>
      <c r="I48" s="170">
        <f t="shared" si="15"/>
        <v>-3.9853560810226729E-2</v>
      </c>
      <c r="J48" s="171">
        <f t="shared" si="12"/>
        <v>6.4065715261636402E-2</v>
      </c>
      <c r="K48" s="169">
        <f>H48-G48</f>
        <v>-10603</v>
      </c>
      <c r="L48" s="169">
        <f t="shared" si="14"/>
        <v>15380</v>
      </c>
      <c r="M48" s="170">
        <f t="shared" si="16"/>
        <v>8.7116661079335897E-2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23499</v>
      </c>
      <c r="D50" s="176">
        <v>22771</v>
      </c>
      <c r="E50" s="176">
        <v>2386</v>
      </c>
      <c r="F50" s="176">
        <v>16513</v>
      </c>
      <c r="G50" s="176">
        <v>20095</v>
      </c>
      <c r="H50" s="176">
        <v>15945</v>
      </c>
      <c r="I50" s="177">
        <f>IFERROR(H50/G50-1,"-")</f>
        <v>-0.20651903458571785</v>
      </c>
      <c r="J50" s="177">
        <f>IFERROR(H50/D50-1,"-")</f>
        <v>-0.29976724781520359</v>
      </c>
      <c r="K50" s="176">
        <f>H50-G50</f>
        <v>-4150</v>
      </c>
      <c r="L50" s="176">
        <f>H50-D50</f>
        <v>-6826</v>
      </c>
      <c r="M50" s="177">
        <f>H50/H$8</f>
        <v>5.4378426787266617E-3</v>
      </c>
      <c r="N50" s="79"/>
    </row>
    <row r="51" spans="1:14" x14ac:dyDescent="0.25">
      <c r="A51" s="161" t="s">
        <v>96</v>
      </c>
      <c r="B51" s="157" t="s">
        <v>97</v>
      </c>
      <c r="C51" s="158">
        <v>2235</v>
      </c>
      <c r="D51" s="158">
        <v>1754</v>
      </c>
      <c r="E51" s="158">
        <v>509</v>
      </c>
      <c r="F51" s="158">
        <v>2957</v>
      </c>
      <c r="G51" s="158">
        <v>2171</v>
      </c>
      <c r="H51" s="158">
        <v>682</v>
      </c>
      <c r="I51" s="159">
        <f>IFERROR(H51/G51-1,"-")</f>
        <v>-0.6858590511285122</v>
      </c>
      <c r="J51" s="160">
        <f t="shared" ref="J51:J62" si="18">IFERROR(H51/D51-1,"-")</f>
        <v>-0.61117445838084383</v>
      </c>
      <c r="K51" s="158">
        <f t="shared" ref="K51:K61" si="19">H51-G51</f>
        <v>-1489</v>
      </c>
      <c r="L51" s="158">
        <f t="shared" ref="L51:L62" si="20">H51-D51</f>
        <v>-1072</v>
      </c>
      <c r="M51" s="159">
        <f>H51/H$8</f>
        <v>2.3258756393173931E-4</v>
      </c>
      <c r="N51" s="79"/>
    </row>
    <row r="52" spans="1:14" x14ac:dyDescent="0.25">
      <c r="A52" s="161" t="s">
        <v>103</v>
      </c>
      <c r="B52" s="162" t="s">
        <v>103</v>
      </c>
      <c r="C52" s="163">
        <v>985</v>
      </c>
      <c r="D52" s="163">
        <v>821</v>
      </c>
      <c r="E52" s="163">
        <v>410</v>
      </c>
      <c r="F52" s="163">
        <v>1064</v>
      </c>
      <c r="G52" s="163">
        <v>640</v>
      </c>
      <c r="H52" s="163">
        <v>116</v>
      </c>
      <c r="I52" s="164">
        <f>IFERROR(H52/G52-1,"-")</f>
        <v>-0.81874999999999998</v>
      </c>
      <c r="J52" s="165">
        <f t="shared" si="18"/>
        <v>-0.85870889159561514</v>
      </c>
      <c r="K52" s="163">
        <f t="shared" si="19"/>
        <v>-524</v>
      </c>
      <c r="L52" s="163">
        <f t="shared" si="20"/>
        <v>-705</v>
      </c>
      <c r="M52" s="164">
        <f>H52/H$8</f>
        <v>3.9560348117421934E-5</v>
      </c>
      <c r="N52" s="79"/>
    </row>
    <row r="53" spans="1:14" x14ac:dyDescent="0.25">
      <c r="A53" s="161" t="s">
        <v>100</v>
      </c>
      <c r="B53" s="162" t="s">
        <v>100</v>
      </c>
      <c r="C53" s="163">
        <v>1250</v>
      </c>
      <c r="D53" s="163">
        <v>933</v>
      </c>
      <c r="E53" s="163">
        <v>99</v>
      </c>
      <c r="F53" s="163">
        <v>1893</v>
      </c>
      <c r="G53" s="163">
        <v>1531</v>
      </c>
      <c r="H53" s="163">
        <v>566</v>
      </c>
      <c r="I53" s="164">
        <f>IFERROR(H53/G53-1,"-")</f>
        <v>-0.63030698889614634</v>
      </c>
      <c r="J53" s="165">
        <f t="shared" si="18"/>
        <v>-0.39335476956055737</v>
      </c>
      <c r="K53" s="163">
        <f t="shared" si="19"/>
        <v>-965</v>
      </c>
      <c r="L53" s="163">
        <f t="shared" si="20"/>
        <v>-367</v>
      </c>
      <c r="M53" s="164">
        <f>H53/H$8</f>
        <v>1.9302721581431737E-4</v>
      </c>
      <c r="N53" s="79"/>
    </row>
    <row r="54" spans="1:14" x14ac:dyDescent="0.25">
      <c r="A54" s="161"/>
      <c r="B54" s="157" t="s">
        <v>107</v>
      </c>
      <c r="C54" s="158">
        <v>21264</v>
      </c>
      <c r="D54" s="158">
        <v>21017</v>
      </c>
      <c r="E54" s="158">
        <v>1877</v>
      </c>
      <c r="F54" s="158">
        <v>13556</v>
      </c>
      <c r="G54" s="158">
        <v>17924</v>
      </c>
      <c r="H54" s="158">
        <v>15263</v>
      </c>
      <c r="I54" s="159">
        <f>IFERROR(H54/G54-1,"-")</f>
        <v>-0.14846016514170945</v>
      </c>
      <c r="J54" s="160">
        <f t="shared" si="18"/>
        <v>-0.27377836989104054</v>
      </c>
      <c r="K54" s="158">
        <f t="shared" si="19"/>
        <v>-2661</v>
      </c>
      <c r="L54" s="158">
        <f t="shared" si="20"/>
        <v>-5754</v>
      </c>
      <c r="M54" s="159">
        <f>H54/H$8</f>
        <v>5.2052551147949225E-3</v>
      </c>
      <c r="N54" s="79"/>
    </row>
    <row r="55" spans="1:14" s="56" customFormat="1" x14ac:dyDescent="0.25">
      <c r="A55" s="161"/>
      <c r="B55" s="162" t="s">
        <v>110</v>
      </c>
      <c r="C55" s="163">
        <v>6521</v>
      </c>
      <c r="D55" s="163">
        <v>5165</v>
      </c>
      <c r="E55" s="163">
        <v>164</v>
      </c>
      <c r="F55" s="163">
        <v>5060</v>
      </c>
      <c r="G55" s="163">
        <v>5036</v>
      </c>
      <c r="H55" s="163">
        <v>5563</v>
      </c>
      <c r="I55" s="164">
        <f t="shared" ref="I55:I62" si="21">IFERROR(H55/G55-1,"-")</f>
        <v>0.10464654487688652</v>
      </c>
      <c r="J55" s="165">
        <f t="shared" si="18"/>
        <v>7.7057115198451154E-2</v>
      </c>
      <c r="K55" s="163">
        <f t="shared" si="19"/>
        <v>527</v>
      </c>
      <c r="L55" s="163">
        <f t="shared" si="20"/>
        <v>398</v>
      </c>
      <c r="M55" s="164">
        <f t="shared" ref="M55:M62" si="22">H55/H$8</f>
        <v>1.8971915222173983E-3</v>
      </c>
      <c r="N55" s="166"/>
    </row>
    <row r="56" spans="1:14" s="56" customFormat="1" x14ac:dyDescent="0.25">
      <c r="A56" s="161"/>
      <c r="B56" s="162" t="s">
        <v>113</v>
      </c>
      <c r="C56" s="163">
        <v>8025</v>
      </c>
      <c r="D56" s="163">
        <v>9109</v>
      </c>
      <c r="E56" s="163">
        <v>1354</v>
      </c>
      <c r="F56" s="163">
        <v>3576</v>
      </c>
      <c r="G56" s="163">
        <v>6832</v>
      </c>
      <c r="H56" s="163">
        <v>4594</v>
      </c>
      <c r="I56" s="164">
        <f t="shared" si="21"/>
        <v>-0.32757611241217799</v>
      </c>
      <c r="J56" s="165">
        <f t="shared" si="18"/>
        <v>-0.49566362937753872</v>
      </c>
      <c r="K56" s="163">
        <f t="shared" si="19"/>
        <v>-2238</v>
      </c>
      <c r="L56" s="163">
        <f t="shared" si="20"/>
        <v>-4515</v>
      </c>
      <c r="M56" s="164">
        <f t="shared" si="22"/>
        <v>1.5667262004434169E-3</v>
      </c>
      <c r="N56" s="166"/>
    </row>
    <row r="57" spans="1:14" x14ac:dyDescent="0.25">
      <c r="A57" s="161"/>
      <c r="B57" s="162" t="s">
        <v>116</v>
      </c>
      <c r="C57" s="163">
        <v>278</v>
      </c>
      <c r="D57" s="163">
        <v>386</v>
      </c>
      <c r="E57" s="163">
        <v>17</v>
      </c>
      <c r="F57" s="163">
        <v>499</v>
      </c>
      <c r="G57" s="163">
        <v>631</v>
      </c>
      <c r="H57" s="163">
        <v>478</v>
      </c>
      <c r="I57" s="164">
        <f t="shared" si="21"/>
        <v>-0.24247226624405704</v>
      </c>
      <c r="J57" s="165">
        <f t="shared" si="18"/>
        <v>0.23834196891191706</v>
      </c>
      <c r="K57" s="163">
        <f t="shared" si="19"/>
        <v>-153</v>
      </c>
      <c r="L57" s="163">
        <f t="shared" si="20"/>
        <v>92</v>
      </c>
      <c r="M57" s="164">
        <f t="shared" si="22"/>
        <v>1.6301591724248005E-4</v>
      </c>
      <c r="N57" s="79"/>
    </row>
    <row r="58" spans="1:14" x14ac:dyDescent="0.25">
      <c r="A58" s="161"/>
      <c r="B58" s="162" t="s">
        <v>123</v>
      </c>
      <c r="C58" s="163">
        <v>255</v>
      </c>
      <c r="D58" s="163">
        <v>261</v>
      </c>
      <c r="E58" s="163">
        <v>2</v>
      </c>
      <c r="F58" s="163">
        <v>323</v>
      </c>
      <c r="G58" s="163">
        <v>698</v>
      </c>
      <c r="H58" s="163">
        <v>392</v>
      </c>
      <c r="I58" s="164">
        <f t="shared" si="21"/>
        <v>-0.43839541547277938</v>
      </c>
      <c r="J58" s="165">
        <f t="shared" si="18"/>
        <v>0.50191570881226055</v>
      </c>
      <c r="K58" s="163">
        <f t="shared" si="19"/>
        <v>-306</v>
      </c>
      <c r="L58" s="163">
        <f t="shared" si="20"/>
        <v>131</v>
      </c>
      <c r="M58" s="164">
        <f t="shared" si="22"/>
        <v>1.3368669363818445E-4</v>
      </c>
      <c r="N58" s="79"/>
    </row>
    <row r="59" spans="1:14" x14ac:dyDescent="0.25">
      <c r="A59" s="161"/>
      <c r="B59" s="162" t="s">
        <v>119</v>
      </c>
      <c r="C59" s="163">
        <v>183</v>
      </c>
      <c r="D59" s="163">
        <v>306</v>
      </c>
      <c r="E59" s="163">
        <v>42</v>
      </c>
      <c r="F59" s="163">
        <v>81</v>
      </c>
      <c r="G59" s="163">
        <v>301</v>
      </c>
      <c r="H59" s="163">
        <v>280</v>
      </c>
      <c r="I59" s="164">
        <f t="shared" si="21"/>
        <v>-6.9767441860465129E-2</v>
      </c>
      <c r="J59" s="165">
        <f t="shared" si="18"/>
        <v>-8.496732026143794E-2</v>
      </c>
      <c r="K59" s="163">
        <f t="shared" si="19"/>
        <v>-21</v>
      </c>
      <c r="L59" s="163">
        <f t="shared" si="20"/>
        <v>-26</v>
      </c>
      <c r="M59" s="164">
        <f t="shared" si="22"/>
        <v>9.549049545584605E-5</v>
      </c>
      <c r="N59" s="79"/>
    </row>
    <row r="60" spans="1:14" x14ac:dyDescent="0.25">
      <c r="A60" s="161"/>
      <c r="B60" s="162" t="s">
        <v>128</v>
      </c>
      <c r="C60" s="163">
        <v>479</v>
      </c>
      <c r="D60" s="163">
        <v>395</v>
      </c>
      <c r="E60" s="163">
        <v>0</v>
      </c>
      <c r="F60" s="163">
        <v>62</v>
      </c>
      <c r="G60" s="163">
        <v>62</v>
      </c>
      <c r="H60" s="163">
        <v>31</v>
      </c>
      <c r="I60" s="164">
        <f t="shared" si="21"/>
        <v>-0.5</v>
      </c>
      <c r="J60" s="165">
        <f t="shared" si="18"/>
        <v>-0.92151898734177218</v>
      </c>
      <c r="K60" s="163">
        <f t="shared" si="19"/>
        <v>-31</v>
      </c>
      <c r="L60" s="163">
        <f t="shared" si="20"/>
        <v>-364</v>
      </c>
      <c r="M60" s="164">
        <f t="shared" si="22"/>
        <v>1.0572161996897242E-5</v>
      </c>
      <c r="N60" s="79"/>
    </row>
    <row r="61" spans="1:14" x14ac:dyDescent="0.25">
      <c r="A61" s="161" t="s">
        <v>144</v>
      </c>
      <c r="B61" s="162" t="s">
        <v>131</v>
      </c>
      <c r="C61" s="163">
        <v>809</v>
      </c>
      <c r="D61" s="163">
        <v>637</v>
      </c>
      <c r="E61" s="163">
        <v>15</v>
      </c>
      <c r="F61" s="163">
        <v>16</v>
      </c>
      <c r="G61" s="163">
        <v>42</v>
      </c>
      <c r="H61" s="163">
        <v>56</v>
      </c>
      <c r="I61" s="164">
        <f t="shared" si="21"/>
        <v>0.33333333333333326</v>
      </c>
      <c r="J61" s="165">
        <f t="shared" si="18"/>
        <v>-0.91208791208791207</v>
      </c>
      <c r="K61" s="163">
        <f t="shared" si="19"/>
        <v>14</v>
      </c>
      <c r="L61" s="163">
        <f t="shared" si="20"/>
        <v>-581</v>
      </c>
      <c r="M61" s="164">
        <f t="shared" si="22"/>
        <v>1.9098099091169209E-5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4714</v>
      </c>
      <c r="D62" s="169">
        <f t="shared" si="23"/>
        <v>4758</v>
      </c>
      <c r="E62" s="169">
        <f t="shared" si="23"/>
        <v>283</v>
      </c>
      <c r="F62" s="169">
        <f t="shared" si="23"/>
        <v>3939</v>
      </c>
      <c r="G62" s="169">
        <f t="shared" si="23"/>
        <v>4322</v>
      </c>
      <c r="H62" s="169">
        <f t="shared" si="23"/>
        <v>3869</v>
      </c>
      <c r="I62" s="170">
        <f t="shared" si="21"/>
        <v>-0.10481258676538641</v>
      </c>
      <c r="J62" s="171">
        <f t="shared" si="18"/>
        <v>-0.18684321143337534</v>
      </c>
      <c r="K62" s="169">
        <f>H62-G62</f>
        <v>-453</v>
      </c>
      <c r="L62" s="169">
        <f t="shared" si="20"/>
        <v>-889</v>
      </c>
      <c r="M62" s="170">
        <f t="shared" si="22"/>
        <v>1.3194740247095299E-3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69107</v>
      </c>
      <c r="D64" s="176">
        <v>64233</v>
      </c>
      <c r="E64" s="176">
        <v>14472</v>
      </c>
      <c r="F64" s="176">
        <v>96956</v>
      </c>
      <c r="G64" s="176">
        <v>70490</v>
      </c>
      <c r="H64" s="176">
        <v>89613</v>
      </c>
      <c r="I64" s="177">
        <f>IFERROR(H64/G64-1,"-")</f>
        <v>0.27128670733437366</v>
      </c>
      <c r="J64" s="177">
        <f>IFERROR(H64/D64-1,"-")</f>
        <v>0.39512400168137862</v>
      </c>
      <c r="K64" s="176">
        <f>H64-G64</f>
        <v>19123</v>
      </c>
      <c r="L64" s="176">
        <f>H64-D64</f>
        <v>25380</v>
      </c>
      <c r="M64" s="177">
        <f>H64/H$8</f>
        <v>3.0561392033159756E-2</v>
      </c>
      <c r="N64" s="79"/>
    </row>
    <row r="65" spans="1:14" x14ac:dyDescent="0.25">
      <c r="A65" s="161" t="s">
        <v>96</v>
      </c>
      <c r="B65" s="157" t="s">
        <v>97</v>
      </c>
      <c r="C65" s="158">
        <v>7299</v>
      </c>
      <c r="D65" s="158">
        <v>7970</v>
      </c>
      <c r="E65" s="158">
        <v>4504</v>
      </c>
      <c r="F65" s="158">
        <v>3869</v>
      </c>
      <c r="G65" s="158">
        <v>9833</v>
      </c>
      <c r="H65" s="158">
        <v>15098</v>
      </c>
      <c r="I65" s="159">
        <f>IFERROR(H65/G65-1,"-")</f>
        <v>0.53544187938574184</v>
      </c>
      <c r="J65" s="160">
        <f t="shared" ref="J65:J76" si="24">IFERROR(H65/D65-1,"-")</f>
        <v>0.89435382685069009</v>
      </c>
      <c r="K65" s="158">
        <f t="shared" ref="K65:K75" si="25">H65-G65</f>
        <v>5265</v>
      </c>
      <c r="L65" s="158">
        <f t="shared" ref="L65:L76" si="26">H65-D65</f>
        <v>7128</v>
      </c>
      <c r="M65" s="159">
        <f>H65/H$8</f>
        <v>5.1489839299727275E-3</v>
      </c>
      <c r="N65" s="79"/>
    </row>
    <row r="66" spans="1:14" x14ac:dyDescent="0.25">
      <c r="A66" s="161" t="s">
        <v>103</v>
      </c>
      <c r="B66" s="162" t="s">
        <v>103</v>
      </c>
      <c r="C66" s="163">
        <v>2753</v>
      </c>
      <c r="D66" s="163">
        <v>3344</v>
      </c>
      <c r="E66" s="163">
        <v>919</v>
      </c>
      <c r="F66" s="163">
        <v>207</v>
      </c>
      <c r="G66" s="163">
        <v>4787</v>
      </c>
      <c r="H66" s="163">
        <v>8603</v>
      </c>
      <c r="I66" s="164">
        <f>IFERROR(H66/G66-1,"-")</f>
        <v>0.7971589722164194</v>
      </c>
      <c r="J66" s="165">
        <f t="shared" si="24"/>
        <v>1.5726674641148324</v>
      </c>
      <c r="K66" s="163">
        <f t="shared" si="25"/>
        <v>3816</v>
      </c>
      <c r="L66" s="163">
        <f t="shared" si="26"/>
        <v>5259</v>
      </c>
      <c r="M66" s="164">
        <f>H66/H$8</f>
        <v>2.9339454728808697E-3</v>
      </c>
      <c r="N66" s="79"/>
    </row>
    <row r="67" spans="1:14" x14ac:dyDescent="0.25">
      <c r="A67" s="161" t="s">
        <v>100</v>
      </c>
      <c r="B67" s="162" t="s">
        <v>100</v>
      </c>
      <c r="C67" s="163">
        <v>4546</v>
      </c>
      <c r="D67" s="163">
        <v>4626</v>
      </c>
      <c r="E67" s="163">
        <v>3585</v>
      </c>
      <c r="F67" s="163">
        <v>3662</v>
      </c>
      <c r="G67" s="163">
        <v>5046</v>
      </c>
      <c r="H67" s="163">
        <v>6495</v>
      </c>
      <c r="I67" s="164">
        <f>IFERROR(H67/G67-1,"-")</f>
        <v>0.28715814506539838</v>
      </c>
      <c r="J67" s="165">
        <f t="shared" si="24"/>
        <v>0.4040207522697794</v>
      </c>
      <c r="K67" s="163">
        <f t="shared" si="25"/>
        <v>1449</v>
      </c>
      <c r="L67" s="163">
        <f t="shared" si="26"/>
        <v>1869</v>
      </c>
      <c r="M67" s="164">
        <f>H67/H$8</f>
        <v>2.2150384570918573E-3</v>
      </c>
      <c r="N67" s="79"/>
    </row>
    <row r="68" spans="1:14" x14ac:dyDescent="0.25">
      <c r="A68" s="161"/>
      <c r="B68" s="157" t="s">
        <v>107</v>
      </c>
      <c r="C68" s="158">
        <v>61808</v>
      </c>
      <c r="D68" s="158">
        <v>56263</v>
      </c>
      <c r="E68" s="158">
        <v>9968</v>
      </c>
      <c r="F68" s="158">
        <v>93087</v>
      </c>
      <c r="G68" s="158">
        <v>60657</v>
      </c>
      <c r="H68" s="158">
        <v>74515</v>
      </c>
      <c r="I68" s="159">
        <f>IFERROR(H68/G68-1,"-")</f>
        <v>0.22846497518835429</v>
      </c>
      <c r="J68" s="160">
        <f t="shared" si="24"/>
        <v>0.32440502639390001</v>
      </c>
      <c r="K68" s="158">
        <f t="shared" si="25"/>
        <v>13858</v>
      </c>
      <c r="L68" s="158">
        <f t="shared" si="26"/>
        <v>18252</v>
      </c>
      <c r="M68" s="159">
        <f>H68/H$8</f>
        <v>2.5412408103187029E-2</v>
      </c>
      <c r="N68" s="79"/>
    </row>
    <row r="69" spans="1:14" s="56" customFormat="1" x14ac:dyDescent="0.25">
      <c r="A69" s="161"/>
      <c r="B69" s="162" t="s">
        <v>110</v>
      </c>
      <c r="C69" s="163">
        <v>25907</v>
      </c>
      <c r="D69" s="163">
        <v>19942</v>
      </c>
      <c r="E69" s="163">
        <v>4366</v>
      </c>
      <c r="F69" s="163">
        <v>30508</v>
      </c>
      <c r="G69" s="163">
        <v>26952</v>
      </c>
      <c r="H69" s="163">
        <v>29038</v>
      </c>
      <c r="I69" s="164">
        <f t="shared" ref="I69:I76" si="27">IFERROR(H69/G69-1,"-")</f>
        <v>7.7396853665776089E-2</v>
      </c>
      <c r="J69" s="165">
        <f t="shared" si="24"/>
        <v>0.45612275599237795</v>
      </c>
      <c r="K69" s="163">
        <f t="shared" si="25"/>
        <v>2086</v>
      </c>
      <c r="L69" s="163">
        <f t="shared" si="26"/>
        <v>9096</v>
      </c>
      <c r="M69" s="164">
        <f t="shared" ref="M69:M76" si="28">H69/H$8</f>
        <v>9.9030464537387761E-3</v>
      </c>
      <c r="N69" s="166"/>
    </row>
    <row r="70" spans="1:14" s="56" customFormat="1" x14ac:dyDescent="0.25">
      <c r="A70" s="161"/>
      <c r="B70" s="162" t="s">
        <v>113</v>
      </c>
      <c r="C70" s="163">
        <v>13037</v>
      </c>
      <c r="D70" s="163">
        <v>10588</v>
      </c>
      <c r="E70" s="163">
        <v>2395</v>
      </c>
      <c r="F70" s="163">
        <v>6875</v>
      </c>
      <c r="G70" s="163">
        <v>14295</v>
      </c>
      <c r="H70" s="163">
        <v>10666</v>
      </c>
      <c r="I70" s="164">
        <f t="shared" si="27"/>
        <v>-0.25386498775795729</v>
      </c>
      <c r="J70" s="165">
        <f t="shared" si="24"/>
        <v>7.3668303740082042E-3</v>
      </c>
      <c r="K70" s="163">
        <f t="shared" si="25"/>
        <v>-3629</v>
      </c>
      <c r="L70" s="163">
        <f t="shared" si="26"/>
        <v>78</v>
      </c>
      <c r="M70" s="164">
        <f t="shared" si="28"/>
        <v>3.6375058019001926E-3</v>
      </c>
      <c r="N70" s="166"/>
    </row>
    <row r="71" spans="1:14" x14ac:dyDescent="0.25">
      <c r="A71" s="161"/>
      <c r="B71" s="162" t="s">
        <v>116</v>
      </c>
      <c r="C71" s="163">
        <v>2517</v>
      </c>
      <c r="D71" s="163">
        <v>5757</v>
      </c>
      <c r="E71" s="163">
        <v>245</v>
      </c>
      <c r="F71" s="163">
        <v>12938</v>
      </c>
      <c r="G71" s="163">
        <v>2422</v>
      </c>
      <c r="H71" s="163">
        <v>4058</v>
      </c>
      <c r="I71" s="164">
        <f t="shared" si="27"/>
        <v>0.67547481420313793</v>
      </c>
      <c r="J71" s="165">
        <f t="shared" si="24"/>
        <v>-0.29511898558276883</v>
      </c>
      <c r="K71" s="163">
        <f t="shared" si="25"/>
        <v>1636</v>
      </c>
      <c r="L71" s="163">
        <f t="shared" si="26"/>
        <v>-1699</v>
      </c>
      <c r="M71" s="164">
        <f t="shared" si="28"/>
        <v>1.3839301091422259E-3</v>
      </c>
      <c r="N71" s="79"/>
    </row>
    <row r="72" spans="1:14" x14ac:dyDescent="0.25">
      <c r="A72" s="161"/>
      <c r="B72" s="162" t="s">
        <v>123</v>
      </c>
      <c r="C72" s="163">
        <v>1605</v>
      </c>
      <c r="D72" s="163">
        <v>678</v>
      </c>
      <c r="E72" s="163">
        <v>140</v>
      </c>
      <c r="F72" s="163">
        <v>3258</v>
      </c>
      <c r="G72" s="163">
        <v>2229</v>
      </c>
      <c r="H72" s="163">
        <v>3034</v>
      </c>
      <c r="I72" s="164">
        <f t="shared" si="27"/>
        <v>0.36114849708389407</v>
      </c>
      <c r="J72" s="165">
        <f t="shared" si="24"/>
        <v>3.4749262536873156</v>
      </c>
      <c r="K72" s="163">
        <f t="shared" si="25"/>
        <v>805</v>
      </c>
      <c r="L72" s="163">
        <f t="shared" si="26"/>
        <v>2356</v>
      </c>
      <c r="M72" s="164">
        <f t="shared" si="28"/>
        <v>1.0347077257608461E-3</v>
      </c>
      <c r="N72" s="79"/>
    </row>
    <row r="73" spans="1:14" x14ac:dyDescent="0.25">
      <c r="A73" s="161"/>
      <c r="B73" s="162" t="s">
        <v>119</v>
      </c>
      <c r="C73" s="163">
        <v>2042</v>
      </c>
      <c r="D73" s="163">
        <v>3545</v>
      </c>
      <c r="E73" s="163">
        <v>685</v>
      </c>
      <c r="F73" s="163">
        <v>2063</v>
      </c>
      <c r="G73" s="163">
        <v>737</v>
      </c>
      <c r="H73" s="163">
        <v>1887</v>
      </c>
      <c r="I73" s="164">
        <f t="shared" si="27"/>
        <v>1.5603799185888736</v>
      </c>
      <c r="J73" s="165">
        <f t="shared" si="24"/>
        <v>-0.46770098730606491</v>
      </c>
      <c r="K73" s="163">
        <f t="shared" si="25"/>
        <v>1150</v>
      </c>
      <c r="L73" s="163">
        <f t="shared" si="26"/>
        <v>-1658</v>
      </c>
      <c r="M73" s="164">
        <f t="shared" si="28"/>
        <v>6.4353773187564821E-4</v>
      </c>
      <c r="N73" s="79"/>
    </row>
    <row r="74" spans="1:14" x14ac:dyDescent="0.25">
      <c r="A74" s="161"/>
      <c r="B74" s="162" t="s">
        <v>128</v>
      </c>
      <c r="C74" s="163">
        <v>1319</v>
      </c>
      <c r="D74" s="163">
        <v>2189</v>
      </c>
      <c r="E74" s="163">
        <v>24</v>
      </c>
      <c r="F74" s="163">
        <v>5199</v>
      </c>
      <c r="G74" s="163">
        <v>1099</v>
      </c>
      <c r="H74" s="163">
        <v>2349</v>
      </c>
      <c r="I74" s="164">
        <f t="shared" si="27"/>
        <v>1.1373976342129208</v>
      </c>
      <c r="J74" s="165">
        <f t="shared" si="24"/>
        <v>7.3092736409319237E-2</v>
      </c>
      <c r="K74" s="163">
        <f t="shared" si="25"/>
        <v>1250</v>
      </c>
      <c r="L74" s="163">
        <f t="shared" si="26"/>
        <v>160</v>
      </c>
      <c r="M74" s="164">
        <f t="shared" si="28"/>
        <v>8.0109704937779413E-4</v>
      </c>
      <c r="N74" s="79"/>
    </row>
    <row r="75" spans="1:14" x14ac:dyDescent="0.25">
      <c r="A75" s="161" t="s">
        <v>144</v>
      </c>
      <c r="B75" s="162" t="s">
        <v>131</v>
      </c>
      <c r="C75" s="163">
        <v>1632</v>
      </c>
      <c r="D75" s="163">
        <v>1877</v>
      </c>
      <c r="E75" s="163">
        <v>77</v>
      </c>
      <c r="F75" s="163">
        <v>1064</v>
      </c>
      <c r="G75" s="163">
        <v>135</v>
      </c>
      <c r="H75" s="163">
        <v>2687</v>
      </c>
      <c r="I75" s="164">
        <f t="shared" si="27"/>
        <v>18.903703703703705</v>
      </c>
      <c r="J75" s="165">
        <f t="shared" si="24"/>
        <v>0.43153969099627054</v>
      </c>
      <c r="K75" s="163">
        <f t="shared" si="25"/>
        <v>2552</v>
      </c>
      <c r="L75" s="163">
        <f t="shared" si="26"/>
        <v>810</v>
      </c>
      <c r="M75" s="164">
        <f t="shared" si="28"/>
        <v>9.1636771889235121E-4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13749</v>
      </c>
      <c r="D76" s="169">
        <f t="shared" si="29"/>
        <v>11687</v>
      </c>
      <c r="E76" s="169">
        <f t="shared" si="29"/>
        <v>2036</v>
      </c>
      <c r="F76" s="169">
        <f t="shared" si="29"/>
        <v>31182</v>
      </c>
      <c r="G76" s="169">
        <f t="shared" si="29"/>
        <v>12788</v>
      </c>
      <c r="H76" s="169">
        <f t="shared" si="29"/>
        <v>20796</v>
      </c>
      <c r="I76" s="170">
        <f t="shared" si="27"/>
        <v>0.62621207381920541</v>
      </c>
      <c r="J76" s="171">
        <f t="shared" si="24"/>
        <v>0.77941302301702753</v>
      </c>
      <c r="K76" s="169">
        <f>H76-G76</f>
        <v>8008</v>
      </c>
      <c r="L76" s="169">
        <f t="shared" si="26"/>
        <v>9109</v>
      </c>
      <c r="M76" s="170">
        <f t="shared" si="28"/>
        <v>7.0922155124991939E-3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479257</v>
      </c>
      <c r="D78" s="176">
        <v>463764</v>
      </c>
      <c r="E78" s="176">
        <v>36828</v>
      </c>
      <c r="F78" s="176">
        <v>401911</v>
      </c>
      <c r="G78" s="176">
        <v>456108</v>
      </c>
      <c r="H78" s="176">
        <v>482914</v>
      </c>
      <c r="I78" s="177">
        <f>IFERROR(H78/G78-1,"-")</f>
        <v>5.877116823208528E-2</v>
      </c>
      <c r="J78" s="177">
        <f>IFERROR(H78/D78-1,"-")</f>
        <v>4.1292553971416401E-2</v>
      </c>
      <c r="K78" s="176">
        <f>H78-G78</f>
        <v>26806</v>
      </c>
      <c r="L78" s="176">
        <f>H78-D78</f>
        <v>19150</v>
      </c>
      <c r="M78" s="177">
        <f>H78/H$8</f>
        <v>0.16469177543773014</v>
      </c>
      <c r="N78" s="79"/>
    </row>
    <row r="79" spans="1:14" x14ac:dyDescent="0.25">
      <c r="A79" s="161" t="s">
        <v>96</v>
      </c>
      <c r="B79" s="157" t="s">
        <v>97</v>
      </c>
      <c r="C79" s="158">
        <v>105066</v>
      </c>
      <c r="D79" s="158">
        <v>123532</v>
      </c>
      <c r="E79" s="158">
        <v>14426</v>
      </c>
      <c r="F79" s="158">
        <v>108306</v>
      </c>
      <c r="G79" s="158">
        <v>80072</v>
      </c>
      <c r="H79" s="158">
        <v>107403</v>
      </c>
      <c r="I79" s="159">
        <f>IFERROR(H79/G79-1,"-")</f>
        <v>0.34133030272754517</v>
      </c>
      <c r="J79" s="160">
        <f t="shared" ref="J79:J90" si="30">IFERROR(H79/D79-1,"-")</f>
        <v>-0.13056535958294202</v>
      </c>
      <c r="K79" s="158">
        <f t="shared" ref="K79:K89" si="31">H79-G79</f>
        <v>27331</v>
      </c>
      <c r="L79" s="158">
        <f t="shared" ref="L79:L90" si="32">H79-D79</f>
        <v>-16129</v>
      </c>
      <c r="M79" s="159">
        <f>H79/H$8</f>
        <v>3.6628448869443692E-2</v>
      </c>
      <c r="N79" s="79"/>
    </row>
    <row r="80" spans="1:14" x14ac:dyDescent="0.25">
      <c r="A80" s="161" t="s">
        <v>103</v>
      </c>
      <c r="B80" s="162" t="s">
        <v>103</v>
      </c>
      <c r="C80" s="163">
        <v>11325</v>
      </c>
      <c r="D80" s="163">
        <v>14431</v>
      </c>
      <c r="E80" s="163">
        <v>4826</v>
      </c>
      <c r="F80" s="163">
        <v>13390</v>
      </c>
      <c r="G80" s="163">
        <v>10708</v>
      </c>
      <c r="H80" s="163">
        <v>17410</v>
      </c>
      <c r="I80" s="164">
        <f>IFERROR(H80/G80-1,"-")</f>
        <v>0.62588718714979463</v>
      </c>
      <c r="J80" s="165">
        <f t="shared" si="30"/>
        <v>0.20643060078996611</v>
      </c>
      <c r="K80" s="163">
        <f t="shared" si="31"/>
        <v>6702</v>
      </c>
      <c r="L80" s="163">
        <f t="shared" si="32"/>
        <v>2979</v>
      </c>
      <c r="M80" s="164">
        <f>H80/H$8</f>
        <v>5.937462592450999E-3</v>
      </c>
      <c r="N80" s="79"/>
    </row>
    <row r="81" spans="1:14" x14ac:dyDescent="0.25">
      <c r="A81" s="161" t="s">
        <v>100</v>
      </c>
      <c r="B81" s="162" t="s">
        <v>100</v>
      </c>
      <c r="C81" s="163">
        <v>93741</v>
      </c>
      <c r="D81" s="163">
        <v>109101</v>
      </c>
      <c r="E81" s="163">
        <v>9600</v>
      </c>
      <c r="F81" s="163">
        <v>94916</v>
      </c>
      <c r="G81" s="163">
        <v>69364</v>
      </c>
      <c r="H81" s="163">
        <v>89993</v>
      </c>
      <c r="I81" s="164">
        <f>IFERROR(H81/G81-1,"-")</f>
        <v>0.29740211060492472</v>
      </c>
      <c r="J81" s="165">
        <f t="shared" si="30"/>
        <v>-0.17514046617354562</v>
      </c>
      <c r="K81" s="163">
        <f t="shared" si="31"/>
        <v>20629</v>
      </c>
      <c r="L81" s="163">
        <f t="shared" si="32"/>
        <v>-19108</v>
      </c>
      <c r="M81" s="164">
        <f>H81/H$8</f>
        <v>3.0690986276992689E-2</v>
      </c>
      <c r="N81" s="79"/>
    </row>
    <row r="82" spans="1:14" x14ac:dyDescent="0.25">
      <c r="A82" s="161"/>
      <c r="B82" s="157" t="s">
        <v>107</v>
      </c>
      <c r="C82" s="158">
        <v>374191</v>
      </c>
      <c r="D82" s="158">
        <v>340232</v>
      </c>
      <c r="E82" s="158">
        <v>22402</v>
      </c>
      <c r="F82" s="158">
        <v>293605</v>
      </c>
      <c r="G82" s="158">
        <v>376036</v>
      </c>
      <c r="H82" s="158">
        <v>375511</v>
      </c>
      <c r="I82" s="159">
        <f>IFERROR(H82/G82-1,"-")</f>
        <v>-1.3961429224861321E-3</v>
      </c>
      <c r="J82" s="160">
        <f t="shared" si="30"/>
        <v>0.10369101083966226</v>
      </c>
      <c r="K82" s="158">
        <f t="shared" si="31"/>
        <v>-525</v>
      </c>
      <c r="L82" s="158">
        <f t="shared" si="32"/>
        <v>35279</v>
      </c>
      <c r="M82" s="159">
        <f>H82/H$8</f>
        <v>0.12806332656828645</v>
      </c>
      <c r="N82" s="79"/>
    </row>
    <row r="83" spans="1:14" s="56" customFormat="1" x14ac:dyDescent="0.25">
      <c r="A83" s="161"/>
      <c r="B83" s="162" t="s">
        <v>110</v>
      </c>
      <c r="C83" s="163">
        <v>49985</v>
      </c>
      <c r="D83" s="163">
        <v>47549</v>
      </c>
      <c r="E83" s="163">
        <v>4492</v>
      </c>
      <c r="F83" s="163">
        <v>45348</v>
      </c>
      <c r="G83" s="163">
        <v>60886</v>
      </c>
      <c r="H83" s="163">
        <v>60088</v>
      </c>
      <c r="I83" s="164">
        <f t="shared" ref="I83:I90" si="33">IFERROR(H83/G83-1,"-")</f>
        <v>-1.3106461255460999E-2</v>
      </c>
      <c r="J83" s="165">
        <f t="shared" si="30"/>
        <v>0.26370691286883008</v>
      </c>
      <c r="K83" s="163">
        <f t="shared" si="31"/>
        <v>-798</v>
      </c>
      <c r="L83" s="163">
        <f t="shared" si="32"/>
        <v>12539</v>
      </c>
      <c r="M83" s="164">
        <f t="shared" ref="M83:M90" si="34">H83/H$8</f>
        <v>2.0492260324824561E-2</v>
      </c>
      <c r="N83" s="166"/>
    </row>
    <row r="84" spans="1:14" s="56" customFormat="1" x14ac:dyDescent="0.25">
      <c r="A84" s="161"/>
      <c r="B84" s="162" t="s">
        <v>113</v>
      </c>
      <c r="C84" s="163">
        <v>184199</v>
      </c>
      <c r="D84" s="163">
        <v>145880</v>
      </c>
      <c r="E84" s="163">
        <v>11037</v>
      </c>
      <c r="F84" s="163">
        <v>123598</v>
      </c>
      <c r="G84" s="163">
        <v>146312</v>
      </c>
      <c r="H84" s="163">
        <v>147372</v>
      </c>
      <c r="I84" s="164">
        <f t="shared" si="33"/>
        <v>7.2447919514462278E-3</v>
      </c>
      <c r="J84" s="165">
        <f t="shared" si="30"/>
        <v>1.0227584315876115E-2</v>
      </c>
      <c r="K84" s="163">
        <f t="shared" si="31"/>
        <v>1060</v>
      </c>
      <c r="L84" s="163">
        <f t="shared" si="32"/>
        <v>1492</v>
      </c>
      <c r="M84" s="164">
        <f t="shared" si="34"/>
        <v>5.0259376058281943E-2</v>
      </c>
      <c r="N84" s="166"/>
    </row>
    <row r="85" spans="1:14" x14ac:dyDescent="0.25">
      <c r="A85" s="161"/>
      <c r="B85" s="162" t="s">
        <v>116</v>
      </c>
      <c r="C85" s="163">
        <v>8020</v>
      </c>
      <c r="D85" s="163">
        <v>11373</v>
      </c>
      <c r="E85" s="163">
        <v>612</v>
      </c>
      <c r="F85" s="163">
        <v>15008</v>
      </c>
      <c r="G85" s="163">
        <v>22746</v>
      </c>
      <c r="H85" s="163">
        <v>24750</v>
      </c>
      <c r="I85" s="164">
        <f t="shared" si="33"/>
        <v>8.8103402796096075E-2</v>
      </c>
      <c r="J85" s="165">
        <f t="shared" si="30"/>
        <v>1.1762068055921922</v>
      </c>
      <c r="K85" s="163">
        <f t="shared" si="31"/>
        <v>2004</v>
      </c>
      <c r="L85" s="163">
        <f t="shared" si="32"/>
        <v>13377</v>
      </c>
      <c r="M85" s="164">
        <f t="shared" si="34"/>
        <v>8.4406777233292495E-3</v>
      </c>
      <c r="N85" s="79"/>
    </row>
    <row r="86" spans="1:14" x14ac:dyDescent="0.25">
      <c r="A86" s="161"/>
      <c r="B86" s="162" t="s">
        <v>123</v>
      </c>
      <c r="C86" s="163">
        <v>4211</v>
      </c>
      <c r="D86" s="163">
        <v>4824</v>
      </c>
      <c r="E86" s="163">
        <v>367</v>
      </c>
      <c r="F86" s="163">
        <v>6967</v>
      </c>
      <c r="G86" s="163">
        <v>8087</v>
      </c>
      <c r="H86" s="163">
        <v>8957</v>
      </c>
      <c r="I86" s="164">
        <f t="shared" si="33"/>
        <v>0.10758006677383447</v>
      </c>
      <c r="J86" s="165">
        <f t="shared" si="30"/>
        <v>0.85675787728026531</v>
      </c>
      <c r="K86" s="163">
        <f t="shared" si="31"/>
        <v>870</v>
      </c>
      <c r="L86" s="163">
        <f t="shared" si="32"/>
        <v>4133</v>
      </c>
      <c r="M86" s="164">
        <f t="shared" si="34"/>
        <v>3.0546727421357609E-3</v>
      </c>
      <c r="N86" s="79"/>
    </row>
    <row r="87" spans="1:14" x14ac:dyDescent="0.25">
      <c r="A87" s="161"/>
      <c r="B87" s="162" t="s">
        <v>119</v>
      </c>
      <c r="C87" s="163">
        <v>3737</v>
      </c>
      <c r="D87" s="163">
        <v>2939</v>
      </c>
      <c r="E87" s="163">
        <v>671</v>
      </c>
      <c r="F87" s="163">
        <v>3174</v>
      </c>
      <c r="G87" s="163">
        <v>3953</v>
      </c>
      <c r="H87" s="163">
        <v>4388</v>
      </c>
      <c r="I87" s="164">
        <f t="shared" si="33"/>
        <v>0.11004300531242084</v>
      </c>
      <c r="J87" s="165">
        <f t="shared" si="30"/>
        <v>0.49302483838040145</v>
      </c>
      <c r="K87" s="163">
        <f t="shared" si="31"/>
        <v>435</v>
      </c>
      <c r="L87" s="163">
        <f t="shared" si="32"/>
        <v>1449</v>
      </c>
      <c r="M87" s="164">
        <f t="shared" si="34"/>
        <v>1.4964724787866158E-3</v>
      </c>
      <c r="N87" s="79"/>
    </row>
    <row r="88" spans="1:14" x14ac:dyDescent="0.25">
      <c r="A88" s="161"/>
      <c r="B88" s="162" t="s">
        <v>128</v>
      </c>
      <c r="C88" s="163">
        <v>9249</v>
      </c>
      <c r="D88" s="163">
        <v>10434</v>
      </c>
      <c r="E88" s="163">
        <v>25</v>
      </c>
      <c r="F88" s="163">
        <v>11430</v>
      </c>
      <c r="G88" s="163">
        <v>10498</v>
      </c>
      <c r="H88" s="163">
        <v>10590</v>
      </c>
      <c r="I88" s="164">
        <f t="shared" si="33"/>
        <v>8.7635740140978857E-3</v>
      </c>
      <c r="J88" s="165">
        <f t="shared" si="30"/>
        <v>1.4951121334100037E-2</v>
      </c>
      <c r="K88" s="163">
        <f t="shared" si="31"/>
        <v>92</v>
      </c>
      <c r="L88" s="163">
        <f t="shared" si="32"/>
        <v>156</v>
      </c>
      <c r="M88" s="164">
        <f t="shared" si="34"/>
        <v>3.6115869531336059E-3</v>
      </c>
      <c r="N88" s="79"/>
    </row>
    <row r="89" spans="1:14" x14ac:dyDescent="0.25">
      <c r="A89" s="161" t="s">
        <v>144</v>
      </c>
      <c r="B89" s="162" t="s">
        <v>131</v>
      </c>
      <c r="C89" s="163">
        <v>16212</v>
      </c>
      <c r="D89" s="163">
        <v>18767</v>
      </c>
      <c r="E89" s="163">
        <v>431</v>
      </c>
      <c r="F89" s="163">
        <v>10845</v>
      </c>
      <c r="G89" s="163">
        <v>12717</v>
      </c>
      <c r="H89" s="163">
        <v>10546</v>
      </c>
      <c r="I89" s="164">
        <f t="shared" si="33"/>
        <v>-0.17071636392230871</v>
      </c>
      <c r="J89" s="165">
        <f t="shared" si="30"/>
        <v>-0.43805616241274581</v>
      </c>
      <c r="K89" s="163">
        <f t="shared" si="31"/>
        <v>-2171</v>
      </c>
      <c r="L89" s="163">
        <f t="shared" si="32"/>
        <v>-8221</v>
      </c>
      <c r="M89" s="164">
        <f t="shared" si="34"/>
        <v>3.5965813038476872E-3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98578</v>
      </c>
      <c r="D90" s="169">
        <f t="shared" si="35"/>
        <v>98466</v>
      </c>
      <c r="E90" s="169">
        <f t="shared" si="35"/>
        <v>4767</v>
      </c>
      <c r="F90" s="169">
        <f t="shared" si="35"/>
        <v>77235</v>
      </c>
      <c r="G90" s="169">
        <f t="shared" si="35"/>
        <v>110837</v>
      </c>
      <c r="H90" s="169">
        <f t="shared" si="35"/>
        <v>108820</v>
      </c>
      <c r="I90" s="170">
        <f t="shared" si="33"/>
        <v>-1.8197894205003728E-2</v>
      </c>
      <c r="J90" s="171">
        <f t="shared" si="30"/>
        <v>0.10515304775252377</v>
      </c>
      <c r="K90" s="169">
        <f>H90-G90</f>
        <v>-2017</v>
      </c>
      <c r="L90" s="169">
        <f t="shared" si="32"/>
        <v>10354</v>
      </c>
      <c r="M90" s="170">
        <f t="shared" si="34"/>
        <v>3.7111698983947027E-2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13946</v>
      </c>
      <c r="D92" s="176">
        <v>14162</v>
      </c>
      <c r="E92" s="176">
        <v>3555</v>
      </c>
      <c r="F92" s="176">
        <v>13053</v>
      </c>
      <c r="G92" s="176">
        <v>13216</v>
      </c>
      <c r="H92" s="176">
        <v>14972</v>
      </c>
      <c r="I92" s="177">
        <f>IFERROR(H92/G92-1,"-")</f>
        <v>0.13286924939467304</v>
      </c>
      <c r="J92" s="177">
        <f>IFERROR(H92/D92-1,"-")</f>
        <v>5.7195311396695425E-2</v>
      </c>
      <c r="K92" s="176">
        <f>H92-G92</f>
        <v>1756</v>
      </c>
      <c r="L92" s="176">
        <f>H92-D92</f>
        <v>810</v>
      </c>
      <c r="M92" s="177">
        <f>H92/H$8</f>
        <v>5.1060132070175962E-3</v>
      </c>
      <c r="N92" s="79"/>
    </row>
    <row r="93" spans="1:14" x14ac:dyDescent="0.25">
      <c r="A93" s="161" t="s">
        <v>96</v>
      </c>
      <c r="B93" s="157" t="s">
        <v>97</v>
      </c>
      <c r="C93" s="158">
        <v>6800</v>
      </c>
      <c r="D93" s="158">
        <v>6593</v>
      </c>
      <c r="E93" s="158">
        <v>2443</v>
      </c>
      <c r="F93" s="158">
        <v>5918</v>
      </c>
      <c r="G93" s="158">
        <v>4448</v>
      </c>
      <c r="H93" s="158">
        <v>7338</v>
      </c>
      <c r="I93" s="159">
        <f>IFERROR(H93/G93-1,"-")</f>
        <v>0.64973021582733814</v>
      </c>
      <c r="J93" s="160">
        <f t="shared" ref="J93:J104" si="36">IFERROR(H93/D93-1,"-")</f>
        <v>0.11299863491581985</v>
      </c>
      <c r="K93" s="158">
        <f t="shared" ref="K93:K103" si="37">H93-G93</f>
        <v>2890</v>
      </c>
      <c r="L93" s="158">
        <f t="shared" ref="L93:L104" si="38">H93-D93</f>
        <v>745</v>
      </c>
      <c r="M93" s="159">
        <f>H93/H$8</f>
        <v>2.5025330559107083E-3</v>
      </c>
      <c r="N93" s="79"/>
    </row>
    <row r="94" spans="1:14" x14ac:dyDescent="0.25">
      <c r="A94" s="161" t="s">
        <v>103</v>
      </c>
      <c r="B94" s="162" t="s">
        <v>103</v>
      </c>
      <c r="C94" s="163">
        <v>2390</v>
      </c>
      <c r="D94" s="163">
        <v>3310</v>
      </c>
      <c r="E94" s="163">
        <v>1374</v>
      </c>
      <c r="F94" s="163">
        <v>2569</v>
      </c>
      <c r="G94" s="163">
        <v>1075</v>
      </c>
      <c r="H94" s="163">
        <v>3117</v>
      </c>
      <c r="I94" s="164">
        <f>IFERROR(H94/G94-1,"-")</f>
        <v>1.8995348837209303</v>
      </c>
      <c r="J94" s="165">
        <f t="shared" si="36"/>
        <v>-5.8308157099697833E-2</v>
      </c>
      <c r="K94" s="163">
        <f t="shared" si="37"/>
        <v>2042</v>
      </c>
      <c r="L94" s="163">
        <f t="shared" si="38"/>
        <v>-193</v>
      </c>
      <c r="M94" s="164">
        <f>H94/H$8</f>
        <v>1.0630138369138291E-3</v>
      </c>
      <c r="N94" s="79"/>
    </row>
    <row r="95" spans="1:14" x14ac:dyDescent="0.25">
      <c r="A95" s="161" t="s">
        <v>100</v>
      </c>
      <c r="B95" s="162" t="s">
        <v>100</v>
      </c>
      <c r="C95" s="163">
        <v>4410</v>
      </c>
      <c r="D95" s="163">
        <v>3283</v>
      </c>
      <c r="E95" s="163">
        <v>1069</v>
      </c>
      <c r="F95" s="163">
        <v>3349</v>
      </c>
      <c r="G95" s="163">
        <v>3373</v>
      </c>
      <c r="H95" s="163">
        <v>4221</v>
      </c>
      <c r="I95" s="164">
        <f>IFERROR(H95/G95-1,"-")</f>
        <v>0.25140824192113853</v>
      </c>
      <c r="J95" s="165">
        <f t="shared" si="36"/>
        <v>0.28571428571428581</v>
      </c>
      <c r="K95" s="163">
        <f t="shared" si="37"/>
        <v>848</v>
      </c>
      <c r="L95" s="163">
        <f t="shared" si="38"/>
        <v>938</v>
      </c>
      <c r="M95" s="164">
        <f>H95/H$8</f>
        <v>1.4395192189968792E-3</v>
      </c>
      <c r="N95" s="79"/>
    </row>
    <row r="96" spans="1:14" x14ac:dyDescent="0.25">
      <c r="A96" s="161"/>
      <c r="B96" s="157" t="s">
        <v>107</v>
      </c>
      <c r="C96" s="158">
        <v>7146</v>
      </c>
      <c r="D96" s="158">
        <v>7569</v>
      </c>
      <c r="E96" s="158">
        <v>1112</v>
      </c>
      <c r="F96" s="158">
        <v>7135</v>
      </c>
      <c r="G96" s="158">
        <v>8768</v>
      </c>
      <c r="H96" s="158">
        <v>7634</v>
      </c>
      <c r="I96" s="159">
        <f>IFERROR(H96/G96-1,"-")</f>
        <v>-0.12933394160583944</v>
      </c>
      <c r="J96" s="160">
        <f t="shared" si="36"/>
        <v>8.5876601928920326E-3</v>
      </c>
      <c r="K96" s="158">
        <f t="shared" si="37"/>
        <v>-1134</v>
      </c>
      <c r="L96" s="158">
        <f t="shared" si="38"/>
        <v>65</v>
      </c>
      <c r="M96" s="159">
        <f>H96/H$8</f>
        <v>2.6034801511068883E-3</v>
      </c>
      <c r="N96" s="79"/>
    </row>
    <row r="97" spans="1:14" s="56" customFormat="1" x14ac:dyDescent="0.25">
      <c r="A97" s="161"/>
      <c r="B97" s="162" t="s">
        <v>110</v>
      </c>
      <c r="C97" s="163">
        <v>747</v>
      </c>
      <c r="D97" s="163">
        <v>765</v>
      </c>
      <c r="E97" s="163">
        <v>206</v>
      </c>
      <c r="F97" s="163">
        <v>947</v>
      </c>
      <c r="G97" s="163">
        <v>849</v>
      </c>
      <c r="H97" s="163">
        <v>1075</v>
      </c>
      <c r="I97" s="164">
        <f t="shared" ref="I97:I104" si="39">IFERROR(H97/G97-1,"-")</f>
        <v>0.26619552414605407</v>
      </c>
      <c r="J97" s="165">
        <f t="shared" si="36"/>
        <v>0.40522875816993453</v>
      </c>
      <c r="K97" s="163">
        <f t="shared" si="37"/>
        <v>226</v>
      </c>
      <c r="L97" s="163">
        <f t="shared" si="38"/>
        <v>310</v>
      </c>
      <c r="M97" s="164">
        <f t="shared" ref="M97:M104" si="40">H97/H$8</f>
        <v>3.6661529505369462E-4</v>
      </c>
      <c r="N97" s="166"/>
    </row>
    <row r="98" spans="1:14" s="56" customFormat="1" x14ac:dyDescent="0.25">
      <c r="A98" s="161"/>
      <c r="B98" s="162" t="s">
        <v>113</v>
      </c>
      <c r="C98" s="163">
        <v>3033</v>
      </c>
      <c r="D98" s="163">
        <v>3204</v>
      </c>
      <c r="E98" s="163">
        <v>210</v>
      </c>
      <c r="F98" s="163">
        <v>2423</v>
      </c>
      <c r="G98" s="163">
        <v>2908</v>
      </c>
      <c r="H98" s="163">
        <v>2912</v>
      </c>
      <c r="I98" s="164">
        <f t="shared" si="39"/>
        <v>1.3755158184318717E-3</v>
      </c>
      <c r="J98" s="165">
        <f t="shared" si="36"/>
        <v>-9.1136079900124844E-2</v>
      </c>
      <c r="K98" s="163">
        <f t="shared" si="37"/>
        <v>4</v>
      </c>
      <c r="L98" s="163">
        <f t="shared" si="38"/>
        <v>-292</v>
      </c>
      <c r="M98" s="164">
        <f t="shared" si="40"/>
        <v>9.9310115274079888E-4</v>
      </c>
      <c r="N98" s="166"/>
    </row>
    <row r="99" spans="1:14" x14ac:dyDescent="0.25">
      <c r="A99" s="161"/>
      <c r="B99" s="162" t="s">
        <v>116</v>
      </c>
      <c r="C99" s="163">
        <v>540</v>
      </c>
      <c r="D99" s="163">
        <v>727</v>
      </c>
      <c r="E99" s="163">
        <v>143</v>
      </c>
      <c r="F99" s="163">
        <v>676</v>
      </c>
      <c r="G99" s="163">
        <v>1140</v>
      </c>
      <c r="H99" s="163">
        <v>772</v>
      </c>
      <c r="I99" s="164">
        <f t="shared" si="39"/>
        <v>-0.32280701754385965</v>
      </c>
      <c r="J99" s="165">
        <f t="shared" si="36"/>
        <v>6.1898211829436001E-2</v>
      </c>
      <c r="K99" s="163">
        <f t="shared" si="37"/>
        <v>-368</v>
      </c>
      <c r="L99" s="163">
        <f t="shared" si="38"/>
        <v>45</v>
      </c>
      <c r="M99" s="164">
        <f t="shared" si="40"/>
        <v>2.6328093747111838E-4</v>
      </c>
      <c r="N99" s="79"/>
    </row>
    <row r="100" spans="1:14" x14ac:dyDescent="0.25">
      <c r="A100" s="161"/>
      <c r="B100" s="162" t="s">
        <v>123</v>
      </c>
      <c r="C100" s="163">
        <v>131</v>
      </c>
      <c r="D100" s="163">
        <v>220</v>
      </c>
      <c r="E100" s="163">
        <v>24</v>
      </c>
      <c r="F100" s="163">
        <v>713</v>
      </c>
      <c r="G100" s="163">
        <v>322</v>
      </c>
      <c r="H100" s="163">
        <v>268</v>
      </c>
      <c r="I100" s="164">
        <f t="shared" si="39"/>
        <v>-0.16770186335403725</v>
      </c>
      <c r="J100" s="165">
        <f t="shared" si="36"/>
        <v>0.21818181818181825</v>
      </c>
      <c r="K100" s="163">
        <f t="shared" si="37"/>
        <v>-54</v>
      </c>
      <c r="L100" s="163">
        <f t="shared" si="38"/>
        <v>48</v>
      </c>
      <c r="M100" s="164">
        <f t="shared" si="40"/>
        <v>9.1398045650595508E-5</v>
      </c>
      <c r="N100" s="79"/>
    </row>
    <row r="101" spans="1:14" x14ac:dyDescent="0.25">
      <c r="A101" s="161"/>
      <c r="B101" s="162" t="s">
        <v>119</v>
      </c>
      <c r="C101" s="163">
        <v>181</v>
      </c>
      <c r="D101" s="163">
        <v>121</v>
      </c>
      <c r="E101" s="163">
        <v>125</v>
      </c>
      <c r="F101" s="163">
        <v>157</v>
      </c>
      <c r="G101" s="163">
        <v>311</v>
      </c>
      <c r="H101" s="163">
        <v>161</v>
      </c>
      <c r="I101" s="164">
        <f t="shared" si="39"/>
        <v>-0.48231511254019288</v>
      </c>
      <c r="J101" s="165">
        <f t="shared" si="36"/>
        <v>0.33057851239669422</v>
      </c>
      <c r="K101" s="163">
        <f t="shared" si="37"/>
        <v>-150</v>
      </c>
      <c r="L101" s="163">
        <f t="shared" si="38"/>
        <v>40</v>
      </c>
      <c r="M101" s="164">
        <f t="shared" si="40"/>
        <v>5.4907034887111478E-5</v>
      </c>
      <c r="N101" s="79"/>
    </row>
    <row r="102" spans="1:14" x14ac:dyDescent="0.25">
      <c r="A102" s="161"/>
      <c r="B102" s="162" t="s">
        <v>128</v>
      </c>
      <c r="C102" s="163">
        <v>82</v>
      </c>
      <c r="D102" s="163">
        <v>39</v>
      </c>
      <c r="E102" s="163">
        <v>18</v>
      </c>
      <c r="F102" s="163">
        <v>40</v>
      </c>
      <c r="G102" s="163">
        <v>82</v>
      </c>
      <c r="H102" s="163">
        <v>116</v>
      </c>
      <c r="I102" s="164">
        <f t="shared" si="39"/>
        <v>0.41463414634146334</v>
      </c>
      <c r="J102" s="165">
        <f t="shared" si="36"/>
        <v>1.9743589743589745</v>
      </c>
      <c r="K102" s="163">
        <f t="shared" si="37"/>
        <v>34</v>
      </c>
      <c r="L102" s="163">
        <f t="shared" si="38"/>
        <v>77</v>
      </c>
      <c r="M102" s="164">
        <f t="shared" si="40"/>
        <v>3.9560348117421934E-5</v>
      </c>
      <c r="N102" s="79"/>
    </row>
    <row r="103" spans="1:14" x14ac:dyDescent="0.25">
      <c r="A103" s="161" t="s">
        <v>144</v>
      </c>
      <c r="B103" s="162" t="s">
        <v>131</v>
      </c>
      <c r="C103" s="163">
        <v>316</v>
      </c>
      <c r="D103" s="163">
        <v>158</v>
      </c>
      <c r="E103" s="163">
        <v>20</v>
      </c>
      <c r="F103" s="163">
        <v>24</v>
      </c>
      <c r="G103" s="163">
        <v>97</v>
      </c>
      <c r="H103" s="163">
        <v>91</v>
      </c>
      <c r="I103" s="164">
        <f t="shared" si="39"/>
        <v>-6.1855670103092786E-2</v>
      </c>
      <c r="J103" s="165">
        <f t="shared" si="36"/>
        <v>-0.42405063291139244</v>
      </c>
      <c r="K103" s="163">
        <f t="shared" si="37"/>
        <v>-6</v>
      </c>
      <c r="L103" s="163">
        <f t="shared" si="38"/>
        <v>-67</v>
      </c>
      <c r="M103" s="164">
        <f t="shared" si="40"/>
        <v>3.1034411023149965E-5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2116</v>
      </c>
      <c r="D104" s="169">
        <f t="shared" si="41"/>
        <v>2335</v>
      </c>
      <c r="E104" s="169">
        <f t="shared" si="41"/>
        <v>366</v>
      </c>
      <c r="F104" s="169">
        <f t="shared" si="41"/>
        <v>2155</v>
      </c>
      <c r="G104" s="169">
        <f t="shared" si="41"/>
        <v>3059</v>
      </c>
      <c r="H104" s="169">
        <f t="shared" si="41"/>
        <v>2239</v>
      </c>
      <c r="I104" s="170">
        <f t="shared" si="39"/>
        <v>-0.26806145799280812</v>
      </c>
      <c r="J104" s="171">
        <f t="shared" si="36"/>
        <v>-4.1113490364025673E-2</v>
      </c>
      <c r="K104" s="169">
        <f>H104-G104</f>
        <v>-820</v>
      </c>
      <c r="L104" s="169">
        <f t="shared" si="38"/>
        <v>-96</v>
      </c>
      <c r="M104" s="170">
        <f t="shared" si="40"/>
        <v>7.6358292616299749E-4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92913</v>
      </c>
      <c r="D106" s="176">
        <v>86307</v>
      </c>
      <c r="E106" s="176">
        <v>22189</v>
      </c>
      <c r="F106" s="176">
        <v>113773</v>
      </c>
      <c r="G106" s="176">
        <v>116842</v>
      </c>
      <c r="H106" s="176">
        <v>109675</v>
      </c>
      <c r="I106" s="177">
        <f>IFERROR(H106/G106-1,"-")</f>
        <v>-6.1339244449769792E-2</v>
      </c>
      <c r="J106" s="177">
        <f>IFERROR(H106/D106-1,"-")</f>
        <v>0.2707543999907307</v>
      </c>
      <c r="K106" s="176">
        <f>H106-G106</f>
        <v>-7167</v>
      </c>
      <c r="L106" s="176">
        <f>H106-D106</f>
        <v>23368</v>
      </c>
      <c r="M106" s="177">
        <f>H106/H$8</f>
        <v>3.7403286032571127E-2</v>
      </c>
      <c r="N106" s="79"/>
    </row>
    <row r="107" spans="1:14" x14ac:dyDescent="0.25">
      <c r="A107" s="161" t="s">
        <v>96</v>
      </c>
      <c r="B107" s="157" t="s">
        <v>97</v>
      </c>
      <c r="C107" s="158">
        <v>6452</v>
      </c>
      <c r="D107" s="158">
        <v>15599</v>
      </c>
      <c r="E107" s="158">
        <v>4225</v>
      </c>
      <c r="F107" s="158">
        <v>28104</v>
      </c>
      <c r="G107" s="158">
        <v>11487</v>
      </c>
      <c r="H107" s="158">
        <v>9819</v>
      </c>
      <c r="I107" s="159">
        <f>IFERROR(H107/G107-1,"-")</f>
        <v>-0.14520762601201354</v>
      </c>
      <c r="J107" s="160">
        <f t="shared" ref="J107:J118" si="42">IFERROR(H107/D107-1,"-")</f>
        <v>-0.3705365728572344</v>
      </c>
      <c r="K107" s="158">
        <f t="shared" ref="K107:K117" si="43">H107-G107</f>
        <v>-1668</v>
      </c>
      <c r="L107" s="158">
        <f t="shared" ref="L107:L118" si="44">H107-D107</f>
        <v>-5780</v>
      </c>
      <c r="M107" s="159">
        <f>H107/H$8</f>
        <v>3.3486470531462584E-3</v>
      </c>
      <c r="N107" s="79"/>
    </row>
    <row r="108" spans="1:14" x14ac:dyDescent="0.25">
      <c r="A108" s="161" t="s">
        <v>103</v>
      </c>
      <c r="B108" s="162" t="s">
        <v>103</v>
      </c>
      <c r="C108" s="163">
        <v>728</v>
      </c>
      <c r="D108" s="163">
        <v>2262</v>
      </c>
      <c r="E108" s="163">
        <v>2855</v>
      </c>
      <c r="F108" s="163">
        <v>10954</v>
      </c>
      <c r="G108" s="163">
        <v>2063</v>
      </c>
      <c r="H108" s="163">
        <v>2770</v>
      </c>
      <c r="I108" s="164">
        <f>IFERROR(H108/G108-1,"-")</f>
        <v>0.34270479883664562</v>
      </c>
      <c r="J108" s="165">
        <f t="shared" si="42"/>
        <v>0.22458001768346603</v>
      </c>
      <c r="K108" s="163">
        <f t="shared" si="43"/>
        <v>707</v>
      </c>
      <c r="L108" s="163">
        <f t="shared" si="44"/>
        <v>508</v>
      </c>
      <c r="M108" s="164">
        <f>H108/H$8</f>
        <v>9.4467383004533416E-4</v>
      </c>
      <c r="N108" s="79"/>
    </row>
    <row r="109" spans="1:14" x14ac:dyDescent="0.25">
      <c r="A109" s="161" t="s">
        <v>100</v>
      </c>
      <c r="B109" s="162" t="s">
        <v>100</v>
      </c>
      <c r="C109" s="163">
        <v>5724</v>
      </c>
      <c r="D109" s="163">
        <v>13337</v>
      </c>
      <c r="E109" s="163">
        <v>1370</v>
      </c>
      <c r="F109" s="163">
        <v>17150</v>
      </c>
      <c r="G109" s="163">
        <v>9424</v>
      </c>
      <c r="H109" s="163">
        <v>7049</v>
      </c>
      <c r="I109" s="164">
        <f>IFERROR(H109/G109-1,"-")</f>
        <v>-0.25201612903225812</v>
      </c>
      <c r="J109" s="165">
        <f t="shared" si="42"/>
        <v>-0.47147034565494494</v>
      </c>
      <c r="K109" s="163">
        <f t="shared" si="43"/>
        <v>-2375</v>
      </c>
      <c r="L109" s="163">
        <f t="shared" si="44"/>
        <v>-6288</v>
      </c>
      <c r="M109" s="164">
        <f>H109/H$8</f>
        <v>2.4039732231009242E-3</v>
      </c>
      <c r="N109" s="79"/>
    </row>
    <row r="110" spans="1:14" x14ac:dyDescent="0.25">
      <c r="A110" s="161"/>
      <c r="B110" s="157" t="s">
        <v>107</v>
      </c>
      <c r="C110" s="158">
        <v>86461</v>
      </c>
      <c r="D110" s="158">
        <v>70708</v>
      </c>
      <c r="E110" s="158">
        <v>17964</v>
      </c>
      <c r="F110" s="158">
        <v>85669</v>
      </c>
      <c r="G110" s="158">
        <v>105355</v>
      </c>
      <c r="H110" s="158">
        <v>99856</v>
      </c>
      <c r="I110" s="159">
        <f>IFERROR(H110/G110-1,"-")</f>
        <v>-5.2194959897489457E-2</v>
      </c>
      <c r="J110" s="160">
        <f t="shared" si="42"/>
        <v>0.41223058211234931</v>
      </c>
      <c r="K110" s="158">
        <f t="shared" si="43"/>
        <v>-5499</v>
      </c>
      <c r="L110" s="158">
        <f t="shared" si="44"/>
        <v>29148</v>
      </c>
      <c r="M110" s="159">
        <f>H110/H$8</f>
        <v>3.4054638979424866E-2</v>
      </c>
      <c r="N110" s="79"/>
    </row>
    <row r="111" spans="1:14" s="56" customFormat="1" x14ac:dyDescent="0.25">
      <c r="A111" s="161"/>
      <c r="B111" s="162" t="s">
        <v>110</v>
      </c>
      <c r="C111" s="163">
        <v>41044</v>
      </c>
      <c r="D111" s="163">
        <v>37032</v>
      </c>
      <c r="E111" s="163">
        <v>13929</v>
      </c>
      <c r="F111" s="163">
        <v>51768</v>
      </c>
      <c r="G111" s="163">
        <v>62736</v>
      </c>
      <c r="H111" s="163">
        <v>58789</v>
      </c>
      <c r="I111" s="164">
        <f t="shared" ref="I111:I118" si="45">IFERROR(H111/G111-1,"-")</f>
        <v>-6.2914435093088472E-2</v>
      </c>
      <c r="J111" s="165">
        <f t="shared" si="42"/>
        <v>0.58751890257074968</v>
      </c>
      <c r="K111" s="163">
        <f t="shared" si="43"/>
        <v>-3947</v>
      </c>
      <c r="L111" s="163">
        <f t="shared" si="44"/>
        <v>21757</v>
      </c>
      <c r="M111" s="164">
        <f t="shared" ref="M111:M118" si="46">H111/H$8</f>
        <v>2.0049252633406189E-2</v>
      </c>
      <c r="N111" s="166"/>
    </row>
    <row r="112" spans="1:14" s="56" customFormat="1" x14ac:dyDescent="0.25">
      <c r="A112" s="161"/>
      <c r="B112" s="162" t="s">
        <v>113</v>
      </c>
      <c r="C112" s="163">
        <v>12422</v>
      </c>
      <c r="D112" s="163">
        <v>10270</v>
      </c>
      <c r="E112" s="163">
        <v>1738</v>
      </c>
      <c r="F112" s="163">
        <v>5078</v>
      </c>
      <c r="G112" s="163">
        <v>5984</v>
      </c>
      <c r="H112" s="163">
        <v>7349</v>
      </c>
      <c r="I112" s="164">
        <f t="shared" si="45"/>
        <v>0.2281082887700534</v>
      </c>
      <c r="J112" s="165">
        <f t="shared" si="42"/>
        <v>-0.28442064264849076</v>
      </c>
      <c r="K112" s="163">
        <f t="shared" si="43"/>
        <v>1365</v>
      </c>
      <c r="L112" s="163">
        <f t="shared" si="44"/>
        <v>-2921</v>
      </c>
      <c r="M112" s="164">
        <f t="shared" si="46"/>
        <v>2.5062844682321879E-3</v>
      </c>
      <c r="N112" s="166"/>
    </row>
    <row r="113" spans="1:14" x14ac:dyDescent="0.25">
      <c r="A113" s="161"/>
      <c r="B113" s="162" t="s">
        <v>116</v>
      </c>
      <c r="C113" s="163">
        <v>7124</v>
      </c>
      <c r="D113" s="163">
        <v>2375</v>
      </c>
      <c r="E113" s="163">
        <v>274</v>
      </c>
      <c r="F113" s="163">
        <v>4995</v>
      </c>
      <c r="G113" s="163">
        <v>4070</v>
      </c>
      <c r="H113" s="163">
        <v>7615</v>
      </c>
      <c r="I113" s="164">
        <f t="shared" si="45"/>
        <v>0.87100737100737091</v>
      </c>
      <c r="J113" s="165">
        <f t="shared" si="42"/>
        <v>2.2063157894736842</v>
      </c>
      <c r="K113" s="163">
        <f t="shared" si="43"/>
        <v>3545</v>
      </c>
      <c r="L113" s="163">
        <f t="shared" si="44"/>
        <v>5240</v>
      </c>
      <c r="M113" s="164">
        <f t="shared" si="46"/>
        <v>2.5970004389152417E-3</v>
      </c>
      <c r="N113" s="79"/>
    </row>
    <row r="114" spans="1:14" x14ac:dyDescent="0.25">
      <c r="A114" s="161"/>
      <c r="B114" s="162" t="s">
        <v>123</v>
      </c>
      <c r="C114" s="163">
        <v>1392</v>
      </c>
      <c r="D114" s="163">
        <v>1551</v>
      </c>
      <c r="E114" s="163">
        <v>711</v>
      </c>
      <c r="F114" s="163">
        <v>3898</v>
      </c>
      <c r="G114" s="163">
        <v>3172</v>
      </c>
      <c r="H114" s="163">
        <v>4236</v>
      </c>
      <c r="I114" s="164">
        <f t="shared" si="45"/>
        <v>0.33543505674653207</v>
      </c>
      <c r="J114" s="165">
        <f t="shared" si="42"/>
        <v>1.7311411992263057</v>
      </c>
      <c r="K114" s="163">
        <f t="shared" si="43"/>
        <v>1064</v>
      </c>
      <c r="L114" s="163">
        <f t="shared" si="44"/>
        <v>2685</v>
      </c>
      <c r="M114" s="164">
        <f t="shared" si="46"/>
        <v>1.4446347812534423E-3</v>
      </c>
      <c r="N114" s="79"/>
    </row>
    <row r="115" spans="1:14" x14ac:dyDescent="0.25">
      <c r="A115" s="161"/>
      <c r="B115" s="162" t="s">
        <v>119</v>
      </c>
      <c r="C115" s="163">
        <v>2708</v>
      </c>
      <c r="D115" s="163">
        <v>2532</v>
      </c>
      <c r="E115" s="163">
        <v>419</v>
      </c>
      <c r="F115" s="163">
        <v>2267</v>
      </c>
      <c r="G115" s="163">
        <v>3491</v>
      </c>
      <c r="H115" s="163">
        <v>3622</v>
      </c>
      <c r="I115" s="164">
        <f t="shared" si="45"/>
        <v>3.7525064451446655E-2</v>
      </c>
      <c r="J115" s="165">
        <f t="shared" si="42"/>
        <v>0.43048973143759883</v>
      </c>
      <c r="K115" s="163">
        <f t="shared" si="43"/>
        <v>131</v>
      </c>
      <c r="L115" s="163">
        <f t="shared" si="44"/>
        <v>1090</v>
      </c>
      <c r="M115" s="164">
        <f t="shared" si="46"/>
        <v>1.2352377662181227E-3</v>
      </c>
      <c r="N115" s="79"/>
    </row>
    <row r="116" spans="1:14" x14ac:dyDescent="0.25">
      <c r="A116" s="161"/>
      <c r="B116" s="162" t="s">
        <v>128</v>
      </c>
      <c r="C116" s="163">
        <v>773</v>
      </c>
      <c r="D116" s="163">
        <v>940</v>
      </c>
      <c r="E116" s="163">
        <v>0</v>
      </c>
      <c r="F116" s="163">
        <v>1469</v>
      </c>
      <c r="G116" s="163">
        <v>1847</v>
      </c>
      <c r="H116" s="163">
        <v>405</v>
      </c>
      <c r="I116" s="164">
        <f t="shared" si="45"/>
        <v>-0.78072550081212777</v>
      </c>
      <c r="J116" s="165">
        <f t="shared" si="42"/>
        <v>-0.56914893617021278</v>
      </c>
      <c r="K116" s="163">
        <f t="shared" si="43"/>
        <v>-1442</v>
      </c>
      <c r="L116" s="163">
        <f t="shared" si="44"/>
        <v>-535</v>
      </c>
      <c r="M116" s="164">
        <f t="shared" si="46"/>
        <v>1.381201809272059E-4</v>
      </c>
      <c r="N116" s="79"/>
    </row>
    <row r="117" spans="1:14" x14ac:dyDescent="0.25">
      <c r="A117" s="161" t="s">
        <v>144</v>
      </c>
      <c r="B117" s="162" t="s">
        <v>131</v>
      </c>
      <c r="C117" s="163">
        <v>2102</v>
      </c>
      <c r="D117" s="163">
        <v>2170</v>
      </c>
      <c r="E117" s="163">
        <v>0</v>
      </c>
      <c r="F117" s="163">
        <v>980</v>
      </c>
      <c r="G117" s="163">
        <v>1434</v>
      </c>
      <c r="H117" s="163">
        <v>662</v>
      </c>
      <c r="I117" s="164">
        <f t="shared" si="45"/>
        <v>-0.53835425383542534</v>
      </c>
      <c r="J117" s="165">
        <f t="shared" si="42"/>
        <v>-0.69493087557603683</v>
      </c>
      <c r="K117" s="163">
        <f t="shared" si="43"/>
        <v>-772</v>
      </c>
      <c r="L117" s="163">
        <f t="shared" si="44"/>
        <v>-1508</v>
      </c>
      <c r="M117" s="164">
        <f t="shared" si="46"/>
        <v>2.2576681425632173E-4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18896</v>
      </c>
      <c r="D118" s="169">
        <f t="shared" si="47"/>
        <v>13838</v>
      </c>
      <c r="E118" s="169">
        <f t="shared" si="47"/>
        <v>893</v>
      </c>
      <c r="F118" s="169">
        <f t="shared" si="47"/>
        <v>15214</v>
      </c>
      <c r="G118" s="169">
        <f t="shared" si="47"/>
        <v>22621</v>
      </c>
      <c r="H118" s="169">
        <f t="shared" si="47"/>
        <v>17178</v>
      </c>
      <c r="I118" s="170">
        <f t="shared" si="45"/>
        <v>-0.24061712567967819</v>
      </c>
      <c r="J118" s="171">
        <f t="shared" si="42"/>
        <v>0.24136435901141784</v>
      </c>
      <c r="K118" s="169">
        <f>H118-G118</f>
        <v>-5443</v>
      </c>
      <c r="L118" s="169">
        <f t="shared" si="44"/>
        <v>3340</v>
      </c>
      <c r="M118" s="170">
        <f t="shared" si="46"/>
        <v>5.8583418962161547E-3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50471</v>
      </c>
      <c r="D120" s="176">
        <v>47646</v>
      </c>
      <c r="E120" s="176">
        <v>14807</v>
      </c>
      <c r="F120" s="176">
        <v>56046</v>
      </c>
      <c r="G120" s="176">
        <v>55991</v>
      </c>
      <c r="H120" s="176">
        <v>53169</v>
      </c>
      <c r="I120" s="177">
        <f>IFERROR(H120/G120-1,"-")</f>
        <v>-5.0400957296708349E-2</v>
      </c>
      <c r="J120" s="177">
        <f>IFERROR(H120/D120-1,"-")</f>
        <v>0.11591739075683161</v>
      </c>
      <c r="K120" s="176">
        <f>H120-G120</f>
        <v>-2822</v>
      </c>
      <c r="L120" s="176">
        <f>H120-D120</f>
        <v>5523</v>
      </c>
      <c r="M120" s="177">
        <f>H120/H$8</f>
        <v>1.8132621974613853E-2</v>
      </c>
      <c r="N120" s="79"/>
    </row>
    <row r="121" spans="1:14" x14ac:dyDescent="0.25">
      <c r="A121" s="161" t="s">
        <v>96</v>
      </c>
      <c r="B121" s="157" t="s">
        <v>97</v>
      </c>
      <c r="C121" s="158">
        <v>22770</v>
      </c>
      <c r="D121" s="158">
        <v>22096</v>
      </c>
      <c r="E121" s="158">
        <v>9442</v>
      </c>
      <c r="F121" s="158">
        <v>25866</v>
      </c>
      <c r="G121" s="158">
        <v>26745</v>
      </c>
      <c r="H121" s="158">
        <v>29114</v>
      </c>
      <c r="I121" s="159">
        <f>IFERROR(H121/G121-1,"-")</f>
        <v>8.8577304169003446E-2</v>
      </c>
      <c r="J121" s="160">
        <f t="shared" ref="J121:J132" si="48">IFERROR(H121/D121-1,"-")</f>
        <v>0.31761404779145552</v>
      </c>
      <c r="K121" s="158">
        <f t="shared" ref="K121:K131" si="49">H121-G121</f>
        <v>2369</v>
      </c>
      <c r="L121" s="158">
        <f t="shared" ref="L121:L132" si="50">H121-D121</f>
        <v>7018</v>
      </c>
      <c r="M121" s="159">
        <f>H121/H$8</f>
        <v>9.9289653025053642E-3</v>
      </c>
      <c r="N121" s="79"/>
    </row>
    <row r="122" spans="1:14" x14ac:dyDescent="0.25">
      <c r="A122" s="161" t="s">
        <v>103</v>
      </c>
      <c r="B122" s="162" t="s">
        <v>103</v>
      </c>
      <c r="C122" s="163">
        <v>11203</v>
      </c>
      <c r="D122" s="163">
        <v>9417</v>
      </c>
      <c r="E122" s="163">
        <v>3606</v>
      </c>
      <c r="F122" s="163">
        <v>11650</v>
      </c>
      <c r="G122" s="163">
        <v>8893</v>
      </c>
      <c r="H122" s="163">
        <v>9954</v>
      </c>
      <c r="I122" s="164">
        <f>IFERROR(H122/G122-1,"-")</f>
        <v>0.11930732036433156</v>
      </c>
      <c r="J122" s="165">
        <f t="shared" si="48"/>
        <v>5.702453010512909E-2</v>
      </c>
      <c r="K122" s="163">
        <f t="shared" si="49"/>
        <v>1061</v>
      </c>
      <c r="L122" s="163">
        <f t="shared" si="50"/>
        <v>537</v>
      </c>
      <c r="M122" s="164">
        <f>H122/H$8</f>
        <v>3.3946871134553271E-3</v>
      </c>
      <c r="N122" s="79"/>
    </row>
    <row r="123" spans="1:14" x14ac:dyDescent="0.25">
      <c r="A123" s="161" t="s">
        <v>100</v>
      </c>
      <c r="B123" s="162" t="s">
        <v>100</v>
      </c>
      <c r="C123" s="163">
        <v>11567</v>
      </c>
      <c r="D123" s="163">
        <v>12679</v>
      </c>
      <c r="E123" s="163">
        <v>5836</v>
      </c>
      <c r="F123" s="163">
        <v>14216</v>
      </c>
      <c r="G123" s="163">
        <v>17852</v>
      </c>
      <c r="H123" s="163">
        <v>19160</v>
      </c>
      <c r="I123" s="164">
        <f>IFERROR(H123/G123-1,"-")</f>
        <v>7.3269101501232337E-2</v>
      </c>
      <c r="J123" s="165">
        <f t="shared" si="48"/>
        <v>0.51116018613455316</v>
      </c>
      <c r="K123" s="163">
        <f t="shared" si="49"/>
        <v>1308</v>
      </c>
      <c r="L123" s="163">
        <f t="shared" si="50"/>
        <v>6481</v>
      </c>
      <c r="M123" s="164">
        <f>H123/H$8</f>
        <v>6.534278189050037E-3</v>
      </c>
      <c r="N123" s="79"/>
    </row>
    <row r="124" spans="1:14" x14ac:dyDescent="0.25">
      <c r="A124" s="161"/>
      <c r="B124" s="157" t="s">
        <v>107</v>
      </c>
      <c r="C124" s="158">
        <v>27701</v>
      </c>
      <c r="D124" s="158">
        <v>25550</v>
      </c>
      <c r="E124" s="158">
        <v>5365</v>
      </c>
      <c r="F124" s="158">
        <v>30180</v>
      </c>
      <c r="G124" s="158">
        <v>29246</v>
      </c>
      <c r="H124" s="158">
        <v>24055</v>
      </c>
      <c r="I124" s="159">
        <f>IFERROR(H124/G124-1,"-")</f>
        <v>-0.1774943582028311</v>
      </c>
      <c r="J124" s="160">
        <f t="shared" si="48"/>
        <v>-5.8512720156555731E-2</v>
      </c>
      <c r="K124" s="158">
        <f t="shared" si="49"/>
        <v>-5191</v>
      </c>
      <c r="L124" s="158">
        <f t="shared" si="50"/>
        <v>-1495</v>
      </c>
      <c r="M124" s="159">
        <f>H124/H$8</f>
        <v>8.2036566721084888E-3</v>
      </c>
      <c r="N124" s="79"/>
    </row>
    <row r="125" spans="1:14" s="56" customFormat="1" x14ac:dyDescent="0.25">
      <c r="A125" s="161"/>
      <c r="B125" s="162" t="s">
        <v>110</v>
      </c>
      <c r="C125" s="163">
        <v>3312</v>
      </c>
      <c r="D125" s="163">
        <v>3126</v>
      </c>
      <c r="E125" s="163">
        <v>586</v>
      </c>
      <c r="F125" s="163">
        <v>2705</v>
      </c>
      <c r="G125" s="163">
        <v>3283</v>
      </c>
      <c r="H125" s="163">
        <v>2998</v>
      </c>
      <c r="I125" s="164">
        <f t="shared" ref="I125:I132" si="51">IFERROR(H125/G125-1,"-")</f>
        <v>-8.6810843740481314E-2</v>
      </c>
      <c r="J125" s="165">
        <f t="shared" si="48"/>
        <v>-4.0946896992962278E-2</v>
      </c>
      <c r="K125" s="163">
        <f t="shared" si="49"/>
        <v>-285</v>
      </c>
      <c r="L125" s="163">
        <f t="shared" si="50"/>
        <v>-128</v>
      </c>
      <c r="M125" s="164">
        <f t="shared" ref="M125:M132" si="52">H125/H$8</f>
        <v>1.0224303763450944E-3</v>
      </c>
      <c r="N125" s="166"/>
    </row>
    <row r="126" spans="1:14" s="56" customFormat="1" x14ac:dyDescent="0.25">
      <c r="A126" s="161"/>
      <c r="B126" s="162" t="s">
        <v>113</v>
      </c>
      <c r="C126" s="163">
        <v>3784</v>
      </c>
      <c r="D126" s="163">
        <v>3469</v>
      </c>
      <c r="E126" s="163">
        <v>688</v>
      </c>
      <c r="F126" s="163">
        <v>4788</v>
      </c>
      <c r="G126" s="163">
        <v>4616</v>
      </c>
      <c r="H126" s="163">
        <v>4412</v>
      </c>
      <c r="I126" s="164">
        <f t="shared" si="51"/>
        <v>-4.4194107452339648E-2</v>
      </c>
      <c r="J126" s="165">
        <f t="shared" si="48"/>
        <v>0.27183626405304118</v>
      </c>
      <c r="K126" s="163">
        <f t="shared" si="49"/>
        <v>-204</v>
      </c>
      <c r="L126" s="163">
        <f t="shared" si="50"/>
        <v>943</v>
      </c>
      <c r="M126" s="164">
        <f t="shared" si="52"/>
        <v>1.504657378397117E-3</v>
      </c>
      <c r="N126" s="166"/>
    </row>
    <row r="127" spans="1:14" x14ac:dyDescent="0.25">
      <c r="A127" s="161"/>
      <c r="B127" s="162" t="s">
        <v>116</v>
      </c>
      <c r="C127" s="163">
        <v>1444</v>
      </c>
      <c r="D127" s="163">
        <v>1784</v>
      </c>
      <c r="E127" s="163">
        <v>204</v>
      </c>
      <c r="F127" s="163">
        <v>2465</v>
      </c>
      <c r="G127" s="163">
        <v>2852</v>
      </c>
      <c r="H127" s="163">
        <v>2022</v>
      </c>
      <c r="I127" s="164">
        <f t="shared" si="51"/>
        <v>-0.29102384291725103</v>
      </c>
      <c r="J127" s="165">
        <f t="shared" si="48"/>
        <v>0.13340807174887903</v>
      </c>
      <c r="K127" s="163">
        <f t="shared" si="49"/>
        <v>-830</v>
      </c>
      <c r="L127" s="163">
        <f t="shared" si="50"/>
        <v>238</v>
      </c>
      <c r="M127" s="164">
        <f t="shared" si="52"/>
        <v>6.8957779218471683E-4</v>
      </c>
      <c r="N127" s="79"/>
    </row>
    <row r="128" spans="1:14" x14ac:dyDescent="0.25">
      <c r="A128" s="161"/>
      <c r="B128" s="162" t="s">
        <v>123</v>
      </c>
      <c r="C128" s="163">
        <v>400</v>
      </c>
      <c r="D128" s="163">
        <v>367</v>
      </c>
      <c r="E128" s="163">
        <v>129</v>
      </c>
      <c r="F128" s="163">
        <v>765</v>
      </c>
      <c r="G128" s="163">
        <v>827</v>
      </c>
      <c r="H128" s="163">
        <v>704</v>
      </c>
      <c r="I128" s="164">
        <f t="shared" si="51"/>
        <v>-0.14873035066505447</v>
      </c>
      <c r="J128" s="165">
        <f t="shared" si="48"/>
        <v>0.91825613079019064</v>
      </c>
      <c r="K128" s="163">
        <f t="shared" si="49"/>
        <v>-123</v>
      </c>
      <c r="L128" s="163">
        <f t="shared" si="50"/>
        <v>337</v>
      </c>
      <c r="M128" s="164">
        <f t="shared" si="52"/>
        <v>2.4009038857469864E-4</v>
      </c>
      <c r="N128" s="79"/>
    </row>
    <row r="129" spans="1:14" x14ac:dyDescent="0.25">
      <c r="A129" s="161"/>
      <c r="B129" s="162" t="s">
        <v>119</v>
      </c>
      <c r="C129" s="163">
        <v>451</v>
      </c>
      <c r="D129" s="163">
        <v>523</v>
      </c>
      <c r="E129" s="163">
        <v>98</v>
      </c>
      <c r="F129" s="163">
        <v>472</v>
      </c>
      <c r="G129" s="163">
        <v>961</v>
      </c>
      <c r="H129" s="163">
        <v>532</v>
      </c>
      <c r="I129" s="164">
        <f t="shared" si="51"/>
        <v>-0.44640998959417277</v>
      </c>
      <c r="J129" s="165">
        <f t="shared" si="48"/>
        <v>1.7208413001912115E-2</v>
      </c>
      <c r="K129" s="163">
        <f t="shared" si="49"/>
        <v>-429</v>
      </c>
      <c r="L129" s="163">
        <f t="shared" si="50"/>
        <v>9</v>
      </c>
      <c r="M129" s="164">
        <f t="shared" si="52"/>
        <v>1.8143194136610748E-4</v>
      </c>
      <c r="N129" s="79"/>
    </row>
    <row r="130" spans="1:14" x14ac:dyDescent="0.25">
      <c r="A130" s="161"/>
      <c r="B130" s="162" t="s">
        <v>128</v>
      </c>
      <c r="C130" s="163">
        <v>591</v>
      </c>
      <c r="D130" s="163">
        <v>317</v>
      </c>
      <c r="E130" s="163">
        <v>18</v>
      </c>
      <c r="F130" s="163">
        <v>369</v>
      </c>
      <c r="G130" s="163">
        <v>445</v>
      </c>
      <c r="H130" s="163">
        <v>252</v>
      </c>
      <c r="I130" s="164">
        <f t="shared" si="51"/>
        <v>-0.43370786516853932</v>
      </c>
      <c r="J130" s="165">
        <f t="shared" si="48"/>
        <v>-0.20504731861198733</v>
      </c>
      <c r="K130" s="163">
        <f t="shared" si="49"/>
        <v>-193</v>
      </c>
      <c r="L130" s="163">
        <f t="shared" si="50"/>
        <v>-65</v>
      </c>
      <c r="M130" s="164">
        <f t="shared" si="52"/>
        <v>8.5941445910261443E-5</v>
      </c>
      <c r="N130" s="79"/>
    </row>
    <row r="131" spans="1:14" x14ac:dyDescent="0.25">
      <c r="A131" s="161" t="s">
        <v>144</v>
      </c>
      <c r="B131" s="162" t="s">
        <v>131</v>
      </c>
      <c r="C131" s="163">
        <v>1311</v>
      </c>
      <c r="D131" s="163">
        <v>649</v>
      </c>
      <c r="E131" s="163">
        <v>49</v>
      </c>
      <c r="F131" s="163">
        <v>541</v>
      </c>
      <c r="G131" s="163">
        <v>635</v>
      </c>
      <c r="H131" s="163">
        <v>655</v>
      </c>
      <c r="I131" s="164">
        <f t="shared" si="51"/>
        <v>3.1496062992125928E-2</v>
      </c>
      <c r="J131" s="165">
        <f t="shared" si="48"/>
        <v>9.244992295839749E-3</v>
      </c>
      <c r="K131" s="163">
        <f t="shared" si="49"/>
        <v>20</v>
      </c>
      <c r="L131" s="163">
        <f t="shared" si="50"/>
        <v>6</v>
      </c>
      <c r="M131" s="164">
        <f t="shared" si="52"/>
        <v>2.2337955186992558E-4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16408</v>
      </c>
      <c r="D132" s="169">
        <f t="shared" si="53"/>
        <v>15315</v>
      </c>
      <c r="E132" s="169">
        <f t="shared" si="53"/>
        <v>3593</v>
      </c>
      <c r="F132" s="169">
        <f t="shared" si="53"/>
        <v>18075</v>
      </c>
      <c r="G132" s="169">
        <f t="shared" si="53"/>
        <v>15627</v>
      </c>
      <c r="H132" s="169">
        <f t="shared" si="53"/>
        <v>12480</v>
      </c>
      <c r="I132" s="170">
        <f t="shared" si="51"/>
        <v>-0.2013822230754464</v>
      </c>
      <c r="J132" s="171">
        <f t="shared" si="48"/>
        <v>-0.18511263467189032</v>
      </c>
      <c r="K132" s="169">
        <f>H132-G132</f>
        <v>-3147</v>
      </c>
      <c r="L132" s="169">
        <f t="shared" si="50"/>
        <v>-2835</v>
      </c>
      <c r="M132" s="170">
        <f t="shared" si="52"/>
        <v>4.2561477974605664E-3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148693</v>
      </c>
      <c r="D134" s="176">
        <v>145313</v>
      </c>
      <c r="E134" s="176">
        <v>30656</v>
      </c>
      <c r="F134" s="176">
        <v>153023</v>
      </c>
      <c r="G134" s="176">
        <v>164389</v>
      </c>
      <c r="H134" s="176">
        <v>162641</v>
      </c>
      <c r="I134" s="177">
        <f>IFERROR(H134/G134-1,"-")</f>
        <v>-1.0633314881166034E-2</v>
      </c>
      <c r="J134" s="177">
        <f>IFERROR(H134/D134-1,"-")</f>
        <v>0.11924604130394401</v>
      </c>
      <c r="K134" s="176">
        <f>H134-G134</f>
        <v>-1748</v>
      </c>
      <c r="L134" s="176">
        <f>H134-D134</f>
        <v>17328</v>
      </c>
      <c r="M134" s="177">
        <f>H134/H$8</f>
        <v>5.5466677397979489E-2</v>
      </c>
      <c r="N134" s="79"/>
    </row>
    <row r="135" spans="1:14" x14ac:dyDescent="0.25">
      <c r="A135" s="161" t="s">
        <v>96</v>
      </c>
      <c r="B135" s="157" t="s">
        <v>97</v>
      </c>
      <c r="C135" s="158">
        <v>7212</v>
      </c>
      <c r="D135" s="158">
        <v>6884</v>
      </c>
      <c r="E135" s="158">
        <v>6163</v>
      </c>
      <c r="F135" s="158">
        <v>3929</v>
      </c>
      <c r="G135" s="158">
        <v>4428</v>
      </c>
      <c r="H135" s="158">
        <v>5701</v>
      </c>
      <c r="I135" s="159">
        <f>IFERROR(H135/G135-1,"-")</f>
        <v>0.28748870822041561</v>
      </c>
      <c r="J135" s="160">
        <f t="shared" ref="J135:J146" si="54">IFERROR(H135/D135-1,"-")</f>
        <v>-0.17184776292852988</v>
      </c>
      <c r="K135" s="158">
        <f t="shared" ref="K135:K145" si="55">H135-G135</f>
        <v>1273</v>
      </c>
      <c r="L135" s="158">
        <f t="shared" ref="L135:L146" si="56">H135-D135</f>
        <v>-1183</v>
      </c>
      <c r="M135" s="159">
        <f>H135/H$8</f>
        <v>1.9442546949777796E-3</v>
      </c>
      <c r="N135" s="79"/>
    </row>
    <row r="136" spans="1:14" x14ac:dyDescent="0.25">
      <c r="A136" s="161" t="s">
        <v>103</v>
      </c>
      <c r="B136" s="162" t="s">
        <v>103</v>
      </c>
      <c r="C136" s="163">
        <v>4514</v>
      </c>
      <c r="D136" s="163">
        <v>2534</v>
      </c>
      <c r="E136" s="163">
        <v>4984</v>
      </c>
      <c r="F136" s="163">
        <v>1849</v>
      </c>
      <c r="G136" s="163">
        <v>1747</v>
      </c>
      <c r="H136" s="163">
        <v>1477</v>
      </c>
      <c r="I136" s="164">
        <f>IFERROR(H136/G136-1,"-")</f>
        <v>-0.15455065827132231</v>
      </c>
      <c r="J136" s="165">
        <f t="shared" si="54"/>
        <v>-0.41712707182320441</v>
      </c>
      <c r="K136" s="163">
        <f t="shared" si="55"/>
        <v>-270</v>
      </c>
      <c r="L136" s="163">
        <f t="shared" si="56"/>
        <v>-1057</v>
      </c>
      <c r="M136" s="164">
        <f>H136/H$8</f>
        <v>5.0371236352958785E-4</v>
      </c>
      <c r="N136" s="79"/>
    </row>
    <row r="137" spans="1:14" x14ac:dyDescent="0.25">
      <c r="A137" s="161" t="s">
        <v>100</v>
      </c>
      <c r="B137" s="162" t="s">
        <v>100</v>
      </c>
      <c r="C137" s="163">
        <v>2698</v>
      </c>
      <c r="D137" s="163">
        <v>4350</v>
      </c>
      <c r="E137" s="163">
        <v>1179</v>
      </c>
      <c r="F137" s="163">
        <v>2080</v>
      </c>
      <c r="G137" s="163">
        <v>2681</v>
      </c>
      <c r="H137" s="163">
        <v>4224</v>
      </c>
      <c r="I137" s="164">
        <f>IFERROR(H137/G137-1,"-")</f>
        <v>0.57553151809026493</v>
      </c>
      <c r="J137" s="165">
        <f t="shared" si="54"/>
        <v>-2.8965517241379302E-2</v>
      </c>
      <c r="K137" s="163">
        <f t="shared" si="55"/>
        <v>1543</v>
      </c>
      <c r="L137" s="163">
        <f t="shared" si="56"/>
        <v>-126</v>
      </c>
      <c r="M137" s="164">
        <f>H137/H$8</f>
        <v>1.4405423314481918E-3</v>
      </c>
      <c r="N137" s="79"/>
    </row>
    <row r="138" spans="1:14" x14ac:dyDescent="0.25">
      <c r="A138" s="161"/>
      <c r="B138" s="157" t="s">
        <v>107</v>
      </c>
      <c r="C138" s="158">
        <v>141481</v>
      </c>
      <c r="D138" s="158">
        <v>138429</v>
      </c>
      <c r="E138" s="158">
        <v>24493</v>
      </c>
      <c r="F138" s="158">
        <v>149094</v>
      </c>
      <c r="G138" s="158">
        <v>159961</v>
      </c>
      <c r="H138" s="158">
        <v>156940</v>
      </c>
      <c r="I138" s="159">
        <f>IFERROR(H138/G138-1,"-")</f>
        <v>-1.8885853426772736E-2</v>
      </c>
      <c r="J138" s="160">
        <f t="shared" si="54"/>
        <v>0.13372198022090753</v>
      </c>
      <c r="K138" s="158">
        <f t="shared" si="55"/>
        <v>-3021</v>
      </c>
      <c r="L138" s="158">
        <f t="shared" si="56"/>
        <v>18511</v>
      </c>
      <c r="M138" s="159">
        <f>H138/H$8</f>
        <v>5.3522422703001712E-2</v>
      </c>
      <c r="N138" s="79"/>
    </row>
    <row r="139" spans="1:14" s="56" customFormat="1" x14ac:dyDescent="0.25">
      <c r="A139" s="161"/>
      <c r="B139" s="162" t="s">
        <v>110</v>
      </c>
      <c r="C139" s="163">
        <v>71959</v>
      </c>
      <c r="D139" s="163">
        <v>66892</v>
      </c>
      <c r="E139" s="163">
        <v>10487</v>
      </c>
      <c r="F139" s="163">
        <v>58033</v>
      </c>
      <c r="G139" s="163">
        <v>64734</v>
      </c>
      <c r="H139" s="163">
        <v>69290</v>
      </c>
      <c r="I139" s="164">
        <f t="shared" ref="I139:I146" si="57">IFERROR(H139/G139-1,"-")</f>
        <v>7.0380325640312602E-2</v>
      </c>
      <c r="J139" s="165">
        <f t="shared" si="54"/>
        <v>3.5848830951384247E-2</v>
      </c>
      <c r="K139" s="163">
        <f t="shared" si="55"/>
        <v>4556</v>
      </c>
      <c r="L139" s="163">
        <f t="shared" si="56"/>
        <v>2398</v>
      </c>
      <c r="M139" s="164">
        <f t="shared" ref="M139:M146" si="58">H139/H$8</f>
        <v>2.3630487250484188E-2</v>
      </c>
      <c r="N139" s="166"/>
    </row>
    <row r="140" spans="1:14" s="56" customFormat="1" x14ac:dyDescent="0.25">
      <c r="A140" s="161"/>
      <c r="B140" s="162" t="s">
        <v>113</v>
      </c>
      <c r="C140" s="163">
        <v>11185</v>
      </c>
      <c r="D140" s="163">
        <v>10620</v>
      </c>
      <c r="E140" s="163">
        <v>4663</v>
      </c>
      <c r="F140" s="163">
        <v>19260</v>
      </c>
      <c r="G140" s="163">
        <v>19377</v>
      </c>
      <c r="H140" s="163">
        <v>20409</v>
      </c>
      <c r="I140" s="164">
        <f t="shared" si="57"/>
        <v>5.3259018423904569E-2</v>
      </c>
      <c r="J140" s="165">
        <f t="shared" si="54"/>
        <v>0.92175141242937864</v>
      </c>
      <c r="K140" s="163">
        <f t="shared" si="55"/>
        <v>1032</v>
      </c>
      <c r="L140" s="163">
        <f t="shared" si="56"/>
        <v>9789</v>
      </c>
      <c r="M140" s="164">
        <f t="shared" si="58"/>
        <v>6.9602340062798638E-3</v>
      </c>
      <c r="N140" s="166"/>
    </row>
    <row r="141" spans="1:14" x14ac:dyDescent="0.25">
      <c r="A141" s="161"/>
      <c r="B141" s="162" t="s">
        <v>116</v>
      </c>
      <c r="C141" s="163">
        <v>7754</v>
      </c>
      <c r="D141" s="163">
        <v>5968</v>
      </c>
      <c r="E141" s="163">
        <v>480</v>
      </c>
      <c r="F141" s="163">
        <v>12685</v>
      </c>
      <c r="G141" s="163">
        <v>10572</v>
      </c>
      <c r="H141" s="163">
        <v>7982</v>
      </c>
      <c r="I141" s="164">
        <f t="shared" si="57"/>
        <v>-0.24498675747256904</v>
      </c>
      <c r="J141" s="165">
        <f t="shared" si="54"/>
        <v>0.33746648793565681</v>
      </c>
      <c r="K141" s="163">
        <f t="shared" si="55"/>
        <v>-2590</v>
      </c>
      <c r="L141" s="163">
        <f t="shared" si="56"/>
        <v>2014</v>
      </c>
      <c r="M141" s="164">
        <f t="shared" si="58"/>
        <v>2.7221611954591539E-3</v>
      </c>
      <c r="N141" s="79"/>
    </row>
    <row r="142" spans="1:14" x14ac:dyDescent="0.25">
      <c r="A142" s="161"/>
      <c r="B142" s="162" t="s">
        <v>123</v>
      </c>
      <c r="C142" s="163">
        <v>2907</v>
      </c>
      <c r="D142" s="163">
        <v>2361</v>
      </c>
      <c r="E142" s="163">
        <v>659</v>
      </c>
      <c r="F142" s="163">
        <v>3763</v>
      </c>
      <c r="G142" s="163">
        <v>5727</v>
      </c>
      <c r="H142" s="163">
        <v>3398</v>
      </c>
      <c r="I142" s="164">
        <f t="shared" si="57"/>
        <v>-0.40667015889645541</v>
      </c>
      <c r="J142" s="165">
        <f t="shared" si="54"/>
        <v>0.43922066920796277</v>
      </c>
      <c r="K142" s="163">
        <f t="shared" si="55"/>
        <v>-2329</v>
      </c>
      <c r="L142" s="163">
        <f t="shared" si="56"/>
        <v>1037</v>
      </c>
      <c r="M142" s="164">
        <f t="shared" si="58"/>
        <v>1.158845369853446E-3</v>
      </c>
      <c r="N142" s="79"/>
    </row>
    <row r="143" spans="1:14" x14ac:dyDescent="0.25">
      <c r="A143" s="161"/>
      <c r="B143" s="162" t="s">
        <v>119</v>
      </c>
      <c r="C143" s="163">
        <v>3078</v>
      </c>
      <c r="D143" s="163">
        <v>2799</v>
      </c>
      <c r="E143" s="163">
        <v>395</v>
      </c>
      <c r="F143" s="163">
        <v>3088</v>
      </c>
      <c r="G143" s="163">
        <v>3416</v>
      </c>
      <c r="H143" s="163">
        <v>2752</v>
      </c>
      <c r="I143" s="164">
        <f t="shared" si="57"/>
        <v>-0.19437939110070257</v>
      </c>
      <c r="J143" s="165">
        <f t="shared" si="54"/>
        <v>-1.6791711325473413E-2</v>
      </c>
      <c r="K143" s="163">
        <f t="shared" si="55"/>
        <v>-664</v>
      </c>
      <c r="L143" s="163">
        <f t="shared" si="56"/>
        <v>-47</v>
      </c>
      <c r="M143" s="164">
        <f t="shared" si="58"/>
        <v>9.3853515533745828E-4</v>
      </c>
      <c r="N143" s="79"/>
    </row>
    <row r="144" spans="1:14" x14ac:dyDescent="0.25">
      <c r="A144" s="161"/>
      <c r="B144" s="162" t="s">
        <v>128</v>
      </c>
      <c r="C144" s="163">
        <v>2365</v>
      </c>
      <c r="D144" s="163">
        <v>2411</v>
      </c>
      <c r="E144" s="163">
        <v>11</v>
      </c>
      <c r="F144" s="163">
        <v>5248</v>
      </c>
      <c r="G144" s="163">
        <v>4889</v>
      </c>
      <c r="H144" s="163">
        <v>3947</v>
      </c>
      <c r="I144" s="164">
        <f t="shared" si="57"/>
        <v>-0.19267743914911029</v>
      </c>
      <c r="J144" s="165">
        <f t="shared" si="54"/>
        <v>0.63708004977187893</v>
      </c>
      <c r="K144" s="163">
        <f t="shared" si="55"/>
        <v>-942</v>
      </c>
      <c r="L144" s="163">
        <f t="shared" si="56"/>
        <v>1536</v>
      </c>
      <c r="M144" s="164">
        <f t="shared" si="58"/>
        <v>1.3460749484436583E-3</v>
      </c>
      <c r="N144" s="79"/>
    </row>
    <row r="145" spans="1:14" x14ac:dyDescent="0.25">
      <c r="A145" s="161" t="s">
        <v>144</v>
      </c>
      <c r="B145" s="162" t="s">
        <v>131</v>
      </c>
      <c r="C145" s="163">
        <v>9560</v>
      </c>
      <c r="D145" s="163">
        <v>6286</v>
      </c>
      <c r="E145" s="163">
        <v>300</v>
      </c>
      <c r="F145" s="163">
        <v>2952</v>
      </c>
      <c r="G145" s="163">
        <v>3991</v>
      </c>
      <c r="H145" s="163">
        <v>3568</v>
      </c>
      <c r="I145" s="164">
        <f t="shared" si="57"/>
        <v>-0.10598847406664991</v>
      </c>
      <c r="J145" s="165">
        <f t="shared" si="54"/>
        <v>-0.43238943684377984</v>
      </c>
      <c r="K145" s="163">
        <f t="shared" si="55"/>
        <v>-423</v>
      </c>
      <c r="L145" s="163">
        <f t="shared" si="56"/>
        <v>-2718</v>
      </c>
      <c r="M145" s="164">
        <f t="shared" si="58"/>
        <v>1.2168217420944953E-3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32673</v>
      </c>
      <c r="D146" s="169">
        <f t="shared" si="59"/>
        <v>41092</v>
      </c>
      <c r="E146" s="169">
        <f t="shared" si="59"/>
        <v>7498</v>
      </c>
      <c r="F146" s="169">
        <f t="shared" si="59"/>
        <v>44065</v>
      </c>
      <c r="G146" s="169">
        <f t="shared" si="59"/>
        <v>47255</v>
      </c>
      <c r="H146" s="169">
        <f t="shared" si="59"/>
        <v>45594</v>
      </c>
      <c r="I146" s="170">
        <f t="shared" si="57"/>
        <v>-3.5149719606390906E-2</v>
      </c>
      <c r="J146" s="171">
        <f t="shared" si="54"/>
        <v>0.10955903825562152</v>
      </c>
      <c r="K146" s="169">
        <f>H146-G146</f>
        <v>-1661</v>
      </c>
      <c r="L146" s="169">
        <f t="shared" si="56"/>
        <v>4502</v>
      </c>
      <c r="M146" s="170">
        <f t="shared" si="58"/>
        <v>1.5549263035049445E-2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68768</v>
      </c>
      <c r="D148" s="176">
        <v>55519</v>
      </c>
      <c r="E148" s="176">
        <v>7882</v>
      </c>
      <c r="F148" s="176">
        <v>60220</v>
      </c>
      <c r="G148" s="176">
        <v>70417</v>
      </c>
      <c r="H148" s="176">
        <v>61573</v>
      </c>
      <c r="I148" s="177">
        <f>IFERROR(H148/G148-1,"-")</f>
        <v>-0.12559467174119887</v>
      </c>
      <c r="J148" s="177">
        <f>IFERROR(H148/D148-1,"-")</f>
        <v>0.10904375078801842</v>
      </c>
      <c r="K148" s="176">
        <f>H148-G148</f>
        <v>-8844</v>
      </c>
      <c r="L148" s="176">
        <f>H148-D148</f>
        <v>6054</v>
      </c>
      <c r="M148" s="177">
        <f>H148/H$8</f>
        <v>2.0998700988224317E-2</v>
      </c>
      <c r="N148" s="79"/>
    </row>
    <row r="149" spans="1:14" x14ac:dyDescent="0.25">
      <c r="A149" s="161" t="s">
        <v>96</v>
      </c>
      <c r="B149" s="157" t="s">
        <v>97</v>
      </c>
      <c r="C149" s="158">
        <v>22855</v>
      </c>
      <c r="D149" s="158">
        <v>13498</v>
      </c>
      <c r="E149" s="158">
        <v>3462</v>
      </c>
      <c r="F149" s="158">
        <v>18451</v>
      </c>
      <c r="G149" s="158">
        <v>21112</v>
      </c>
      <c r="H149" s="158">
        <v>21321</v>
      </c>
      <c r="I149" s="159">
        <f>IFERROR(H149/G149-1,"-")</f>
        <v>9.899583175445148E-3</v>
      </c>
      <c r="J149" s="160">
        <f t="shared" ref="J149:J160" si="60">IFERROR(H149/D149-1,"-")</f>
        <v>0.57956734331012005</v>
      </c>
      <c r="K149" s="158">
        <f t="shared" ref="K149:K159" si="61">H149-G149</f>
        <v>209</v>
      </c>
      <c r="L149" s="158">
        <f t="shared" ref="L149:L160" si="62">H149-D149</f>
        <v>7823</v>
      </c>
      <c r="M149" s="159">
        <f>H149/H$8</f>
        <v>7.2712601914789055E-3</v>
      </c>
      <c r="N149" s="79"/>
    </row>
    <row r="150" spans="1:14" x14ac:dyDescent="0.25">
      <c r="A150" s="161" t="s">
        <v>103</v>
      </c>
      <c r="B150" s="162" t="s">
        <v>103</v>
      </c>
      <c r="C150" s="163">
        <v>9927</v>
      </c>
      <c r="D150" s="163">
        <v>2226</v>
      </c>
      <c r="E150" s="163">
        <v>2817</v>
      </c>
      <c r="F150" s="163">
        <v>10605</v>
      </c>
      <c r="G150" s="163">
        <v>17147</v>
      </c>
      <c r="H150" s="163">
        <v>13978</v>
      </c>
      <c r="I150" s="164">
        <f>IFERROR(H150/G150-1,"-")</f>
        <v>-0.1848136700297428</v>
      </c>
      <c r="J150" s="165">
        <f t="shared" si="60"/>
        <v>5.2794249775381852</v>
      </c>
      <c r="K150" s="163">
        <f t="shared" si="61"/>
        <v>-3169</v>
      </c>
      <c r="L150" s="163">
        <f t="shared" si="62"/>
        <v>11752</v>
      </c>
      <c r="M150" s="164">
        <f>H150/H$8</f>
        <v>4.7670219481493427E-3</v>
      </c>
      <c r="N150" s="79"/>
    </row>
    <row r="151" spans="1:14" x14ac:dyDescent="0.25">
      <c r="A151" s="161" t="s">
        <v>100</v>
      </c>
      <c r="B151" s="162" t="s">
        <v>100</v>
      </c>
      <c r="C151" s="163">
        <v>12928</v>
      </c>
      <c r="D151" s="163">
        <v>11272</v>
      </c>
      <c r="E151" s="163">
        <v>645</v>
      </c>
      <c r="F151" s="163">
        <v>7846</v>
      </c>
      <c r="G151" s="163">
        <v>3965</v>
      </c>
      <c r="H151" s="163">
        <v>7343</v>
      </c>
      <c r="I151" s="164">
        <f>IFERROR(H151/G151-1,"-")</f>
        <v>0.85195460277427482</v>
      </c>
      <c r="J151" s="165">
        <f t="shared" si="60"/>
        <v>-0.34856281050390348</v>
      </c>
      <c r="K151" s="163">
        <f t="shared" si="61"/>
        <v>3378</v>
      </c>
      <c r="L151" s="163">
        <f t="shared" si="62"/>
        <v>-3929</v>
      </c>
      <c r="M151" s="164">
        <f>H151/H$8</f>
        <v>2.5042382433295624E-3</v>
      </c>
      <c r="N151" s="79"/>
    </row>
    <row r="152" spans="1:14" x14ac:dyDescent="0.25">
      <c r="A152" s="161"/>
      <c r="B152" s="157" t="s">
        <v>107</v>
      </c>
      <c r="C152" s="158">
        <v>45913</v>
      </c>
      <c r="D152" s="158">
        <v>42021</v>
      </c>
      <c r="E152" s="158">
        <v>4420</v>
      </c>
      <c r="F152" s="158">
        <v>41769</v>
      </c>
      <c r="G152" s="158">
        <v>49305</v>
      </c>
      <c r="H152" s="158">
        <v>40252</v>
      </c>
      <c r="I152" s="159">
        <f>IFERROR(H152/G152-1,"-")</f>
        <v>-0.183612209715039</v>
      </c>
      <c r="J152" s="160">
        <f t="shared" si="60"/>
        <v>-4.2097998619737731E-2</v>
      </c>
      <c r="K152" s="158">
        <f t="shared" si="61"/>
        <v>-9053</v>
      </c>
      <c r="L152" s="158">
        <f t="shared" si="62"/>
        <v>-1769</v>
      </c>
      <c r="M152" s="159">
        <f>H152/H$8</f>
        <v>1.3727440796745411E-2</v>
      </c>
      <c r="N152" s="79"/>
    </row>
    <row r="153" spans="1:14" s="56" customFormat="1" x14ac:dyDescent="0.25">
      <c r="A153" s="161"/>
      <c r="B153" s="162" t="s">
        <v>110</v>
      </c>
      <c r="C153" s="163">
        <v>13764</v>
      </c>
      <c r="D153" s="163">
        <v>10792</v>
      </c>
      <c r="E153" s="163">
        <v>2079</v>
      </c>
      <c r="F153" s="163">
        <v>14245</v>
      </c>
      <c r="G153" s="163">
        <v>16290</v>
      </c>
      <c r="H153" s="163">
        <v>7390</v>
      </c>
      <c r="I153" s="164">
        <f t="shared" ref="I153:I160" si="63">IFERROR(H153/G153-1,"-")</f>
        <v>-0.54634745242480043</v>
      </c>
      <c r="J153" s="165">
        <f t="shared" si="60"/>
        <v>-0.3152335063009637</v>
      </c>
      <c r="K153" s="163">
        <f t="shared" si="61"/>
        <v>-8900</v>
      </c>
      <c r="L153" s="163">
        <f t="shared" si="62"/>
        <v>-3402</v>
      </c>
      <c r="M153" s="164">
        <f t="shared" ref="M153:M160" si="64">H153/H$8</f>
        <v>2.5202670050667939E-3</v>
      </c>
      <c r="N153" s="166"/>
    </row>
    <row r="154" spans="1:14" s="56" customFormat="1" x14ac:dyDescent="0.25">
      <c r="A154" s="161"/>
      <c r="B154" s="162" t="s">
        <v>113</v>
      </c>
      <c r="C154" s="163">
        <v>17803</v>
      </c>
      <c r="D154" s="163">
        <v>16588</v>
      </c>
      <c r="E154" s="163">
        <v>1171</v>
      </c>
      <c r="F154" s="163">
        <v>13580</v>
      </c>
      <c r="G154" s="163">
        <v>13070</v>
      </c>
      <c r="H154" s="163">
        <v>12790</v>
      </c>
      <c r="I154" s="164">
        <f t="shared" si="63"/>
        <v>-2.1423106350420773E-2</v>
      </c>
      <c r="J154" s="165">
        <f t="shared" si="60"/>
        <v>-0.22896069447793588</v>
      </c>
      <c r="K154" s="163">
        <f t="shared" si="61"/>
        <v>-280</v>
      </c>
      <c r="L154" s="163">
        <f t="shared" si="62"/>
        <v>-3798</v>
      </c>
      <c r="M154" s="164">
        <f t="shared" si="64"/>
        <v>4.3618694174295388E-3</v>
      </c>
      <c r="N154" s="166"/>
    </row>
    <row r="155" spans="1:14" x14ac:dyDescent="0.25">
      <c r="A155" s="161"/>
      <c r="B155" s="162" t="s">
        <v>116</v>
      </c>
      <c r="C155" s="163">
        <v>4220</v>
      </c>
      <c r="D155" s="163">
        <v>4018</v>
      </c>
      <c r="E155" s="163">
        <v>108</v>
      </c>
      <c r="F155" s="163">
        <v>4633</v>
      </c>
      <c r="G155" s="163">
        <v>6488</v>
      </c>
      <c r="H155" s="163">
        <v>8597</v>
      </c>
      <c r="I155" s="164">
        <f t="shared" si="63"/>
        <v>0.32506165228113448</v>
      </c>
      <c r="J155" s="165">
        <f t="shared" si="60"/>
        <v>1.1396217023394724</v>
      </c>
      <c r="K155" s="163">
        <f t="shared" si="61"/>
        <v>2109</v>
      </c>
      <c r="L155" s="163">
        <f t="shared" si="62"/>
        <v>4579</v>
      </c>
      <c r="M155" s="164">
        <f t="shared" si="64"/>
        <v>2.9318992479782447E-3</v>
      </c>
      <c r="N155" s="79"/>
    </row>
    <row r="156" spans="1:14" x14ac:dyDescent="0.25">
      <c r="A156" s="161"/>
      <c r="B156" s="162" t="s">
        <v>123</v>
      </c>
      <c r="C156" s="163">
        <v>680</v>
      </c>
      <c r="D156" s="163">
        <v>822</v>
      </c>
      <c r="E156" s="163">
        <v>43</v>
      </c>
      <c r="F156" s="163">
        <v>1120</v>
      </c>
      <c r="G156" s="163">
        <v>1366</v>
      </c>
      <c r="H156" s="163">
        <v>1147</v>
      </c>
      <c r="I156" s="164">
        <f t="shared" si="63"/>
        <v>-0.1603221083455344</v>
      </c>
      <c r="J156" s="165">
        <f t="shared" si="60"/>
        <v>0.39537712895377131</v>
      </c>
      <c r="K156" s="163">
        <f t="shared" si="61"/>
        <v>-219</v>
      </c>
      <c r="L156" s="163">
        <f t="shared" si="62"/>
        <v>325</v>
      </c>
      <c r="M156" s="164">
        <f t="shared" si="64"/>
        <v>3.9116999388519791E-4</v>
      </c>
      <c r="N156" s="79"/>
    </row>
    <row r="157" spans="1:14" x14ac:dyDescent="0.25">
      <c r="A157" s="161"/>
      <c r="B157" s="162" t="s">
        <v>119</v>
      </c>
      <c r="C157" s="163">
        <v>1491</v>
      </c>
      <c r="D157" s="163">
        <v>1746</v>
      </c>
      <c r="E157" s="163">
        <v>118</v>
      </c>
      <c r="F157" s="163">
        <v>1820</v>
      </c>
      <c r="G157" s="163">
        <v>1243</v>
      </c>
      <c r="H157" s="163">
        <v>1428</v>
      </c>
      <c r="I157" s="164">
        <f t="shared" si="63"/>
        <v>0.14883346741753822</v>
      </c>
      <c r="J157" s="165">
        <f t="shared" si="60"/>
        <v>-0.18213058419243988</v>
      </c>
      <c r="K157" s="163">
        <f t="shared" si="61"/>
        <v>185</v>
      </c>
      <c r="L157" s="163">
        <f t="shared" si="62"/>
        <v>-318</v>
      </c>
      <c r="M157" s="164">
        <f t="shared" si="64"/>
        <v>4.8700152682481482E-4</v>
      </c>
      <c r="N157" s="79"/>
    </row>
    <row r="158" spans="1:14" x14ac:dyDescent="0.25">
      <c r="A158" s="161"/>
      <c r="B158" s="162" t="s">
        <v>128</v>
      </c>
      <c r="C158" s="163">
        <v>221</v>
      </c>
      <c r="D158" s="163">
        <v>98</v>
      </c>
      <c r="E158" s="163">
        <v>6</v>
      </c>
      <c r="F158" s="163">
        <v>573</v>
      </c>
      <c r="G158" s="163">
        <v>458</v>
      </c>
      <c r="H158" s="163">
        <v>395</v>
      </c>
      <c r="I158" s="164">
        <f t="shared" si="63"/>
        <v>-0.13755458515283847</v>
      </c>
      <c r="J158" s="165">
        <f t="shared" si="60"/>
        <v>3.0306122448979593</v>
      </c>
      <c r="K158" s="163">
        <f t="shared" si="61"/>
        <v>-63</v>
      </c>
      <c r="L158" s="163">
        <f t="shared" si="62"/>
        <v>297</v>
      </c>
      <c r="M158" s="164">
        <f t="shared" si="64"/>
        <v>1.347098060894971E-4</v>
      </c>
      <c r="N158" s="79"/>
    </row>
    <row r="159" spans="1:14" x14ac:dyDescent="0.25">
      <c r="A159" s="161" t="s">
        <v>144</v>
      </c>
      <c r="B159" s="162" t="s">
        <v>131</v>
      </c>
      <c r="C159" s="163">
        <v>862</v>
      </c>
      <c r="D159" s="163">
        <v>866</v>
      </c>
      <c r="E159" s="163">
        <v>41</v>
      </c>
      <c r="F159" s="163">
        <v>795</v>
      </c>
      <c r="G159" s="163">
        <v>740</v>
      </c>
      <c r="H159" s="163">
        <v>492</v>
      </c>
      <c r="I159" s="164">
        <f t="shared" si="63"/>
        <v>-0.33513513513513515</v>
      </c>
      <c r="J159" s="165">
        <f t="shared" si="60"/>
        <v>-0.43187066974595845</v>
      </c>
      <c r="K159" s="163">
        <f t="shared" si="61"/>
        <v>-248</v>
      </c>
      <c r="L159" s="163">
        <f t="shared" si="62"/>
        <v>-374</v>
      </c>
      <c r="M159" s="164">
        <f t="shared" si="64"/>
        <v>1.6779044201527233E-4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6872</v>
      </c>
      <c r="D160" s="169">
        <f t="shared" si="65"/>
        <v>7091</v>
      </c>
      <c r="E160" s="169">
        <f t="shared" si="65"/>
        <v>854</v>
      </c>
      <c r="F160" s="169">
        <f t="shared" si="65"/>
        <v>5003</v>
      </c>
      <c r="G160" s="169">
        <f t="shared" si="65"/>
        <v>9650</v>
      </c>
      <c r="H160" s="169">
        <f t="shared" si="65"/>
        <v>8013</v>
      </c>
      <c r="I160" s="170">
        <f t="shared" si="63"/>
        <v>-0.16963730569948188</v>
      </c>
      <c r="J160" s="171">
        <f t="shared" si="60"/>
        <v>0.1300239740516147</v>
      </c>
      <c r="K160" s="169">
        <f>H160-G160</f>
        <v>-1637</v>
      </c>
      <c r="L160" s="169">
        <f t="shared" si="62"/>
        <v>922</v>
      </c>
      <c r="M160" s="170">
        <f t="shared" si="64"/>
        <v>2.7327333574560515E-3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C733A-45FB-4D85-9061-AB939C2E326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</row>
    <row r="4" spans="1:14" ht="6" customHeight="1" x14ac:dyDescent="0.25"/>
    <row r="5" spans="1:14" ht="15.75" x14ac:dyDescent="0.25">
      <c r="B5" s="143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</row>
    <row r="6" spans="1:14" s="144" customFormat="1" ht="72" customHeight="1" x14ac:dyDescent="0.25">
      <c r="B6" s="145"/>
      <c r="C6" s="172" t="s">
        <v>258</v>
      </c>
      <c r="D6" s="172" t="s">
        <v>259</v>
      </c>
      <c r="E6" s="172" t="s">
        <v>260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31702320</v>
      </c>
      <c r="D8" s="176">
        <v>31179964</v>
      </c>
      <c r="E8" s="176">
        <v>9716391</v>
      </c>
      <c r="F8" s="176">
        <v>28587017</v>
      </c>
      <c r="G8" s="176">
        <v>31577415</v>
      </c>
      <c r="H8" s="176">
        <v>33142771</v>
      </c>
      <c r="I8" s="177">
        <f>IFERROR(H8/G8-1,"-")</f>
        <v>4.957201214855611E-2</v>
      </c>
      <c r="J8" s="177">
        <f>IFERROR(H8/D8-1,"-")</f>
        <v>6.2950906550116592E-2</v>
      </c>
      <c r="K8" s="176">
        <f>H8-G8</f>
        <v>1565356</v>
      </c>
      <c r="L8" s="176">
        <f>H8-D8</f>
        <v>1962807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4344185</v>
      </c>
      <c r="D9" s="158">
        <v>4318664</v>
      </c>
      <c r="E9" s="158">
        <v>1585605</v>
      </c>
      <c r="F9" s="158">
        <v>3852092</v>
      </c>
      <c r="G9" s="158">
        <v>3978716</v>
      </c>
      <c r="H9" s="158">
        <v>3956479</v>
      </c>
      <c r="I9" s="159">
        <f>IFERROR(H9/G9-1,"-")</f>
        <v>-5.5889890105249584E-3</v>
      </c>
      <c r="J9" s="160">
        <f t="shared" ref="J9:J20" si="0">IFERROR(H9/D9-1,"-")</f>
        <v>-8.3865056415595163E-2</v>
      </c>
      <c r="K9" s="158">
        <f t="shared" ref="K9:K19" si="1">H9-G9</f>
        <v>-22237</v>
      </c>
      <c r="L9" s="158">
        <f t="shared" ref="L9:L20" si="2">H9-D9</f>
        <v>-362185</v>
      </c>
      <c r="M9" s="159">
        <f>H9/H$8</f>
        <v>0.11937683182857584</v>
      </c>
      <c r="N9" s="79"/>
    </row>
    <row r="10" spans="1:14" x14ac:dyDescent="0.25">
      <c r="A10" s="161" t="s">
        <v>103</v>
      </c>
      <c r="B10" s="162" t="s">
        <v>103</v>
      </c>
      <c r="C10" s="163">
        <v>1340044</v>
      </c>
      <c r="D10" s="163">
        <v>1221805</v>
      </c>
      <c r="E10" s="163">
        <v>526363</v>
      </c>
      <c r="F10" s="163">
        <v>1129251</v>
      </c>
      <c r="G10" s="163">
        <v>1231008</v>
      </c>
      <c r="H10" s="163">
        <v>1248169</v>
      </c>
      <c r="I10" s="164">
        <f>IFERROR(H10/G10-1,"-")</f>
        <v>1.3940608022043666E-2</v>
      </c>
      <c r="J10" s="165">
        <f t="shared" si="0"/>
        <v>2.1577911368835467E-2</v>
      </c>
      <c r="K10" s="163">
        <f t="shared" si="1"/>
        <v>17161</v>
      </c>
      <c r="L10" s="163">
        <f t="shared" si="2"/>
        <v>26364</v>
      </c>
      <c r="M10" s="164">
        <f>H10/H$8</f>
        <v>3.7660369436218838E-2</v>
      </c>
      <c r="N10" s="79"/>
    </row>
    <row r="11" spans="1:14" x14ac:dyDescent="0.25">
      <c r="A11" s="161" t="s">
        <v>100</v>
      </c>
      <c r="B11" s="162" t="s">
        <v>100</v>
      </c>
      <c r="C11" s="163">
        <v>3004141</v>
      </c>
      <c r="D11" s="163">
        <v>3096859</v>
      </c>
      <c r="E11" s="163">
        <v>1059242</v>
      </c>
      <c r="F11" s="163">
        <v>2722841</v>
      </c>
      <c r="G11" s="163">
        <v>2747708</v>
      </c>
      <c r="H11" s="163">
        <v>2708310</v>
      </c>
      <c r="I11" s="164">
        <f>IFERROR(H11/G11-1,"-")</f>
        <v>-1.4338495939160922E-2</v>
      </c>
      <c r="J11" s="165">
        <f t="shared" si="0"/>
        <v>-0.12546551199134348</v>
      </c>
      <c r="K11" s="163">
        <f t="shared" si="1"/>
        <v>-39398</v>
      </c>
      <c r="L11" s="163">
        <f t="shared" si="2"/>
        <v>-388549</v>
      </c>
      <c r="M11" s="164">
        <f>H11/H$8</f>
        <v>8.1716462392356998E-2</v>
      </c>
      <c r="N11" s="79"/>
    </row>
    <row r="12" spans="1:14" x14ac:dyDescent="0.25">
      <c r="A12" s="1"/>
      <c r="B12" s="157" t="s">
        <v>107</v>
      </c>
      <c r="C12" s="158">
        <v>27358135</v>
      </c>
      <c r="D12" s="158">
        <v>26861300</v>
      </c>
      <c r="E12" s="158">
        <v>8130786</v>
      </c>
      <c r="F12" s="158">
        <v>24734925</v>
      </c>
      <c r="G12" s="158">
        <v>27598699</v>
      </c>
      <c r="H12" s="158">
        <v>29186292</v>
      </c>
      <c r="I12" s="159">
        <f>IFERROR(H12/G12-1,"-")</f>
        <v>5.7524197064506621E-2</v>
      </c>
      <c r="J12" s="160">
        <f t="shared" si="0"/>
        <v>8.6555453384609127E-2</v>
      </c>
      <c r="K12" s="158">
        <f t="shared" si="1"/>
        <v>1587593</v>
      </c>
      <c r="L12" s="158">
        <f t="shared" si="2"/>
        <v>2324992</v>
      </c>
      <c r="M12" s="159">
        <f>H12/H$8</f>
        <v>0.88062316817142416</v>
      </c>
      <c r="N12" s="79"/>
    </row>
    <row r="13" spans="1:14" s="56" customFormat="1" x14ac:dyDescent="0.25">
      <c r="A13" s="161"/>
      <c r="B13" s="162" t="s">
        <v>110</v>
      </c>
      <c r="C13" s="163">
        <v>11826567</v>
      </c>
      <c r="D13" s="163">
        <v>12141781</v>
      </c>
      <c r="E13" s="163">
        <v>3163601</v>
      </c>
      <c r="F13" s="163">
        <v>11614607</v>
      </c>
      <c r="G13" s="163">
        <v>12780108</v>
      </c>
      <c r="H13" s="163">
        <v>13589317</v>
      </c>
      <c r="I13" s="164">
        <f t="shared" ref="I13:I20" si="3">IFERROR(H13/G13-1,"-")</f>
        <v>6.3317853025968152E-2</v>
      </c>
      <c r="J13" s="165">
        <f t="shared" si="0"/>
        <v>0.11921941270395164</v>
      </c>
      <c r="K13" s="163">
        <f t="shared" si="1"/>
        <v>809209</v>
      </c>
      <c r="L13" s="163">
        <f t="shared" si="2"/>
        <v>1447536</v>
      </c>
      <c r="M13" s="164">
        <f t="shared" ref="M13:M20" si="4">H13/H$8</f>
        <v>0.41002356139744622</v>
      </c>
      <c r="N13" s="166"/>
    </row>
    <row r="14" spans="1:14" s="56" customFormat="1" x14ac:dyDescent="0.25">
      <c r="A14" s="161"/>
      <c r="B14" s="162" t="s">
        <v>113</v>
      </c>
      <c r="C14" s="163">
        <v>4731730</v>
      </c>
      <c r="D14" s="163">
        <v>4020432</v>
      </c>
      <c r="E14" s="163">
        <v>1217121</v>
      </c>
      <c r="F14" s="163">
        <v>2838477</v>
      </c>
      <c r="G14" s="163">
        <v>3230831</v>
      </c>
      <c r="H14" s="163">
        <v>3383396</v>
      </c>
      <c r="I14" s="164">
        <f t="shared" si="3"/>
        <v>4.7221597168035201E-2</v>
      </c>
      <c r="J14" s="165">
        <f t="shared" si="0"/>
        <v>-0.15844963924274802</v>
      </c>
      <c r="K14" s="163">
        <f t="shared" si="1"/>
        <v>152565</v>
      </c>
      <c r="L14" s="163">
        <f t="shared" si="2"/>
        <v>-637036</v>
      </c>
      <c r="M14" s="164">
        <f t="shared" si="4"/>
        <v>0.10208548947219893</v>
      </c>
      <c r="N14" s="166"/>
    </row>
    <row r="15" spans="1:14" x14ac:dyDescent="0.25">
      <c r="A15" s="161"/>
      <c r="B15" s="162" t="s">
        <v>116</v>
      </c>
      <c r="C15" s="163">
        <v>1074796</v>
      </c>
      <c r="D15" s="163">
        <v>1106611</v>
      </c>
      <c r="E15" s="163">
        <v>368376</v>
      </c>
      <c r="F15" s="163">
        <v>1172673</v>
      </c>
      <c r="G15" s="163">
        <v>1415965</v>
      </c>
      <c r="H15" s="163">
        <v>1479728</v>
      </c>
      <c r="I15" s="164">
        <f t="shared" si="3"/>
        <v>4.5031480297888615E-2</v>
      </c>
      <c r="J15" s="165">
        <f t="shared" si="0"/>
        <v>0.33717087576393157</v>
      </c>
      <c r="K15" s="163">
        <f t="shared" si="1"/>
        <v>63763</v>
      </c>
      <c r="L15" s="163">
        <f t="shared" si="2"/>
        <v>373117</v>
      </c>
      <c r="M15" s="164">
        <f t="shared" si="4"/>
        <v>4.4647081561164578E-2</v>
      </c>
      <c r="N15" s="79"/>
    </row>
    <row r="16" spans="1:14" x14ac:dyDescent="0.25">
      <c r="A16" s="161"/>
      <c r="B16" s="162" t="s">
        <v>123</v>
      </c>
      <c r="C16" s="163">
        <v>1110124</v>
      </c>
      <c r="D16" s="163">
        <v>1034714</v>
      </c>
      <c r="E16" s="163">
        <v>291181</v>
      </c>
      <c r="F16" s="163">
        <v>1198675</v>
      </c>
      <c r="G16" s="163">
        <v>1216207</v>
      </c>
      <c r="H16" s="163">
        <v>1269760</v>
      </c>
      <c r="I16" s="164">
        <f t="shared" si="3"/>
        <v>4.4032800337442612E-2</v>
      </c>
      <c r="J16" s="165">
        <f t="shared" si="0"/>
        <v>0.22716035542188462</v>
      </c>
      <c r="K16" s="163">
        <f t="shared" si="1"/>
        <v>53553</v>
      </c>
      <c r="L16" s="163">
        <f t="shared" si="2"/>
        <v>235046</v>
      </c>
      <c r="M16" s="164">
        <f t="shared" si="4"/>
        <v>3.831182371564526E-2</v>
      </c>
      <c r="N16" s="79"/>
    </row>
    <row r="17" spans="1:14" x14ac:dyDescent="0.25">
      <c r="A17" s="161"/>
      <c r="B17" s="162" t="s">
        <v>119</v>
      </c>
      <c r="C17" s="163">
        <v>1007558</v>
      </c>
      <c r="D17" s="163">
        <v>974238</v>
      </c>
      <c r="E17" s="163">
        <v>424045</v>
      </c>
      <c r="F17" s="163">
        <v>1019020</v>
      </c>
      <c r="G17" s="163">
        <v>1058652</v>
      </c>
      <c r="H17" s="163">
        <v>1086204</v>
      </c>
      <c r="I17" s="164">
        <f t="shared" si="3"/>
        <v>2.6025549472347809E-2</v>
      </c>
      <c r="J17" s="165">
        <f t="shared" si="0"/>
        <v>0.11492674274663894</v>
      </c>
      <c r="K17" s="163">
        <f t="shared" si="1"/>
        <v>27552</v>
      </c>
      <c r="L17" s="163">
        <f t="shared" si="2"/>
        <v>111966</v>
      </c>
      <c r="M17" s="164">
        <f t="shared" si="4"/>
        <v>3.2773481734523643E-2</v>
      </c>
      <c r="N17" s="79"/>
    </row>
    <row r="18" spans="1:14" x14ac:dyDescent="0.25">
      <c r="A18" s="161"/>
      <c r="B18" s="162" t="s">
        <v>128</v>
      </c>
      <c r="C18" s="163">
        <v>491558</v>
      </c>
      <c r="D18" s="163">
        <v>522744</v>
      </c>
      <c r="E18" s="163">
        <v>240659</v>
      </c>
      <c r="F18" s="163">
        <v>426084</v>
      </c>
      <c r="G18" s="163">
        <v>464724</v>
      </c>
      <c r="H18" s="163">
        <v>450882</v>
      </c>
      <c r="I18" s="164">
        <f t="shared" si="3"/>
        <v>-2.9785421024091763E-2</v>
      </c>
      <c r="J18" s="165">
        <f t="shared" si="0"/>
        <v>-0.13747073137137877</v>
      </c>
      <c r="K18" s="163">
        <f t="shared" si="1"/>
        <v>-13842</v>
      </c>
      <c r="L18" s="163">
        <f t="shared" si="2"/>
        <v>-71862</v>
      </c>
      <c r="M18" s="164">
        <f t="shared" si="4"/>
        <v>1.3604233635141733E-2</v>
      </c>
      <c r="N18" s="79"/>
    </row>
    <row r="19" spans="1:14" x14ac:dyDescent="0.25">
      <c r="A19" s="161" t="s">
        <v>144</v>
      </c>
      <c r="B19" s="162" t="s">
        <v>131</v>
      </c>
      <c r="C19" s="163">
        <v>810508</v>
      </c>
      <c r="D19" s="163">
        <v>709037</v>
      </c>
      <c r="E19" s="163">
        <v>350868</v>
      </c>
      <c r="F19" s="163">
        <v>344430</v>
      </c>
      <c r="G19" s="163">
        <v>449818</v>
      </c>
      <c r="H19" s="163">
        <v>444252</v>
      </c>
      <c r="I19" s="164">
        <f t="shared" si="3"/>
        <v>-1.2373893441347428E-2</v>
      </c>
      <c r="J19" s="165">
        <f t="shared" si="0"/>
        <v>-0.3734431348434567</v>
      </c>
      <c r="K19" s="163">
        <f t="shared" si="1"/>
        <v>-5566</v>
      </c>
      <c r="L19" s="163">
        <f t="shared" si="2"/>
        <v>-264785</v>
      </c>
      <c r="M19" s="164">
        <f t="shared" si="4"/>
        <v>1.3404190011752488E-2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6305294</v>
      </c>
      <c r="D20" s="169">
        <f t="shared" si="5"/>
        <v>6351743</v>
      </c>
      <c r="E20" s="169">
        <f t="shared" si="5"/>
        <v>2074935</v>
      </c>
      <c r="F20" s="169">
        <f t="shared" si="5"/>
        <v>6120959</v>
      </c>
      <c r="G20" s="169">
        <f t="shared" si="5"/>
        <v>6982394</v>
      </c>
      <c r="H20" s="169">
        <f t="shared" si="5"/>
        <v>7482753</v>
      </c>
      <c r="I20" s="170">
        <f t="shared" si="3"/>
        <v>7.1660092512682683E-2</v>
      </c>
      <c r="J20" s="171">
        <f t="shared" si="0"/>
        <v>0.17806293485111091</v>
      </c>
      <c r="K20" s="169">
        <f>H20-G20</f>
        <v>500359</v>
      </c>
      <c r="L20" s="169">
        <f t="shared" si="2"/>
        <v>1131010</v>
      </c>
      <c r="M20" s="170">
        <f t="shared" si="4"/>
        <v>0.22577330664355133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11739326</v>
      </c>
      <c r="D22" s="176">
        <v>12031379</v>
      </c>
      <c r="E22" s="176">
        <v>3522873</v>
      </c>
      <c r="F22" s="176">
        <v>11523065</v>
      </c>
      <c r="G22" s="176">
        <v>12434677</v>
      </c>
      <c r="H22" s="176">
        <v>12699001</v>
      </c>
      <c r="I22" s="177">
        <f>IFERROR(H22/G22-1,"-")</f>
        <v>2.1257005710723309E-2</v>
      </c>
      <c r="J22" s="177">
        <f>IFERROR(H22/D22-1,"-")</f>
        <v>5.5490064771461345E-2</v>
      </c>
      <c r="K22" s="176">
        <f>H22-G22</f>
        <v>264324</v>
      </c>
      <c r="L22" s="176">
        <f>H22-D22</f>
        <v>667622</v>
      </c>
      <c r="M22" s="177">
        <f>H22/H$8</f>
        <v>0.38316050881804664</v>
      </c>
      <c r="N22" s="79"/>
    </row>
    <row r="23" spans="1:14" x14ac:dyDescent="0.25">
      <c r="A23" s="161" t="s">
        <v>96</v>
      </c>
      <c r="B23" s="157" t="s">
        <v>97</v>
      </c>
      <c r="C23" s="158">
        <v>818740</v>
      </c>
      <c r="D23" s="158">
        <v>957923</v>
      </c>
      <c r="E23" s="158">
        <v>346690</v>
      </c>
      <c r="F23" s="158">
        <v>854322</v>
      </c>
      <c r="G23" s="158">
        <v>758828</v>
      </c>
      <c r="H23" s="158">
        <v>690819</v>
      </c>
      <c r="I23" s="159">
        <f>IFERROR(H23/G23-1,"-")</f>
        <v>-8.9623735550085182E-2</v>
      </c>
      <c r="J23" s="160">
        <f t="shared" ref="J23:J34" si="6">IFERROR(H23/D23-1,"-")</f>
        <v>-0.27883660795283127</v>
      </c>
      <c r="K23" s="158">
        <f t="shared" ref="K23:K33" si="7">H23-G23</f>
        <v>-68009</v>
      </c>
      <c r="L23" s="158">
        <f t="shared" ref="L23:L34" si="8">H23-D23</f>
        <v>-267104</v>
      </c>
      <c r="M23" s="159">
        <f>H23/H$8</f>
        <v>2.0843730899869538E-2</v>
      </c>
      <c r="N23" s="79"/>
    </row>
    <row r="24" spans="1:14" x14ac:dyDescent="0.25">
      <c r="A24" s="161" t="s">
        <v>103</v>
      </c>
      <c r="B24" s="162" t="s">
        <v>103</v>
      </c>
      <c r="C24" s="163">
        <v>301722</v>
      </c>
      <c r="D24" s="163">
        <v>389143</v>
      </c>
      <c r="E24" s="163">
        <v>162914</v>
      </c>
      <c r="F24" s="163">
        <v>262200</v>
      </c>
      <c r="G24" s="163">
        <v>238828</v>
      </c>
      <c r="H24" s="163">
        <v>206904</v>
      </c>
      <c r="I24" s="164">
        <f>IFERROR(H24/G24-1,"-")</f>
        <v>-0.13366941899609763</v>
      </c>
      <c r="J24" s="165">
        <f t="shared" si="6"/>
        <v>-0.4683085652318042</v>
      </c>
      <c r="K24" s="163">
        <f t="shared" si="7"/>
        <v>-31924</v>
      </c>
      <c r="L24" s="163">
        <f t="shared" si="8"/>
        <v>-182239</v>
      </c>
      <c r="M24" s="164">
        <f>H24/H$8</f>
        <v>6.2428093293707999E-3</v>
      </c>
      <c r="N24" s="79"/>
    </row>
    <row r="25" spans="1:14" x14ac:dyDescent="0.25">
      <c r="A25" s="161" t="s">
        <v>100</v>
      </c>
      <c r="B25" s="162" t="s">
        <v>100</v>
      </c>
      <c r="C25" s="163">
        <v>517018</v>
      </c>
      <c r="D25" s="163">
        <v>568780</v>
      </c>
      <c r="E25" s="163">
        <v>183776</v>
      </c>
      <c r="F25" s="163">
        <v>592122</v>
      </c>
      <c r="G25" s="163">
        <v>520000</v>
      </c>
      <c r="H25" s="163">
        <v>483915</v>
      </c>
      <c r="I25" s="164">
        <f>IFERROR(H25/G25-1,"-")</f>
        <v>-6.9394230769230791E-2</v>
      </c>
      <c r="J25" s="165">
        <f t="shared" si="6"/>
        <v>-0.14920531664263859</v>
      </c>
      <c r="K25" s="163">
        <f t="shared" si="7"/>
        <v>-36085</v>
      </c>
      <c r="L25" s="163">
        <f t="shared" si="8"/>
        <v>-84865</v>
      </c>
      <c r="M25" s="164">
        <f>H25/H$8</f>
        <v>1.4600921570498738E-2</v>
      </c>
      <c r="N25" s="79"/>
    </row>
    <row r="26" spans="1:14" x14ac:dyDescent="0.25">
      <c r="A26" s="161"/>
      <c r="B26" s="157" t="s">
        <v>107</v>
      </c>
      <c r="C26" s="158">
        <v>10920586</v>
      </c>
      <c r="D26" s="158">
        <v>11073456</v>
      </c>
      <c r="E26" s="158">
        <v>3176183</v>
      </c>
      <c r="F26" s="158">
        <v>10668743</v>
      </c>
      <c r="G26" s="158">
        <v>11675849</v>
      </c>
      <c r="H26" s="158">
        <v>12008182</v>
      </c>
      <c r="I26" s="159">
        <f>IFERROR(H26/G26-1,"-")</f>
        <v>2.8463283483710633E-2</v>
      </c>
      <c r="J26" s="160">
        <f t="shared" si="6"/>
        <v>8.4411406881464979E-2</v>
      </c>
      <c r="K26" s="158">
        <f t="shared" si="7"/>
        <v>332333</v>
      </c>
      <c r="L26" s="158">
        <f t="shared" si="8"/>
        <v>934726</v>
      </c>
      <c r="M26" s="159">
        <f>H26/H$8</f>
        <v>0.36231677791817707</v>
      </c>
      <c r="N26" s="79"/>
    </row>
    <row r="27" spans="1:14" s="56" customFormat="1" x14ac:dyDescent="0.25">
      <c r="A27" s="161"/>
      <c r="B27" s="162" t="s">
        <v>110</v>
      </c>
      <c r="C27" s="163">
        <v>4966380</v>
      </c>
      <c r="D27" s="163">
        <v>5209815</v>
      </c>
      <c r="E27" s="163">
        <v>1346039</v>
      </c>
      <c r="F27" s="163">
        <v>5350626</v>
      </c>
      <c r="G27" s="163">
        <v>5943152</v>
      </c>
      <c r="H27" s="163">
        <v>6172960</v>
      </c>
      <c r="I27" s="164">
        <f t="shared" ref="I27:I34" si="9">IFERROR(H27/G27-1,"-")</f>
        <v>3.8667696871962809E-2</v>
      </c>
      <c r="J27" s="165">
        <f t="shared" si="6"/>
        <v>0.18487124782741815</v>
      </c>
      <c r="K27" s="163">
        <f t="shared" si="7"/>
        <v>229808</v>
      </c>
      <c r="L27" s="163">
        <f t="shared" si="8"/>
        <v>963145</v>
      </c>
      <c r="M27" s="164">
        <f t="shared" ref="M27:M34" si="10">H27/H$8</f>
        <v>0.18625358754704005</v>
      </c>
      <c r="N27" s="166"/>
    </row>
    <row r="28" spans="1:14" s="56" customFormat="1" x14ac:dyDescent="0.25">
      <c r="A28" s="161"/>
      <c r="B28" s="162" t="s">
        <v>113</v>
      </c>
      <c r="C28" s="163">
        <v>1811866</v>
      </c>
      <c r="D28" s="163">
        <v>1662606</v>
      </c>
      <c r="E28" s="163">
        <v>445822</v>
      </c>
      <c r="F28" s="163">
        <v>1291269</v>
      </c>
      <c r="G28" s="163">
        <v>1359675</v>
      </c>
      <c r="H28" s="163">
        <v>1346792</v>
      </c>
      <c r="I28" s="164">
        <f t="shared" si="9"/>
        <v>-9.475058377921175E-3</v>
      </c>
      <c r="J28" s="165">
        <f t="shared" si="6"/>
        <v>-0.18995119709660613</v>
      </c>
      <c r="K28" s="163">
        <f t="shared" si="7"/>
        <v>-12883</v>
      </c>
      <c r="L28" s="163">
        <f t="shared" si="8"/>
        <v>-315814</v>
      </c>
      <c r="M28" s="164">
        <f t="shared" si="10"/>
        <v>4.0636071135995239E-2</v>
      </c>
      <c r="N28" s="166"/>
    </row>
    <row r="29" spans="1:14" x14ac:dyDescent="0.25">
      <c r="A29" s="161"/>
      <c r="B29" s="162" t="s">
        <v>116</v>
      </c>
      <c r="C29" s="163">
        <v>375161</v>
      </c>
      <c r="D29" s="163">
        <v>397797</v>
      </c>
      <c r="E29" s="163">
        <v>156355</v>
      </c>
      <c r="F29" s="163">
        <v>426028</v>
      </c>
      <c r="G29" s="163">
        <v>501173</v>
      </c>
      <c r="H29" s="163">
        <v>430355</v>
      </c>
      <c r="I29" s="164">
        <f t="shared" si="9"/>
        <v>-0.14130449964383551</v>
      </c>
      <c r="J29" s="165">
        <f t="shared" si="6"/>
        <v>8.184576555378742E-2</v>
      </c>
      <c r="K29" s="163">
        <f t="shared" si="7"/>
        <v>-70818</v>
      </c>
      <c r="L29" s="163">
        <f t="shared" si="8"/>
        <v>32558</v>
      </c>
      <c r="M29" s="164">
        <f t="shared" si="10"/>
        <v>1.2984882887432677E-2</v>
      </c>
      <c r="N29" s="79"/>
    </row>
    <row r="30" spans="1:14" x14ac:dyDescent="0.25">
      <c r="A30" s="161"/>
      <c r="B30" s="162" t="s">
        <v>123</v>
      </c>
      <c r="C30" s="163">
        <v>495832</v>
      </c>
      <c r="D30" s="163">
        <v>464702</v>
      </c>
      <c r="E30" s="163">
        <v>125188</v>
      </c>
      <c r="F30" s="163">
        <v>548206</v>
      </c>
      <c r="G30" s="163">
        <v>513032</v>
      </c>
      <c r="H30" s="163">
        <v>520618</v>
      </c>
      <c r="I30" s="164">
        <f t="shared" si="9"/>
        <v>1.4786602005333105E-2</v>
      </c>
      <c r="J30" s="165">
        <f t="shared" si="6"/>
        <v>0.12032657488024578</v>
      </c>
      <c r="K30" s="163">
        <f t="shared" si="7"/>
        <v>7586</v>
      </c>
      <c r="L30" s="163">
        <f t="shared" si="8"/>
        <v>55916</v>
      </c>
      <c r="M30" s="164">
        <f t="shared" si="10"/>
        <v>1.5708342552286893E-2</v>
      </c>
      <c r="N30" s="79"/>
    </row>
    <row r="31" spans="1:14" x14ac:dyDescent="0.25">
      <c r="A31" s="161"/>
      <c r="B31" s="162" t="s">
        <v>119</v>
      </c>
      <c r="C31" s="163">
        <v>533233</v>
      </c>
      <c r="D31" s="163">
        <v>511817</v>
      </c>
      <c r="E31" s="163">
        <v>212389</v>
      </c>
      <c r="F31" s="163">
        <v>583582</v>
      </c>
      <c r="G31" s="163">
        <v>559371</v>
      </c>
      <c r="H31" s="163">
        <v>571858</v>
      </c>
      <c r="I31" s="164">
        <f t="shared" si="9"/>
        <v>2.2323288121836926E-2</v>
      </c>
      <c r="J31" s="165">
        <f t="shared" si="6"/>
        <v>0.11730950710898624</v>
      </c>
      <c r="K31" s="163">
        <f t="shared" si="7"/>
        <v>12487</v>
      </c>
      <c r="L31" s="163">
        <f t="shared" si="8"/>
        <v>60041</v>
      </c>
      <c r="M31" s="164">
        <f t="shared" si="10"/>
        <v>1.7254381053412825E-2</v>
      </c>
      <c r="N31" s="79"/>
    </row>
    <row r="32" spans="1:14" x14ac:dyDescent="0.25">
      <c r="A32" s="161"/>
      <c r="B32" s="162" t="s">
        <v>128</v>
      </c>
      <c r="C32" s="163">
        <v>188533</v>
      </c>
      <c r="D32" s="163">
        <v>217904</v>
      </c>
      <c r="E32" s="163">
        <v>94601</v>
      </c>
      <c r="F32" s="163">
        <v>157369</v>
      </c>
      <c r="G32" s="163">
        <v>165821</v>
      </c>
      <c r="H32" s="163">
        <v>166145</v>
      </c>
      <c r="I32" s="164">
        <f t="shared" si="9"/>
        <v>1.9539141604500987E-3</v>
      </c>
      <c r="J32" s="165">
        <f t="shared" si="6"/>
        <v>-0.23753120640281955</v>
      </c>
      <c r="K32" s="163">
        <f t="shared" si="7"/>
        <v>324</v>
      </c>
      <c r="L32" s="163">
        <f t="shared" si="8"/>
        <v>-51759</v>
      </c>
      <c r="M32" s="164">
        <f t="shared" si="10"/>
        <v>5.0130087191562834E-3</v>
      </c>
      <c r="N32" s="79"/>
    </row>
    <row r="33" spans="1:14" x14ac:dyDescent="0.25">
      <c r="A33" s="161" t="s">
        <v>144</v>
      </c>
      <c r="B33" s="162" t="s">
        <v>131</v>
      </c>
      <c r="C33" s="163">
        <v>248549</v>
      </c>
      <c r="D33" s="163">
        <v>230887</v>
      </c>
      <c r="E33" s="163">
        <v>105916</v>
      </c>
      <c r="F33" s="163">
        <v>116604</v>
      </c>
      <c r="G33" s="163">
        <v>154312</v>
      </c>
      <c r="H33" s="163">
        <v>142234</v>
      </c>
      <c r="I33" s="164">
        <f t="shared" si="9"/>
        <v>-7.8269998444709388E-2</v>
      </c>
      <c r="J33" s="165">
        <f t="shared" si="6"/>
        <v>-0.38396704881608756</v>
      </c>
      <c r="K33" s="163">
        <f t="shared" si="7"/>
        <v>-12078</v>
      </c>
      <c r="L33" s="163">
        <f t="shared" si="8"/>
        <v>-88653</v>
      </c>
      <c r="M33" s="164">
        <f t="shared" si="10"/>
        <v>4.29155425778973E-3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2301032</v>
      </c>
      <c r="D34" s="169">
        <f t="shared" si="11"/>
        <v>2377928</v>
      </c>
      <c r="E34" s="169">
        <f t="shared" si="11"/>
        <v>689873</v>
      </c>
      <c r="F34" s="169">
        <f t="shared" si="11"/>
        <v>2195059</v>
      </c>
      <c r="G34" s="169">
        <f t="shared" si="11"/>
        <v>2479313</v>
      </c>
      <c r="H34" s="169">
        <f t="shared" si="11"/>
        <v>2657220</v>
      </c>
      <c r="I34" s="170">
        <f t="shared" si="9"/>
        <v>7.1756571275994663E-2</v>
      </c>
      <c r="J34" s="171">
        <f t="shared" si="6"/>
        <v>0.11745183201509879</v>
      </c>
      <c r="K34" s="169">
        <f>H34-G34</f>
        <v>177907</v>
      </c>
      <c r="L34" s="169">
        <f t="shared" si="8"/>
        <v>279292</v>
      </c>
      <c r="M34" s="170">
        <f t="shared" si="10"/>
        <v>8.0174949765063397E-2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9348136</v>
      </c>
      <c r="D36" s="176">
        <v>9230169</v>
      </c>
      <c r="E36" s="176">
        <v>2617242</v>
      </c>
      <c r="F36" s="176">
        <v>8074932</v>
      </c>
      <c r="G36" s="176">
        <v>8907531</v>
      </c>
      <c r="H36" s="176">
        <v>9180026</v>
      </c>
      <c r="I36" s="177">
        <f>IFERROR(H36/G36-1,"-")</f>
        <v>3.059152979652846E-2</v>
      </c>
      <c r="J36" s="177">
        <f>IFERROR(H36/D36-1,"-")</f>
        <v>-5.4325115823989911E-3</v>
      </c>
      <c r="K36" s="176">
        <f>H36-G36</f>
        <v>272495</v>
      </c>
      <c r="L36" s="176">
        <f>H36-D36</f>
        <v>-50143</v>
      </c>
      <c r="M36" s="177">
        <f>H36/H$8</f>
        <v>0.27698426302375262</v>
      </c>
      <c r="N36" s="79"/>
    </row>
    <row r="37" spans="1:14" x14ac:dyDescent="0.25">
      <c r="A37" s="161" t="s">
        <v>96</v>
      </c>
      <c r="B37" s="157" t="s">
        <v>97</v>
      </c>
      <c r="C37" s="158">
        <v>635129</v>
      </c>
      <c r="D37" s="158">
        <v>574491</v>
      </c>
      <c r="E37" s="158">
        <v>214024</v>
      </c>
      <c r="F37" s="158">
        <v>476529</v>
      </c>
      <c r="G37" s="158">
        <v>531215</v>
      </c>
      <c r="H37" s="158">
        <v>510299</v>
      </c>
      <c r="I37" s="159">
        <f>IFERROR(H37/G37-1,"-")</f>
        <v>-3.9373888162043569E-2</v>
      </c>
      <c r="J37" s="160">
        <f t="shared" ref="J37:J48" si="12">IFERROR(H37/D37-1,"-")</f>
        <v>-0.11173717255796867</v>
      </c>
      <c r="K37" s="158">
        <f t="shared" ref="K37:K47" si="13">H37-G37</f>
        <v>-20916</v>
      </c>
      <c r="L37" s="158">
        <f t="shared" ref="L37:L48" si="14">H37-D37</f>
        <v>-64192</v>
      </c>
      <c r="M37" s="159">
        <f>H37/H$8</f>
        <v>1.53969926051144E-2</v>
      </c>
      <c r="N37" s="79"/>
    </row>
    <row r="38" spans="1:14" x14ac:dyDescent="0.25">
      <c r="A38" s="161" t="s">
        <v>103</v>
      </c>
      <c r="B38" s="162" t="s">
        <v>103</v>
      </c>
      <c r="C38" s="163">
        <v>193828</v>
      </c>
      <c r="D38" s="163">
        <v>197768</v>
      </c>
      <c r="E38" s="163">
        <v>84119</v>
      </c>
      <c r="F38" s="163">
        <v>148779</v>
      </c>
      <c r="G38" s="163">
        <v>203712</v>
      </c>
      <c r="H38" s="163">
        <v>222378</v>
      </c>
      <c r="I38" s="164">
        <f>IFERROR(H38/G38-1,"-")</f>
        <v>9.1629359095193319E-2</v>
      </c>
      <c r="J38" s="165">
        <f t="shared" si="12"/>
        <v>0.12443873629707536</v>
      </c>
      <c r="K38" s="163">
        <f t="shared" si="13"/>
        <v>18666</v>
      </c>
      <c r="L38" s="163">
        <f t="shared" si="14"/>
        <v>24610</v>
      </c>
      <c r="M38" s="164">
        <f>H38/H$8</f>
        <v>6.7096984739145682E-3</v>
      </c>
      <c r="N38" s="79"/>
    </row>
    <row r="39" spans="1:14" x14ac:dyDescent="0.25">
      <c r="A39" s="161" t="s">
        <v>100</v>
      </c>
      <c r="B39" s="162" t="s">
        <v>100</v>
      </c>
      <c r="C39" s="163">
        <v>441301</v>
      </c>
      <c r="D39" s="163">
        <v>376723</v>
      </c>
      <c r="E39" s="163">
        <v>129905</v>
      </c>
      <c r="F39" s="163">
        <v>327750</v>
      </c>
      <c r="G39" s="163">
        <v>327503</v>
      </c>
      <c r="H39" s="163">
        <v>287921</v>
      </c>
      <c r="I39" s="164">
        <f>IFERROR(H39/G39-1,"-")</f>
        <v>-0.12085996158813817</v>
      </c>
      <c r="J39" s="165">
        <f t="shared" si="12"/>
        <v>-0.23572226808556951</v>
      </c>
      <c r="K39" s="163">
        <f t="shared" si="13"/>
        <v>-39582</v>
      </c>
      <c r="L39" s="163">
        <f t="shared" si="14"/>
        <v>-88802</v>
      </c>
      <c r="M39" s="164">
        <f>H39/H$8</f>
        <v>8.6872941311998322E-3</v>
      </c>
      <c r="N39" s="79"/>
    </row>
    <row r="40" spans="1:14" x14ac:dyDescent="0.25">
      <c r="A40" s="161"/>
      <c r="B40" s="157" t="s">
        <v>107</v>
      </c>
      <c r="C40" s="158">
        <v>8713007</v>
      </c>
      <c r="D40" s="158">
        <v>8655678</v>
      </c>
      <c r="E40" s="158">
        <v>2403218</v>
      </c>
      <c r="F40" s="158">
        <v>7598403</v>
      </c>
      <c r="G40" s="158">
        <v>8376316</v>
      </c>
      <c r="H40" s="158">
        <v>8669727</v>
      </c>
      <c r="I40" s="159">
        <f>IFERROR(H40/G40-1,"-")</f>
        <v>3.5028645051117913E-2</v>
      </c>
      <c r="J40" s="160">
        <f t="shared" si="12"/>
        <v>1.6230964229491107E-3</v>
      </c>
      <c r="K40" s="158">
        <f t="shared" si="13"/>
        <v>293411</v>
      </c>
      <c r="L40" s="158">
        <f t="shared" si="14"/>
        <v>14049</v>
      </c>
      <c r="M40" s="159">
        <f>H40/H$8</f>
        <v>0.26158727041863822</v>
      </c>
      <c r="N40" s="79"/>
    </row>
    <row r="41" spans="1:14" s="56" customFormat="1" x14ac:dyDescent="0.25">
      <c r="A41" s="161"/>
      <c r="B41" s="162" t="s">
        <v>110</v>
      </c>
      <c r="C41" s="163">
        <v>4426349</v>
      </c>
      <c r="D41" s="163">
        <v>4719628</v>
      </c>
      <c r="E41" s="163">
        <v>1063896</v>
      </c>
      <c r="F41" s="163">
        <v>3921226</v>
      </c>
      <c r="G41" s="163">
        <v>4275194</v>
      </c>
      <c r="H41" s="163">
        <v>4510953</v>
      </c>
      <c r="I41" s="164">
        <f t="shared" ref="I41:I48" si="15">IFERROR(H41/G41-1,"-")</f>
        <v>5.5145801570642083E-2</v>
      </c>
      <c r="J41" s="165">
        <f t="shared" si="12"/>
        <v>-4.4214289770295401E-2</v>
      </c>
      <c r="K41" s="163">
        <f t="shared" si="13"/>
        <v>235759</v>
      </c>
      <c r="L41" s="163">
        <f t="shared" si="14"/>
        <v>-208675</v>
      </c>
      <c r="M41" s="164">
        <f t="shared" ref="M41:M48" si="16">H41/H$8</f>
        <v>0.13610669427731314</v>
      </c>
      <c r="N41" s="166"/>
    </row>
    <row r="42" spans="1:14" s="56" customFormat="1" x14ac:dyDescent="0.25">
      <c r="A42" s="161"/>
      <c r="B42" s="162" t="s">
        <v>113</v>
      </c>
      <c r="C42" s="163">
        <v>590625</v>
      </c>
      <c r="D42" s="163">
        <v>429683</v>
      </c>
      <c r="E42" s="163">
        <v>125547</v>
      </c>
      <c r="F42" s="163">
        <v>275623</v>
      </c>
      <c r="G42" s="163">
        <v>320696</v>
      </c>
      <c r="H42" s="163">
        <v>316211</v>
      </c>
      <c r="I42" s="164">
        <f t="shared" si="15"/>
        <v>-1.3985207174395664E-2</v>
      </c>
      <c r="J42" s="165">
        <f t="shared" si="12"/>
        <v>-0.26408305657891984</v>
      </c>
      <c r="K42" s="163">
        <f t="shared" si="13"/>
        <v>-4485</v>
      </c>
      <c r="L42" s="163">
        <f t="shared" si="14"/>
        <v>-113472</v>
      </c>
      <c r="M42" s="164">
        <f t="shared" si="16"/>
        <v>9.5408739359783765E-3</v>
      </c>
      <c r="N42" s="166"/>
    </row>
    <row r="43" spans="1:14" x14ac:dyDescent="0.25">
      <c r="A43" s="161"/>
      <c r="B43" s="162" t="s">
        <v>116</v>
      </c>
      <c r="C43" s="163">
        <v>169168</v>
      </c>
      <c r="D43" s="163">
        <v>166344</v>
      </c>
      <c r="E43" s="163">
        <v>62473</v>
      </c>
      <c r="F43" s="163">
        <v>178851</v>
      </c>
      <c r="G43" s="163">
        <v>228793</v>
      </c>
      <c r="H43" s="163">
        <v>225966</v>
      </c>
      <c r="I43" s="164">
        <f t="shared" si="15"/>
        <v>-1.2356147259750094E-2</v>
      </c>
      <c r="J43" s="165">
        <f t="shared" si="12"/>
        <v>0.35842591256672929</v>
      </c>
      <c r="K43" s="163">
        <f t="shared" si="13"/>
        <v>-2827</v>
      </c>
      <c r="L43" s="163">
        <f t="shared" si="14"/>
        <v>59622</v>
      </c>
      <c r="M43" s="164">
        <f t="shared" si="16"/>
        <v>6.817957375984042E-3</v>
      </c>
      <c r="N43" s="79"/>
    </row>
    <row r="44" spans="1:14" x14ac:dyDescent="0.25">
      <c r="A44" s="161"/>
      <c r="B44" s="162" t="s">
        <v>123</v>
      </c>
      <c r="C44" s="163">
        <v>438870</v>
      </c>
      <c r="D44" s="163">
        <v>419302</v>
      </c>
      <c r="E44" s="163">
        <v>107400</v>
      </c>
      <c r="F44" s="163">
        <v>442436</v>
      </c>
      <c r="G44" s="163">
        <v>461221</v>
      </c>
      <c r="H44" s="163">
        <v>460634</v>
      </c>
      <c r="I44" s="164">
        <f t="shared" si="15"/>
        <v>-1.2727087448316521E-3</v>
      </c>
      <c r="J44" s="165">
        <f t="shared" si="12"/>
        <v>9.8573343318181239E-2</v>
      </c>
      <c r="K44" s="163">
        <f t="shared" si="13"/>
        <v>-587</v>
      </c>
      <c r="L44" s="163">
        <f t="shared" si="14"/>
        <v>41332</v>
      </c>
      <c r="M44" s="164">
        <f t="shared" si="16"/>
        <v>1.3898475779227995E-2</v>
      </c>
      <c r="N44" s="79"/>
    </row>
    <row r="45" spans="1:14" x14ac:dyDescent="0.25">
      <c r="A45" s="161"/>
      <c r="B45" s="162" t="s">
        <v>119</v>
      </c>
      <c r="C45" s="163">
        <v>318508</v>
      </c>
      <c r="D45" s="163">
        <v>311765</v>
      </c>
      <c r="E45" s="163">
        <v>120608</v>
      </c>
      <c r="F45" s="163">
        <v>282514</v>
      </c>
      <c r="G45" s="163">
        <v>334986</v>
      </c>
      <c r="H45" s="163">
        <v>332030</v>
      </c>
      <c r="I45" s="164">
        <f t="shared" si="15"/>
        <v>-8.8242493716155224E-3</v>
      </c>
      <c r="J45" s="165">
        <f t="shared" si="12"/>
        <v>6.5000882074639499E-2</v>
      </c>
      <c r="K45" s="163">
        <f t="shared" si="13"/>
        <v>-2956</v>
      </c>
      <c r="L45" s="163">
        <f t="shared" si="14"/>
        <v>20265</v>
      </c>
      <c r="M45" s="164">
        <f t="shared" si="16"/>
        <v>1.0018172590336516E-2</v>
      </c>
      <c r="N45" s="79"/>
    </row>
    <row r="46" spans="1:14" x14ac:dyDescent="0.25">
      <c r="A46" s="161"/>
      <c r="B46" s="162" t="s">
        <v>128</v>
      </c>
      <c r="C46" s="163">
        <v>208345</v>
      </c>
      <c r="D46" s="163">
        <v>195248</v>
      </c>
      <c r="E46" s="163">
        <v>86225</v>
      </c>
      <c r="F46" s="163">
        <v>162789</v>
      </c>
      <c r="G46" s="163">
        <v>166390</v>
      </c>
      <c r="H46" s="163">
        <v>161535</v>
      </c>
      <c r="I46" s="164">
        <f t="shared" si="15"/>
        <v>-2.9178436204098768E-2</v>
      </c>
      <c r="J46" s="165">
        <f t="shared" si="12"/>
        <v>-0.17266758174219454</v>
      </c>
      <c r="K46" s="163">
        <f t="shared" si="13"/>
        <v>-4855</v>
      </c>
      <c r="L46" s="163">
        <f t="shared" si="14"/>
        <v>-33713</v>
      </c>
      <c r="M46" s="164">
        <f t="shared" si="16"/>
        <v>4.873913530042494E-3</v>
      </c>
      <c r="N46" s="79"/>
    </row>
    <row r="47" spans="1:14" x14ac:dyDescent="0.25">
      <c r="A47" s="161" t="s">
        <v>144</v>
      </c>
      <c r="B47" s="162" t="s">
        <v>131</v>
      </c>
      <c r="C47" s="163">
        <v>352245</v>
      </c>
      <c r="D47" s="163">
        <v>306980</v>
      </c>
      <c r="E47" s="163">
        <v>146031</v>
      </c>
      <c r="F47" s="163">
        <v>153047</v>
      </c>
      <c r="G47" s="163">
        <v>186203</v>
      </c>
      <c r="H47" s="163">
        <v>182938</v>
      </c>
      <c r="I47" s="164">
        <f t="shared" si="15"/>
        <v>-1.7534626187547975E-2</v>
      </c>
      <c r="J47" s="165">
        <f t="shared" si="12"/>
        <v>-0.40407192650987034</v>
      </c>
      <c r="K47" s="163">
        <f t="shared" si="13"/>
        <v>-3265</v>
      </c>
      <c r="L47" s="163">
        <f t="shared" si="14"/>
        <v>-124042</v>
      </c>
      <c r="M47" s="164">
        <f t="shared" si="16"/>
        <v>5.5196953809323913E-3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2208897</v>
      </c>
      <c r="D48" s="169">
        <f t="shared" si="17"/>
        <v>2106728</v>
      </c>
      <c r="E48" s="169">
        <f t="shared" si="17"/>
        <v>691038</v>
      </c>
      <c r="F48" s="169">
        <f t="shared" si="17"/>
        <v>2181917</v>
      </c>
      <c r="G48" s="169">
        <f t="shared" si="17"/>
        <v>2402833</v>
      </c>
      <c r="H48" s="169">
        <f t="shared" si="17"/>
        <v>2479460</v>
      </c>
      <c r="I48" s="170">
        <f t="shared" si="15"/>
        <v>3.189027285708157E-2</v>
      </c>
      <c r="J48" s="171">
        <f t="shared" si="12"/>
        <v>0.17692459586619624</v>
      </c>
      <c r="K48" s="169">
        <f>H48-G48</f>
        <v>76627</v>
      </c>
      <c r="L48" s="169">
        <f t="shared" si="14"/>
        <v>372732</v>
      </c>
      <c r="M48" s="170">
        <f t="shared" si="16"/>
        <v>7.4811487548823247E-2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219030</v>
      </c>
      <c r="D50" s="176">
        <v>212798</v>
      </c>
      <c r="E50" s="176">
        <v>61892</v>
      </c>
      <c r="F50" s="176">
        <v>150269</v>
      </c>
      <c r="G50" s="176">
        <v>162108</v>
      </c>
      <c r="H50" s="176">
        <v>176128</v>
      </c>
      <c r="I50" s="177">
        <f>IFERROR(H50/G50-1,"-")</f>
        <v>8.648555284131576E-2</v>
      </c>
      <c r="J50" s="177">
        <f>IFERROR(H50/D50-1,"-")</f>
        <v>-0.17232304814894872</v>
      </c>
      <c r="K50" s="176">
        <f>H50-G50</f>
        <v>14020</v>
      </c>
      <c r="L50" s="176">
        <f>H50-D50</f>
        <v>-36670</v>
      </c>
      <c r="M50" s="177">
        <f>H50/H$8</f>
        <v>5.314220708944343E-3</v>
      </c>
      <c r="N50" s="79"/>
    </row>
    <row r="51" spans="1:14" x14ac:dyDescent="0.25">
      <c r="A51" s="161" t="s">
        <v>96</v>
      </c>
      <c r="B51" s="157" t="s">
        <v>97</v>
      </c>
      <c r="C51" s="158">
        <v>31303</v>
      </c>
      <c r="D51" s="158">
        <v>29792</v>
      </c>
      <c r="E51" s="158">
        <v>6919</v>
      </c>
      <c r="F51" s="158">
        <v>18299</v>
      </c>
      <c r="G51" s="158">
        <v>36206</v>
      </c>
      <c r="H51" s="158">
        <v>23758</v>
      </c>
      <c r="I51" s="159">
        <f>IFERROR(H51/G51-1,"-")</f>
        <v>-0.3438104181627355</v>
      </c>
      <c r="J51" s="160">
        <f t="shared" ref="J51:J62" si="18">IFERROR(H51/D51-1,"-")</f>
        <v>-0.20253759398496241</v>
      </c>
      <c r="K51" s="158">
        <f t="shared" ref="K51:K61" si="19">H51-G51</f>
        <v>-12448</v>
      </c>
      <c r="L51" s="158">
        <f t="shared" ref="L51:L62" si="20">H51-D51</f>
        <v>-6034</v>
      </c>
      <c r="M51" s="159">
        <f>H51/H$8</f>
        <v>7.1683807005757001E-4</v>
      </c>
      <c r="N51" s="79"/>
    </row>
    <row r="52" spans="1:14" x14ac:dyDescent="0.25">
      <c r="A52" s="161" t="s">
        <v>103</v>
      </c>
      <c r="B52" s="162" t="s">
        <v>103</v>
      </c>
      <c r="C52" s="163">
        <v>17573</v>
      </c>
      <c r="D52" s="163">
        <v>12410</v>
      </c>
      <c r="E52" s="163">
        <v>4981</v>
      </c>
      <c r="F52" s="163">
        <v>5683</v>
      </c>
      <c r="G52" s="163">
        <v>22823</v>
      </c>
      <c r="H52" s="163">
        <v>13336</v>
      </c>
      <c r="I52" s="164">
        <f>IFERROR(H52/G52-1,"-")</f>
        <v>-0.41567716776935548</v>
      </c>
      <c r="J52" s="165">
        <f t="shared" si="18"/>
        <v>7.4617244157937135E-2</v>
      </c>
      <c r="K52" s="163">
        <f t="shared" si="19"/>
        <v>-9487</v>
      </c>
      <c r="L52" s="163">
        <f t="shared" si="20"/>
        <v>926</v>
      </c>
      <c r="M52" s="164">
        <f>H52/H$8</f>
        <v>4.0238035618687403E-4</v>
      </c>
      <c r="N52" s="79"/>
    </row>
    <row r="53" spans="1:14" x14ac:dyDescent="0.25">
      <c r="A53" s="161" t="s">
        <v>100</v>
      </c>
      <c r="B53" s="162" t="s">
        <v>100</v>
      </c>
      <c r="C53" s="163">
        <v>13730</v>
      </c>
      <c r="D53" s="163">
        <v>17382</v>
      </c>
      <c r="E53" s="163">
        <v>1938</v>
      </c>
      <c r="F53" s="163">
        <v>12616</v>
      </c>
      <c r="G53" s="163">
        <v>13383</v>
      </c>
      <c r="H53" s="163">
        <v>10422</v>
      </c>
      <c r="I53" s="164">
        <f>IFERROR(H53/G53-1,"-")</f>
        <v>-0.22125084061869538</v>
      </c>
      <c r="J53" s="165">
        <f t="shared" si="18"/>
        <v>-0.40041422160856055</v>
      </c>
      <c r="K53" s="163">
        <f t="shared" si="19"/>
        <v>-2961</v>
      </c>
      <c r="L53" s="163">
        <f t="shared" si="20"/>
        <v>-6960</v>
      </c>
      <c r="M53" s="164">
        <f>H53/H$8</f>
        <v>3.1445771387069598E-4</v>
      </c>
      <c r="N53" s="79"/>
    </row>
    <row r="54" spans="1:14" x14ac:dyDescent="0.25">
      <c r="A54" s="161"/>
      <c r="B54" s="157" t="s">
        <v>107</v>
      </c>
      <c r="C54" s="158">
        <v>187727</v>
      </c>
      <c r="D54" s="158">
        <v>183006</v>
      </c>
      <c r="E54" s="158">
        <v>54973</v>
      </c>
      <c r="F54" s="158">
        <v>131970</v>
      </c>
      <c r="G54" s="158">
        <v>125902</v>
      </c>
      <c r="H54" s="158">
        <v>152370</v>
      </c>
      <c r="I54" s="159">
        <f>IFERROR(H54/G54-1,"-")</f>
        <v>0.21022700195390076</v>
      </c>
      <c r="J54" s="160">
        <f t="shared" si="18"/>
        <v>-0.16740434739844601</v>
      </c>
      <c r="K54" s="158">
        <f t="shared" si="19"/>
        <v>26468</v>
      </c>
      <c r="L54" s="158">
        <f t="shared" si="20"/>
        <v>-30636</v>
      </c>
      <c r="M54" s="159">
        <f>H54/H$8</f>
        <v>4.597382638886773E-3</v>
      </c>
      <c r="N54" s="79"/>
    </row>
    <row r="55" spans="1:14" s="56" customFormat="1" x14ac:dyDescent="0.25">
      <c r="A55" s="161"/>
      <c r="B55" s="162" t="s">
        <v>110</v>
      </c>
      <c r="C55" s="163">
        <v>61499</v>
      </c>
      <c r="D55" s="163">
        <v>62219</v>
      </c>
      <c r="E55" s="163">
        <v>19382</v>
      </c>
      <c r="F55" s="163">
        <v>59922</v>
      </c>
      <c r="G55" s="163">
        <v>50021</v>
      </c>
      <c r="H55" s="163">
        <v>63858</v>
      </c>
      <c r="I55" s="164">
        <f t="shared" ref="I55:I62" si="21">IFERROR(H55/G55-1,"-")</f>
        <v>0.27662381799644153</v>
      </c>
      <c r="J55" s="165">
        <f t="shared" si="18"/>
        <v>2.6342435590414492E-2</v>
      </c>
      <c r="K55" s="163">
        <f t="shared" si="19"/>
        <v>13837</v>
      </c>
      <c r="L55" s="163">
        <f t="shared" si="20"/>
        <v>1639</v>
      </c>
      <c r="M55" s="164">
        <f t="shared" ref="M55:M62" si="22">H55/H$8</f>
        <v>1.9267550079020248E-3</v>
      </c>
      <c r="N55" s="166"/>
    </row>
    <row r="56" spans="1:14" s="56" customFormat="1" x14ac:dyDescent="0.25">
      <c r="A56" s="161"/>
      <c r="B56" s="162" t="s">
        <v>113</v>
      </c>
      <c r="C56" s="163">
        <v>73996</v>
      </c>
      <c r="D56" s="163">
        <v>60893</v>
      </c>
      <c r="E56" s="163">
        <v>16673</v>
      </c>
      <c r="F56" s="163">
        <v>29530</v>
      </c>
      <c r="G56" s="163">
        <v>29660</v>
      </c>
      <c r="H56" s="163">
        <v>34906</v>
      </c>
      <c r="I56" s="164">
        <f t="shared" si="21"/>
        <v>0.17687120701281178</v>
      </c>
      <c r="J56" s="165">
        <f t="shared" si="18"/>
        <v>-0.42676498119652506</v>
      </c>
      <c r="K56" s="163">
        <f t="shared" si="19"/>
        <v>5246</v>
      </c>
      <c r="L56" s="163">
        <f t="shared" si="20"/>
        <v>-25987</v>
      </c>
      <c r="M56" s="164">
        <f t="shared" si="22"/>
        <v>1.0532010132767715E-3</v>
      </c>
      <c r="N56" s="166"/>
    </row>
    <row r="57" spans="1:14" x14ac:dyDescent="0.25">
      <c r="A57" s="161"/>
      <c r="B57" s="162" t="s">
        <v>116</v>
      </c>
      <c r="C57" s="163">
        <v>4445</v>
      </c>
      <c r="D57" s="163">
        <v>6556</v>
      </c>
      <c r="E57" s="163">
        <v>1432</v>
      </c>
      <c r="F57" s="163">
        <v>5567</v>
      </c>
      <c r="G57" s="163">
        <v>6185</v>
      </c>
      <c r="H57" s="163">
        <v>6199</v>
      </c>
      <c r="I57" s="164">
        <f t="shared" si="21"/>
        <v>2.2635408245756938E-3</v>
      </c>
      <c r="J57" s="165">
        <f t="shared" si="18"/>
        <v>-5.4453935326418512E-2</v>
      </c>
      <c r="K57" s="163">
        <f t="shared" si="19"/>
        <v>14</v>
      </c>
      <c r="L57" s="163">
        <f t="shared" si="20"/>
        <v>-357</v>
      </c>
      <c r="M57" s="164">
        <f t="shared" si="22"/>
        <v>1.8703927924433356E-4</v>
      </c>
      <c r="N57" s="79"/>
    </row>
    <row r="58" spans="1:14" x14ac:dyDescent="0.25">
      <c r="A58" s="161"/>
      <c r="B58" s="162" t="s">
        <v>123</v>
      </c>
      <c r="C58" s="163">
        <v>2989</v>
      </c>
      <c r="D58" s="163">
        <v>3628</v>
      </c>
      <c r="E58" s="163">
        <v>930</v>
      </c>
      <c r="F58" s="163">
        <v>2786</v>
      </c>
      <c r="G58" s="163">
        <v>2547</v>
      </c>
      <c r="H58" s="163">
        <v>4367</v>
      </c>
      <c r="I58" s="164">
        <f t="shared" si="21"/>
        <v>0.71456615626226938</v>
      </c>
      <c r="J58" s="165">
        <f t="shared" si="18"/>
        <v>0.20369349503858869</v>
      </c>
      <c r="K58" s="163">
        <f t="shared" si="19"/>
        <v>1820</v>
      </c>
      <c r="L58" s="163">
        <f t="shared" si="20"/>
        <v>739</v>
      </c>
      <c r="M58" s="164">
        <f t="shared" si="22"/>
        <v>1.3176327350540484E-4</v>
      </c>
      <c r="N58" s="79"/>
    </row>
    <row r="59" spans="1:14" x14ac:dyDescent="0.25">
      <c r="A59" s="161"/>
      <c r="B59" s="162" t="s">
        <v>119</v>
      </c>
      <c r="C59" s="163">
        <v>2854</v>
      </c>
      <c r="D59" s="163">
        <v>4147</v>
      </c>
      <c r="E59" s="163">
        <v>870</v>
      </c>
      <c r="F59" s="163">
        <v>2031</v>
      </c>
      <c r="G59" s="163">
        <v>2374</v>
      </c>
      <c r="H59" s="163">
        <v>2945</v>
      </c>
      <c r="I59" s="164">
        <f t="shared" si="21"/>
        <v>0.24052232518955341</v>
      </c>
      <c r="J59" s="165">
        <f t="shared" si="18"/>
        <v>-0.28984808295153119</v>
      </c>
      <c r="K59" s="163">
        <f t="shared" si="19"/>
        <v>571</v>
      </c>
      <c r="L59" s="163">
        <f t="shared" si="20"/>
        <v>-1202</v>
      </c>
      <c r="M59" s="164">
        <f t="shared" si="22"/>
        <v>8.8857989574860836E-5</v>
      </c>
      <c r="N59" s="79"/>
    </row>
    <row r="60" spans="1:14" x14ac:dyDescent="0.25">
      <c r="A60" s="161"/>
      <c r="B60" s="162" t="s">
        <v>128</v>
      </c>
      <c r="C60" s="163">
        <v>1392</v>
      </c>
      <c r="D60" s="163">
        <v>1501</v>
      </c>
      <c r="E60" s="163">
        <v>713</v>
      </c>
      <c r="F60" s="163">
        <v>377</v>
      </c>
      <c r="G60" s="163">
        <v>665</v>
      </c>
      <c r="H60" s="163">
        <v>491</v>
      </c>
      <c r="I60" s="164">
        <f t="shared" si="21"/>
        <v>-0.26165413533834592</v>
      </c>
      <c r="J60" s="165">
        <f t="shared" si="18"/>
        <v>-0.67288474350433047</v>
      </c>
      <c r="K60" s="163">
        <f t="shared" si="19"/>
        <v>-174</v>
      </c>
      <c r="L60" s="163">
        <f t="shared" si="20"/>
        <v>-1010</v>
      </c>
      <c r="M60" s="164">
        <f t="shared" si="22"/>
        <v>1.4814693677846068E-5</v>
      </c>
      <c r="N60" s="79"/>
    </row>
    <row r="61" spans="1:14" x14ac:dyDescent="0.25">
      <c r="A61" s="161" t="s">
        <v>144</v>
      </c>
      <c r="B61" s="162" t="s">
        <v>131</v>
      </c>
      <c r="C61" s="163">
        <v>1832</v>
      </c>
      <c r="D61" s="163">
        <v>2459</v>
      </c>
      <c r="E61" s="163">
        <v>1509</v>
      </c>
      <c r="F61" s="163">
        <v>287</v>
      </c>
      <c r="G61" s="163">
        <v>562</v>
      </c>
      <c r="H61" s="163">
        <v>469</v>
      </c>
      <c r="I61" s="164">
        <f t="shared" si="21"/>
        <v>-0.16548042704626331</v>
      </c>
      <c r="J61" s="165">
        <f t="shared" si="18"/>
        <v>-0.80927206181374545</v>
      </c>
      <c r="K61" s="163">
        <f t="shared" si="19"/>
        <v>-93</v>
      </c>
      <c r="L61" s="163">
        <f t="shared" si="20"/>
        <v>-1990</v>
      </c>
      <c r="M61" s="164">
        <f t="shared" si="22"/>
        <v>1.4150898849103473E-5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38720</v>
      </c>
      <c r="D62" s="169">
        <f t="shared" si="23"/>
        <v>41603</v>
      </c>
      <c r="E62" s="169">
        <f t="shared" si="23"/>
        <v>13464</v>
      </c>
      <c r="F62" s="169">
        <f t="shared" si="23"/>
        <v>31470</v>
      </c>
      <c r="G62" s="169">
        <f t="shared" si="23"/>
        <v>33888</v>
      </c>
      <c r="H62" s="169">
        <f t="shared" si="23"/>
        <v>39135</v>
      </c>
      <c r="I62" s="170">
        <f t="shared" si="21"/>
        <v>0.15483356940509907</v>
      </c>
      <c r="J62" s="171">
        <f t="shared" si="18"/>
        <v>-5.9322645001562369E-2</v>
      </c>
      <c r="K62" s="169">
        <f>H62-G62</f>
        <v>5247</v>
      </c>
      <c r="L62" s="169">
        <f t="shared" si="20"/>
        <v>-2468</v>
      </c>
      <c r="M62" s="170">
        <f t="shared" si="22"/>
        <v>1.1808004828564274E-3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820158</v>
      </c>
      <c r="D64" s="176">
        <v>768859</v>
      </c>
      <c r="E64" s="176">
        <v>225497</v>
      </c>
      <c r="F64" s="176">
        <v>921871</v>
      </c>
      <c r="G64" s="176">
        <v>963307</v>
      </c>
      <c r="H64" s="176">
        <v>1275215</v>
      </c>
      <c r="I64" s="177">
        <f>IFERROR(H64/G64-1,"-")</f>
        <v>0.32378878176946713</v>
      </c>
      <c r="J64" s="177">
        <f>IFERROR(H64/D64-1,"-")</f>
        <v>0.65858109224188044</v>
      </c>
      <c r="K64" s="176">
        <f>H64-G64</f>
        <v>311908</v>
      </c>
      <c r="L64" s="176">
        <f>H64-D64</f>
        <v>506356</v>
      </c>
      <c r="M64" s="177">
        <f>H64/H$8</f>
        <v>3.8476414660681212E-2</v>
      </c>
      <c r="N64" s="79"/>
    </row>
    <row r="65" spans="1:14" x14ac:dyDescent="0.25">
      <c r="A65" s="161" t="s">
        <v>96</v>
      </c>
      <c r="B65" s="157" t="s">
        <v>97</v>
      </c>
      <c r="C65" s="158">
        <v>136537</v>
      </c>
      <c r="D65" s="158">
        <v>148155</v>
      </c>
      <c r="E65" s="158">
        <v>70513</v>
      </c>
      <c r="F65" s="158">
        <v>114654</v>
      </c>
      <c r="G65" s="158">
        <v>158352</v>
      </c>
      <c r="H65" s="158">
        <v>240141</v>
      </c>
      <c r="I65" s="159">
        <f>IFERROR(H65/G65-1,"-")</f>
        <v>0.51650121248863301</v>
      </c>
      <c r="J65" s="160">
        <f t="shared" ref="J65:J76" si="24">IFERROR(H65/D65-1,"-")</f>
        <v>0.6208767844487193</v>
      </c>
      <c r="K65" s="158">
        <f t="shared" ref="K65:K75" si="25">H65-G65</f>
        <v>81789</v>
      </c>
      <c r="L65" s="158">
        <f t="shared" ref="L65:L76" si="26">H65-D65</f>
        <v>91986</v>
      </c>
      <c r="M65" s="159">
        <f>H65/H$8</f>
        <v>7.2456524531397809E-3</v>
      </c>
      <c r="N65" s="79"/>
    </row>
    <row r="66" spans="1:14" x14ac:dyDescent="0.25">
      <c r="A66" s="161" t="s">
        <v>103</v>
      </c>
      <c r="B66" s="162" t="s">
        <v>103</v>
      </c>
      <c r="C66" s="163">
        <v>67423</v>
      </c>
      <c r="D66" s="163">
        <v>64985</v>
      </c>
      <c r="E66" s="163">
        <v>20663</v>
      </c>
      <c r="F66" s="163">
        <v>71749</v>
      </c>
      <c r="G66" s="163">
        <v>85334</v>
      </c>
      <c r="H66" s="163">
        <v>119986</v>
      </c>
      <c r="I66" s="164">
        <f>IFERROR(H66/G66-1,"-")</f>
        <v>0.40607495253943338</v>
      </c>
      <c r="J66" s="165">
        <f t="shared" si="24"/>
        <v>0.84636454566438402</v>
      </c>
      <c r="K66" s="163">
        <f t="shared" si="25"/>
        <v>34652</v>
      </c>
      <c r="L66" s="163">
        <f t="shared" si="26"/>
        <v>55001</v>
      </c>
      <c r="M66" s="164">
        <f>H66/H$8</f>
        <v>3.6202766509776749E-3</v>
      </c>
      <c r="N66" s="79"/>
    </row>
    <row r="67" spans="1:14" x14ac:dyDescent="0.25">
      <c r="A67" s="161" t="s">
        <v>100</v>
      </c>
      <c r="B67" s="162" t="s">
        <v>100</v>
      </c>
      <c r="C67" s="163">
        <v>69114</v>
      </c>
      <c r="D67" s="163">
        <v>83170</v>
      </c>
      <c r="E67" s="163">
        <v>49850</v>
      </c>
      <c r="F67" s="163">
        <v>42905</v>
      </c>
      <c r="G67" s="163">
        <v>73018</v>
      </c>
      <c r="H67" s="163">
        <v>120155</v>
      </c>
      <c r="I67" s="164">
        <f>IFERROR(H67/G67-1,"-")</f>
        <v>0.64555315127776702</v>
      </c>
      <c r="J67" s="165">
        <f t="shared" si="24"/>
        <v>0.44469159552723347</v>
      </c>
      <c r="K67" s="163">
        <f t="shared" si="25"/>
        <v>47137</v>
      </c>
      <c r="L67" s="163">
        <f t="shared" si="26"/>
        <v>36985</v>
      </c>
      <c r="M67" s="164">
        <f>H67/H$8</f>
        <v>3.6253758021621064E-3</v>
      </c>
      <c r="N67" s="79"/>
    </row>
    <row r="68" spans="1:14" x14ac:dyDescent="0.25">
      <c r="A68" s="161"/>
      <c r="B68" s="157" t="s">
        <v>107</v>
      </c>
      <c r="C68" s="158">
        <v>683621</v>
      </c>
      <c r="D68" s="158">
        <v>620704</v>
      </c>
      <c r="E68" s="158">
        <v>154984</v>
      </c>
      <c r="F68" s="158">
        <v>807217</v>
      </c>
      <c r="G68" s="158">
        <v>804955</v>
      </c>
      <c r="H68" s="158">
        <v>1035074</v>
      </c>
      <c r="I68" s="159">
        <f>IFERROR(H68/G68-1,"-")</f>
        <v>0.28587809256418062</v>
      </c>
      <c r="J68" s="160">
        <f t="shared" si="24"/>
        <v>0.66758068257978032</v>
      </c>
      <c r="K68" s="158">
        <f t="shared" si="25"/>
        <v>230119</v>
      </c>
      <c r="L68" s="158">
        <f t="shared" si="26"/>
        <v>414370</v>
      </c>
      <c r="M68" s="159">
        <f>H68/H$8</f>
        <v>3.1230762207541427E-2</v>
      </c>
      <c r="N68" s="79"/>
    </row>
    <row r="69" spans="1:14" s="56" customFormat="1" x14ac:dyDescent="0.25">
      <c r="A69" s="161"/>
      <c r="B69" s="162" t="s">
        <v>110</v>
      </c>
      <c r="C69" s="163">
        <v>310741</v>
      </c>
      <c r="D69" s="163">
        <v>262161</v>
      </c>
      <c r="E69" s="163">
        <v>56757</v>
      </c>
      <c r="F69" s="163">
        <v>370003</v>
      </c>
      <c r="G69" s="163">
        <v>298835</v>
      </c>
      <c r="H69" s="163">
        <v>429677</v>
      </c>
      <c r="I69" s="164">
        <f t="shared" ref="I69:I76" si="27">IFERROR(H69/G69-1,"-")</f>
        <v>0.43784027975304096</v>
      </c>
      <c r="J69" s="165">
        <f t="shared" si="24"/>
        <v>0.63898138929894222</v>
      </c>
      <c r="K69" s="163">
        <f t="shared" si="25"/>
        <v>130842</v>
      </c>
      <c r="L69" s="163">
        <f t="shared" si="26"/>
        <v>167516</v>
      </c>
      <c r="M69" s="164">
        <f t="shared" ref="M69:M76" si="28">H69/H$8</f>
        <v>1.2964425937710519E-2</v>
      </c>
      <c r="N69" s="166"/>
    </row>
    <row r="70" spans="1:14" s="56" customFormat="1" x14ac:dyDescent="0.25">
      <c r="A70" s="161"/>
      <c r="B70" s="162" t="s">
        <v>113</v>
      </c>
      <c r="C70" s="163">
        <v>109686</v>
      </c>
      <c r="D70" s="163">
        <v>87623</v>
      </c>
      <c r="E70" s="163">
        <v>23679</v>
      </c>
      <c r="F70" s="163">
        <v>52934</v>
      </c>
      <c r="G70" s="163">
        <v>76712</v>
      </c>
      <c r="H70" s="163">
        <v>70984</v>
      </c>
      <c r="I70" s="164">
        <f t="shared" si="27"/>
        <v>-7.4668891438106177E-2</v>
      </c>
      <c r="J70" s="165">
        <f t="shared" si="24"/>
        <v>-0.18989306460632482</v>
      </c>
      <c r="K70" s="163">
        <f t="shared" si="25"/>
        <v>-5728</v>
      </c>
      <c r="L70" s="163">
        <f t="shared" si="26"/>
        <v>-16639</v>
      </c>
      <c r="M70" s="164">
        <f t="shared" si="28"/>
        <v>2.1417641874301942E-3</v>
      </c>
      <c r="N70" s="166"/>
    </row>
    <row r="71" spans="1:14" x14ac:dyDescent="0.25">
      <c r="A71" s="161"/>
      <c r="B71" s="162" t="s">
        <v>116</v>
      </c>
      <c r="C71" s="163">
        <v>42156</v>
      </c>
      <c r="D71" s="163">
        <v>70387</v>
      </c>
      <c r="E71" s="163">
        <v>18156</v>
      </c>
      <c r="F71" s="163">
        <v>113645</v>
      </c>
      <c r="G71" s="163">
        <v>105442</v>
      </c>
      <c r="H71" s="163">
        <v>127838</v>
      </c>
      <c r="I71" s="164">
        <f t="shared" si="27"/>
        <v>0.21240113047931564</v>
      </c>
      <c r="J71" s="165">
        <f t="shared" si="24"/>
        <v>0.81621606262520063</v>
      </c>
      <c r="K71" s="163">
        <f t="shared" si="25"/>
        <v>22396</v>
      </c>
      <c r="L71" s="163">
        <f t="shared" si="26"/>
        <v>57451</v>
      </c>
      <c r="M71" s="164">
        <f t="shared" si="28"/>
        <v>3.8571910598543496E-3</v>
      </c>
      <c r="N71" s="79"/>
    </row>
    <row r="72" spans="1:14" x14ac:dyDescent="0.25">
      <c r="A72" s="161"/>
      <c r="B72" s="162" t="s">
        <v>123</v>
      </c>
      <c r="C72" s="163">
        <v>16782</v>
      </c>
      <c r="D72" s="163">
        <v>10533</v>
      </c>
      <c r="E72" s="163">
        <v>1753</v>
      </c>
      <c r="F72" s="163">
        <v>22868</v>
      </c>
      <c r="G72" s="163">
        <v>24425</v>
      </c>
      <c r="H72" s="163">
        <v>44498</v>
      </c>
      <c r="I72" s="164">
        <f t="shared" si="27"/>
        <v>0.82182190378710329</v>
      </c>
      <c r="J72" s="165">
        <f t="shared" si="24"/>
        <v>3.2246273616253678</v>
      </c>
      <c r="K72" s="163">
        <f t="shared" si="25"/>
        <v>20073</v>
      </c>
      <c r="L72" s="163">
        <f t="shared" si="26"/>
        <v>33965</v>
      </c>
      <c r="M72" s="164">
        <f t="shared" si="28"/>
        <v>1.3426155586085424E-3</v>
      </c>
      <c r="N72" s="79"/>
    </row>
    <row r="73" spans="1:14" x14ac:dyDescent="0.25">
      <c r="A73" s="161"/>
      <c r="B73" s="162" t="s">
        <v>119</v>
      </c>
      <c r="C73" s="163">
        <v>17420</v>
      </c>
      <c r="D73" s="163">
        <v>15166</v>
      </c>
      <c r="E73" s="163">
        <v>6622</v>
      </c>
      <c r="F73" s="163">
        <v>21282</v>
      </c>
      <c r="G73" s="163">
        <v>16769</v>
      </c>
      <c r="H73" s="163">
        <v>25868</v>
      </c>
      <c r="I73" s="164">
        <f t="shared" si="27"/>
        <v>0.54260838451905302</v>
      </c>
      <c r="J73" s="165">
        <f t="shared" si="24"/>
        <v>0.70565739153369389</v>
      </c>
      <c r="K73" s="163">
        <f t="shared" si="25"/>
        <v>9099</v>
      </c>
      <c r="L73" s="163">
        <f t="shared" si="26"/>
        <v>10702</v>
      </c>
      <c r="M73" s="164">
        <f t="shared" si="28"/>
        <v>7.8050202863242789E-4</v>
      </c>
      <c r="N73" s="79"/>
    </row>
    <row r="74" spans="1:14" x14ac:dyDescent="0.25">
      <c r="A74" s="161"/>
      <c r="B74" s="162" t="s">
        <v>128</v>
      </c>
      <c r="C74" s="163">
        <v>8619</v>
      </c>
      <c r="D74" s="163">
        <v>13497</v>
      </c>
      <c r="E74" s="163">
        <v>5478</v>
      </c>
      <c r="F74" s="163">
        <v>15252</v>
      </c>
      <c r="G74" s="163">
        <v>25611</v>
      </c>
      <c r="H74" s="163">
        <v>21610</v>
      </c>
      <c r="I74" s="164">
        <f t="shared" si="27"/>
        <v>-0.15622193588692357</v>
      </c>
      <c r="J74" s="165">
        <f t="shared" si="24"/>
        <v>0.60109653997184553</v>
      </c>
      <c r="K74" s="163">
        <f t="shared" si="25"/>
        <v>-4001</v>
      </c>
      <c r="L74" s="163">
        <f t="shared" si="26"/>
        <v>8113</v>
      </c>
      <c r="M74" s="164">
        <f t="shared" si="28"/>
        <v>6.5202755677852043E-4</v>
      </c>
      <c r="N74" s="79"/>
    </row>
    <row r="75" spans="1:14" x14ac:dyDescent="0.25">
      <c r="A75" s="161" t="s">
        <v>144</v>
      </c>
      <c r="B75" s="162" t="s">
        <v>131</v>
      </c>
      <c r="C75" s="163">
        <v>12182</v>
      </c>
      <c r="D75" s="163">
        <v>10652</v>
      </c>
      <c r="E75" s="163">
        <v>4879</v>
      </c>
      <c r="F75" s="163">
        <v>4152</v>
      </c>
      <c r="G75" s="163">
        <v>7389</v>
      </c>
      <c r="H75" s="163">
        <v>15821</v>
      </c>
      <c r="I75" s="164">
        <f t="shared" si="27"/>
        <v>1.1411557720936529</v>
      </c>
      <c r="J75" s="165">
        <f t="shared" si="24"/>
        <v>0.4852609838527977</v>
      </c>
      <c r="K75" s="163">
        <f t="shared" si="25"/>
        <v>8432</v>
      </c>
      <c r="L75" s="163">
        <f t="shared" si="26"/>
        <v>5169</v>
      </c>
      <c r="M75" s="164">
        <f t="shared" si="28"/>
        <v>4.7735899934257158E-4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166035</v>
      </c>
      <c r="D76" s="169">
        <f t="shared" si="29"/>
        <v>150685</v>
      </c>
      <c r="E76" s="169">
        <f t="shared" si="29"/>
        <v>37660</v>
      </c>
      <c r="F76" s="169">
        <f t="shared" si="29"/>
        <v>207081</v>
      </c>
      <c r="G76" s="169">
        <f t="shared" si="29"/>
        <v>249772</v>
      </c>
      <c r="H76" s="169">
        <f t="shared" si="29"/>
        <v>298778</v>
      </c>
      <c r="I76" s="170">
        <f t="shared" si="27"/>
        <v>0.1962029370786158</v>
      </c>
      <c r="J76" s="171">
        <f t="shared" si="24"/>
        <v>0.98279855327338494</v>
      </c>
      <c r="K76" s="169">
        <f>H76-G76</f>
        <v>49006</v>
      </c>
      <c r="L76" s="169">
        <f t="shared" si="26"/>
        <v>148093</v>
      </c>
      <c r="M76" s="170">
        <f t="shared" si="28"/>
        <v>9.0148768791843015E-3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5341541</v>
      </c>
      <c r="D78" s="176">
        <v>5031510</v>
      </c>
      <c r="E78" s="176">
        <v>1431589</v>
      </c>
      <c r="F78" s="176">
        <v>3942356</v>
      </c>
      <c r="G78" s="176">
        <v>4682492</v>
      </c>
      <c r="H78" s="176">
        <v>5282925</v>
      </c>
      <c r="I78" s="177">
        <f>IFERROR(H78/G78-1,"-")</f>
        <v>0.1282293701729762</v>
      </c>
      <c r="J78" s="177">
        <f>IFERROR(H78/D78-1,"-")</f>
        <v>4.9968101027325851E-2</v>
      </c>
      <c r="K78" s="176">
        <f>H78-G78</f>
        <v>600433</v>
      </c>
      <c r="L78" s="176">
        <f>H78-D78</f>
        <v>251415</v>
      </c>
      <c r="M78" s="177">
        <f>H78/H$8</f>
        <v>0.15939901343795304</v>
      </c>
      <c r="N78" s="79"/>
    </row>
    <row r="79" spans="1:14" x14ac:dyDescent="0.25">
      <c r="A79" s="161" t="s">
        <v>96</v>
      </c>
      <c r="B79" s="157" t="s">
        <v>97</v>
      </c>
      <c r="C79" s="158">
        <v>1818715</v>
      </c>
      <c r="D79" s="158">
        <v>1758577</v>
      </c>
      <c r="E79" s="158">
        <v>421574</v>
      </c>
      <c r="F79" s="158">
        <v>1546636</v>
      </c>
      <c r="G79" s="158">
        <v>1556157</v>
      </c>
      <c r="H79" s="158">
        <v>1590942</v>
      </c>
      <c r="I79" s="159">
        <f>IFERROR(H79/G79-1,"-")</f>
        <v>2.2353143031198064E-2</v>
      </c>
      <c r="J79" s="160">
        <f t="shared" ref="J79:J90" si="30">IFERROR(H79/D79-1,"-")</f>
        <v>-9.5324230898049978E-2</v>
      </c>
      <c r="K79" s="158">
        <f t="shared" ref="K79:K89" si="31">H79-G79</f>
        <v>34785</v>
      </c>
      <c r="L79" s="158">
        <f t="shared" ref="L79:L90" si="32">H79-D79</f>
        <v>-167635</v>
      </c>
      <c r="M79" s="159">
        <f>H79/H$8</f>
        <v>4.8002685110427247E-2</v>
      </c>
      <c r="N79" s="79"/>
    </row>
    <row r="80" spans="1:14" x14ac:dyDescent="0.25">
      <c r="A80" s="161" t="s">
        <v>103</v>
      </c>
      <c r="B80" s="162" t="s">
        <v>103</v>
      </c>
      <c r="C80" s="163">
        <v>310509</v>
      </c>
      <c r="D80" s="163">
        <v>197371</v>
      </c>
      <c r="E80" s="163">
        <v>56288</v>
      </c>
      <c r="F80" s="163">
        <v>232664</v>
      </c>
      <c r="G80" s="163">
        <v>242597</v>
      </c>
      <c r="H80" s="163">
        <v>271780</v>
      </c>
      <c r="I80" s="164">
        <f>IFERROR(H80/G80-1,"-")</f>
        <v>0.1202941503810846</v>
      </c>
      <c r="J80" s="165">
        <f t="shared" si="30"/>
        <v>0.37700067385786151</v>
      </c>
      <c r="K80" s="163">
        <f t="shared" si="31"/>
        <v>29183</v>
      </c>
      <c r="L80" s="163">
        <f t="shared" si="32"/>
        <v>74409</v>
      </c>
      <c r="M80" s="164">
        <f>H80/H$8</f>
        <v>8.2002799343482771E-3</v>
      </c>
      <c r="N80" s="79"/>
    </row>
    <row r="81" spans="1:14" x14ac:dyDescent="0.25">
      <c r="A81" s="161" t="s">
        <v>100</v>
      </c>
      <c r="B81" s="162" t="s">
        <v>100</v>
      </c>
      <c r="C81" s="163">
        <v>1508206</v>
      </c>
      <c r="D81" s="163">
        <v>1561206</v>
      </c>
      <c r="E81" s="163">
        <v>365286</v>
      </c>
      <c r="F81" s="163">
        <v>1313972</v>
      </c>
      <c r="G81" s="163">
        <v>1313560</v>
      </c>
      <c r="H81" s="163">
        <v>1319162</v>
      </c>
      <c r="I81" s="164">
        <f>IFERROR(H81/G81-1,"-")</f>
        <v>4.2647461859375291E-3</v>
      </c>
      <c r="J81" s="165">
        <f t="shared" si="30"/>
        <v>-0.1550365550734496</v>
      </c>
      <c r="K81" s="163">
        <f t="shared" si="31"/>
        <v>5602</v>
      </c>
      <c r="L81" s="163">
        <f t="shared" si="32"/>
        <v>-242044</v>
      </c>
      <c r="M81" s="164">
        <f>H81/H$8</f>
        <v>3.980240517607897E-2</v>
      </c>
      <c r="N81" s="79"/>
    </row>
    <row r="82" spans="1:14" x14ac:dyDescent="0.25">
      <c r="A82" s="161"/>
      <c r="B82" s="157" t="s">
        <v>107</v>
      </c>
      <c r="C82" s="158">
        <v>3522826</v>
      </c>
      <c r="D82" s="158">
        <v>3272933</v>
      </c>
      <c r="E82" s="158">
        <v>1010015</v>
      </c>
      <c r="F82" s="158">
        <v>2395720</v>
      </c>
      <c r="G82" s="158">
        <v>3126335</v>
      </c>
      <c r="H82" s="158">
        <v>3691983</v>
      </c>
      <c r="I82" s="159">
        <f>IFERROR(H82/G82-1,"-")</f>
        <v>0.18093006667551625</v>
      </c>
      <c r="J82" s="160">
        <f t="shared" si="30"/>
        <v>0.12803500713274607</v>
      </c>
      <c r="K82" s="158">
        <f t="shared" si="31"/>
        <v>565648</v>
      </c>
      <c r="L82" s="158">
        <f t="shared" si="32"/>
        <v>419050</v>
      </c>
      <c r="M82" s="159">
        <f>H82/H$8</f>
        <v>0.11139632832752579</v>
      </c>
      <c r="N82" s="79"/>
    </row>
    <row r="83" spans="1:14" s="56" customFormat="1" x14ac:dyDescent="0.25">
      <c r="A83" s="161"/>
      <c r="B83" s="162" t="s">
        <v>110</v>
      </c>
      <c r="C83" s="163">
        <v>474688</v>
      </c>
      <c r="D83" s="163">
        <v>520973</v>
      </c>
      <c r="E83" s="163">
        <v>148137</v>
      </c>
      <c r="F83" s="163">
        <v>456263</v>
      </c>
      <c r="G83" s="163">
        <v>603794</v>
      </c>
      <c r="H83" s="163">
        <v>719188</v>
      </c>
      <c r="I83" s="164">
        <f t="shared" ref="I83:I90" si="33">IFERROR(H83/G83-1,"-")</f>
        <v>0.1911148504291198</v>
      </c>
      <c r="J83" s="165">
        <f t="shared" si="30"/>
        <v>0.38047077295752363</v>
      </c>
      <c r="K83" s="163">
        <f t="shared" si="31"/>
        <v>115394</v>
      </c>
      <c r="L83" s="163">
        <f t="shared" si="32"/>
        <v>198215</v>
      </c>
      <c r="M83" s="164">
        <f t="shared" ref="M83:M90" si="34">H83/H$8</f>
        <v>2.1699694331533112E-2</v>
      </c>
      <c r="N83" s="166"/>
    </row>
    <row r="84" spans="1:14" s="56" customFormat="1" x14ac:dyDescent="0.25">
      <c r="A84" s="161"/>
      <c r="B84" s="162" t="s">
        <v>113</v>
      </c>
      <c r="C84" s="163">
        <v>1699062</v>
      </c>
      <c r="D84" s="163">
        <v>1410965</v>
      </c>
      <c r="E84" s="163">
        <v>420132</v>
      </c>
      <c r="F84" s="163">
        <v>893951</v>
      </c>
      <c r="G84" s="163">
        <v>1074196</v>
      </c>
      <c r="H84" s="163">
        <v>1232697</v>
      </c>
      <c r="I84" s="164">
        <f t="shared" si="33"/>
        <v>0.14755314672555109</v>
      </c>
      <c r="J84" s="165">
        <f t="shared" si="30"/>
        <v>-0.12634473569507398</v>
      </c>
      <c r="K84" s="163">
        <f t="shared" si="31"/>
        <v>158501</v>
      </c>
      <c r="L84" s="163">
        <f t="shared" si="32"/>
        <v>-178268</v>
      </c>
      <c r="M84" s="164">
        <f t="shared" si="34"/>
        <v>3.71935406366595E-2</v>
      </c>
      <c r="N84" s="166"/>
    </row>
    <row r="85" spans="1:14" x14ac:dyDescent="0.25">
      <c r="A85" s="161"/>
      <c r="B85" s="162" t="s">
        <v>116</v>
      </c>
      <c r="C85" s="163">
        <v>146510</v>
      </c>
      <c r="D85" s="163">
        <v>162959</v>
      </c>
      <c r="E85" s="163">
        <v>46150</v>
      </c>
      <c r="F85" s="163">
        <v>164528</v>
      </c>
      <c r="G85" s="163">
        <v>251767</v>
      </c>
      <c r="H85" s="163">
        <v>358727</v>
      </c>
      <c r="I85" s="164">
        <f t="shared" si="33"/>
        <v>0.42483725031477526</v>
      </c>
      <c r="J85" s="165">
        <f t="shared" si="30"/>
        <v>1.2013328505943215</v>
      </c>
      <c r="K85" s="163">
        <f t="shared" si="31"/>
        <v>106960</v>
      </c>
      <c r="L85" s="163">
        <f t="shared" si="32"/>
        <v>195768</v>
      </c>
      <c r="M85" s="164">
        <f t="shared" si="34"/>
        <v>1.0823687615015655E-2</v>
      </c>
      <c r="N85" s="79"/>
    </row>
    <row r="86" spans="1:14" x14ac:dyDescent="0.25">
      <c r="A86" s="161"/>
      <c r="B86" s="162" t="s">
        <v>123</v>
      </c>
      <c r="C86" s="163">
        <v>92652</v>
      </c>
      <c r="D86" s="163">
        <v>70517</v>
      </c>
      <c r="E86" s="163">
        <v>13347</v>
      </c>
      <c r="F86" s="163">
        <v>68640</v>
      </c>
      <c r="G86" s="163">
        <v>82815</v>
      </c>
      <c r="H86" s="163">
        <v>121963</v>
      </c>
      <c r="I86" s="164">
        <f t="shared" si="33"/>
        <v>0.47271629535712134</v>
      </c>
      <c r="J86" s="165">
        <f t="shared" si="30"/>
        <v>0.72955457549243441</v>
      </c>
      <c r="K86" s="163">
        <f t="shared" si="31"/>
        <v>39148</v>
      </c>
      <c r="L86" s="163">
        <f t="shared" si="32"/>
        <v>51446</v>
      </c>
      <c r="M86" s="164">
        <f t="shared" si="34"/>
        <v>3.6799276680878614E-3</v>
      </c>
      <c r="N86" s="79"/>
    </row>
    <row r="87" spans="1:14" x14ac:dyDescent="0.25">
      <c r="A87" s="161"/>
      <c r="B87" s="162" t="s">
        <v>119</v>
      </c>
      <c r="C87" s="163">
        <v>52998</v>
      </c>
      <c r="D87" s="163">
        <v>43867</v>
      </c>
      <c r="E87" s="163">
        <v>14404</v>
      </c>
      <c r="F87" s="163">
        <v>29868</v>
      </c>
      <c r="G87" s="163">
        <v>41952</v>
      </c>
      <c r="H87" s="163">
        <v>53988</v>
      </c>
      <c r="I87" s="164">
        <f t="shared" si="33"/>
        <v>0.28689931350114417</v>
      </c>
      <c r="J87" s="165">
        <f t="shared" si="30"/>
        <v>0.23072013130599323</v>
      </c>
      <c r="K87" s="163">
        <f t="shared" si="31"/>
        <v>12036</v>
      </c>
      <c r="L87" s="163">
        <f t="shared" si="32"/>
        <v>10121</v>
      </c>
      <c r="M87" s="164">
        <f t="shared" si="34"/>
        <v>1.6289525097343248E-3</v>
      </c>
      <c r="N87" s="79"/>
    </row>
    <row r="88" spans="1:14" x14ac:dyDescent="0.25">
      <c r="A88" s="161"/>
      <c r="B88" s="162" t="s">
        <v>128</v>
      </c>
      <c r="C88" s="163">
        <v>59719</v>
      </c>
      <c r="D88" s="163">
        <v>66337</v>
      </c>
      <c r="E88" s="163">
        <v>30334</v>
      </c>
      <c r="F88" s="163">
        <v>53280</v>
      </c>
      <c r="G88" s="163">
        <v>65323</v>
      </c>
      <c r="H88" s="163">
        <v>61758</v>
      </c>
      <c r="I88" s="164">
        <f t="shared" si="33"/>
        <v>-5.4574958284218433E-2</v>
      </c>
      <c r="J88" s="165">
        <f t="shared" si="30"/>
        <v>-6.9026335227700963E-2</v>
      </c>
      <c r="K88" s="163">
        <f t="shared" si="31"/>
        <v>-3565</v>
      </c>
      <c r="L88" s="163">
        <f t="shared" si="32"/>
        <v>-4579</v>
      </c>
      <c r="M88" s="164">
        <f t="shared" si="34"/>
        <v>1.8633927742493228E-3</v>
      </c>
      <c r="N88" s="79"/>
    </row>
    <row r="89" spans="1:14" x14ac:dyDescent="0.25">
      <c r="A89" s="161" t="s">
        <v>144</v>
      </c>
      <c r="B89" s="162" t="s">
        <v>131</v>
      </c>
      <c r="C89" s="163">
        <v>105299</v>
      </c>
      <c r="D89" s="163">
        <v>93474</v>
      </c>
      <c r="E89" s="163">
        <v>49510</v>
      </c>
      <c r="F89" s="163">
        <v>46315</v>
      </c>
      <c r="G89" s="163">
        <v>67587</v>
      </c>
      <c r="H89" s="163">
        <v>67540</v>
      </c>
      <c r="I89" s="164">
        <f t="shared" si="33"/>
        <v>-6.9540000295920112E-4</v>
      </c>
      <c r="J89" s="165">
        <f t="shared" si="30"/>
        <v>-0.27744613475404922</v>
      </c>
      <c r="K89" s="163">
        <f t="shared" si="31"/>
        <v>-47</v>
      </c>
      <c r="L89" s="163">
        <f t="shared" si="32"/>
        <v>-25934</v>
      </c>
      <c r="M89" s="164">
        <f t="shared" si="34"/>
        <v>2.0378501242397625E-3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891898</v>
      </c>
      <c r="D90" s="169">
        <f t="shared" si="35"/>
        <v>903841</v>
      </c>
      <c r="E90" s="169">
        <f t="shared" si="35"/>
        <v>288001</v>
      </c>
      <c r="F90" s="169">
        <f t="shared" si="35"/>
        <v>682875</v>
      </c>
      <c r="G90" s="169">
        <f t="shared" si="35"/>
        <v>938901</v>
      </c>
      <c r="H90" s="169">
        <f t="shared" si="35"/>
        <v>1076122</v>
      </c>
      <c r="I90" s="170">
        <f t="shared" si="33"/>
        <v>0.14615065912167524</v>
      </c>
      <c r="J90" s="171">
        <f t="shared" si="30"/>
        <v>0.19060985283916088</v>
      </c>
      <c r="K90" s="169">
        <f>H90-G90</f>
        <v>137221</v>
      </c>
      <c r="L90" s="169">
        <f t="shared" si="32"/>
        <v>172281</v>
      </c>
      <c r="M90" s="170">
        <f t="shared" si="34"/>
        <v>3.2469282668006243E-2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126063</v>
      </c>
      <c r="D92" s="176">
        <v>123106</v>
      </c>
      <c r="E92" s="176">
        <v>51525</v>
      </c>
      <c r="F92" s="176">
        <v>125643</v>
      </c>
      <c r="G92" s="176">
        <v>136470</v>
      </c>
      <c r="H92" s="176">
        <v>138981</v>
      </c>
      <c r="I92" s="177">
        <f>IFERROR(H92/G92-1,"-")</f>
        <v>1.8399648274346037E-2</v>
      </c>
      <c r="J92" s="177">
        <f>IFERROR(H92/D92-1,"-")</f>
        <v>0.1289539096388479</v>
      </c>
      <c r="K92" s="176">
        <f>H92-G92</f>
        <v>2511</v>
      </c>
      <c r="L92" s="176">
        <f>H92-D92</f>
        <v>15875</v>
      </c>
      <c r="M92" s="177">
        <f>H92/H$8</f>
        <v>4.1934031406124731E-3</v>
      </c>
      <c r="N92" s="79"/>
    </row>
    <row r="93" spans="1:14" x14ac:dyDescent="0.25">
      <c r="A93" s="161" t="s">
        <v>96</v>
      </c>
      <c r="B93" s="157" t="s">
        <v>97</v>
      </c>
      <c r="C93" s="158">
        <v>64827</v>
      </c>
      <c r="D93" s="158">
        <v>66026</v>
      </c>
      <c r="E93" s="158">
        <v>26693</v>
      </c>
      <c r="F93" s="158">
        <v>64831</v>
      </c>
      <c r="G93" s="158">
        <v>67632</v>
      </c>
      <c r="H93" s="158">
        <v>64778</v>
      </c>
      <c r="I93" s="159">
        <f>IFERROR(H93/G93-1,"-")</f>
        <v>-4.2198959072628384E-2</v>
      </c>
      <c r="J93" s="160">
        <f t="shared" ref="J93:J104" si="36">IFERROR(H93/D93-1,"-")</f>
        <v>-1.8901644806591289E-2</v>
      </c>
      <c r="K93" s="158">
        <f t="shared" ref="K93:K103" si="37">H93-G93</f>
        <v>-2854</v>
      </c>
      <c r="L93" s="158">
        <f t="shared" ref="L93:L104" si="38">H93-D93</f>
        <v>-1248</v>
      </c>
      <c r="M93" s="159">
        <f>H93/H$8</f>
        <v>1.9545137007403513E-3</v>
      </c>
      <c r="N93" s="79"/>
    </row>
    <row r="94" spans="1:14" x14ac:dyDescent="0.25">
      <c r="A94" s="161" t="s">
        <v>103</v>
      </c>
      <c r="B94" s="162" t="s">
        <v>103</v>
      </c>
      <c r="C94" s="163">
        <v>27247</v>
      </c>
      <c r="D94" s="163">
        <v>28890</v>
      </c>
      <c r="E94" s="163">
        <v>12284</v>
      </c>
      <c r="F94" s="163">
        <v>27229</v>
      </c>
      <c r="G94" s="163">
        <v>17692</v>
      </c>
      <c r="H94" s="163">
        <v>19072</v>
      </c>
      <c r="I94" s="164">
        <f>IFERROR(H94/G94-1,"-")</f>
        <v>7.8001356545331246E-2</v>
      </c>
      <c r="J94" s="165">
        <f t="shared" si="36"/>
        <v>-0.33984077535479407</v>
      </c>
      <c r="K94" s="163">
        <f t="shared" si="37"/>
        <v>1380</v>
      </c>
      <c r="L94" s="163">
        <f t="shared" si="38"/>
        <v>-9818</v>
      </c>
      <c r="M94" s="164">
        <f>H94/H$8</f>
        <v>5.7544977153539754E-4</v>
      </c>
      <c r="N94" s="79"/>
    </row>
    <row r="95" spans="1:14" x14ac:dyDescent="0.25">
      <c r="A95" s="161" t="s">
        <v>100</v>
      </c>
      <c r="B95" s="162" t="s">
        <v>100</v>
      </c>
      <c r="C95" s="163">
        <v>37580</v>
      </c>
      <c r="D95" s="163">
        <v>37136</v>
      </c>
      <c r="E95" s="163">
        <v>14409</v>
      </c>
      <c r="F95" s="163">
        <v>37602</v>
      </c>
      <c r="G95" s="163">
        <v>49940</v>
      </c>
      <c r="H95" s="163">
        <v>45706</v>
      </c>
      <c r="I95" s="164">
        <f>IFERROR(H95/G95-1,"-")</f>
        <v>-8.4781738085702885E-2</v>
      </c>
      <c r="J95" s="165">
        <f t="shared" si="36"/>
        <v>0.23077337354588545</v>
      </c>
      <c r="K95" s="163">
        <f t="shared" si="37"/>
        <v>-4234</v>
      </c>
      <c r="L95" s="163">
        <f t="shared" si="38"/>
        <v>8570</v>
      </c>
      <c r="M95" s="164">
        <f>H95/H$8</f>
        <v>1.3790639292049539E-3</v>
      </c>
      <c r="N95" s="79"/>
    </row>
    <row r="96" spans="1:14" x14ac:dyDescent="0.25">
      <c r="A96" s="161"/>
      <c r="B96" s="157" t="s">
        <v>107</v>
      </c>
      <c r="C96" s="158">
        <v>61236</v>
      </c>
      <c r="D96" s="158">
        <v>57080</v>
      </c>
      <c r="E96" s="158">
        <v>24832</v>
      </c>
      <c r="F96" s="158">
        <v>60812</v>
      </c>
      <c r="G96" s="158">
        <v>68838</v>
      </c>
      <c r="H96" s="158">
        <v>74203</v>
      </c>
      <c r="I96" s="159">
        <f>IFERROR(H96/G96-1,"-")</f>
        <v>7.7936604782242291E-2</v>
      </c>
      <c r="J96" s="160">
        <f t="shared" si="36"/>
        <v>0.29998248072880163</v>
      </c>
      <c r="K96" s="158">
        <f t="shared" si="37"/>
        <v>5365</v>
      </c>
      <c r="L96" s="158">
        <f t="shared" si="38"/>
        <v>17123</v>
      </c>
      <c r="M96" s="159">
        <f>H96/H$8</f>
        <v>2.2388894398721218E-3</v>
      </c>
      <c r="N96" s="79"/>
    </row>
    <row r="97" spans="1:14" s="56" customFormat="1" x14ac:dyDescent="0.25">
      <c r="A97" s="161"/>
      <c r="B97" s="162" t="s">
        <v>110</v>
      </c>
      <c r="C97" s="163">
        <v>6532</v>
      </c>
      <c r="D97" s="163">
        <v>7315</v>
      </c>
      <c r="E97" s="163">
        <v>4845</v>
      </c>
      <c r="F97" s="163">
        <v>8301</v>
      </c>
      <c r="G97" s="163">
        <v>9944</v>
      </c>
      <c r="H97" s="163">
        <v>11437</v>
      </c>
      <c r="I97" s="164">
        <f t="shared" ref="I97:I104" si="39">IFERROR(H97/G97-1,"-")</f>
        <v>0.15014078841512468</v>
      </c>
      <c r="J97" s="165">
        <f t="shared" si="36"/>
        <v>0.56349965823650039</v>
      </c>
      <c r="K97" s="163">
        <f t="shared" si="37"/>
        <v>1493</v>
      </c>
      <c r="L97" s="163">
        <f t="shared" si="38"/>
        <v>4122</v>
      </c>
      <c r="M97" s="164">
        <f t="shared" ref="M97:M104" si="40">H97/H$8</f>
        <v>3.4508279346950199E-4</v>
      </c>
      <c r="N97" s="166"/>
    </row>
    <row r="98" spans="1:14" s="56" customFormat="1" x14ac:dyDescent="0.25">
      <c r="A98" s="161"/>
      <c r="B98" s="162" t="s">
        <v>113</v>
      </c>
      <c r="C98" s="163">
        <v>23104</v>
      </c>
      <c r="D98" s="163">
        <v>19109</v>
      </c>
      <c r="E98" s="163">
        <v>7178</v>
      </c>
      <c r="F98" s="163">
        <v>19217</v>
      </c>
      <c r="G98" s="163">
        <v>20603</v>
      </c>
      <c r="H98" s="163">
        <v>22579</v>
      </c>
      <c r="I98" s="164">
        <f t="shared" si="39"/>
        <v>9.5908362859777663E-2</v>
      </c>
      <c r="J98" s="165">
        <f t="shared" si="36"/>
        <v>0.18158982678319124</v>
      </c>
      <c r="K98" s="163">
        <f t="shared" si="37"/>
        <v>1976</v>
      </c>
      <c r="L98" s="163">
        <f t="shared" si="38"/>
        <v>3470</v>
      </c>
      <c r="M98" s="164">
        <f t="shared" si="40"/>
        <v>6.8126470173541012E-4</v>
      </c>
      <c r="N98" s="166"/>
    </row>
    <row r="99" spans="1:14" x14ac:dyDescent="0.25">
      <c r="A99" s="161"/>
      <c r="B99" s="162" t="s">
        <v>116</v>
      </c>
      <c r="C99" s="163">
        <v>7747</v>
      </c>
      <c r="D99" s="163">
        <v>7822</v>
      </c>
      <c r="E99" s="163">
        <v>4081</v>
      </c>
      <c r="F99" s="163">
        <v>7164</v>
      </c>
      <c r="G99" s="163">
        <v>8223</v>
      </c>
      <c r="H99" s="163">
        <v>9036</v>
      </c>
      <c r="I99" s="164">
        <f t="shared" si="39"/>
        <v>9.886902590295521E-2</v>
      </c>
      <c r="J99" s="165">
        <f t="shared" si="36"/>
        <v>0.15520327282025059</v>
      </c>
      <c r="K99" s="163">
        <f t="shared" si="37"/>
        <v>813</v>
      </c>
      <c r="L99" s="163">
        <f t="shared" si="38"/>
        <v>1214</v>
      </c>
      <c r="M99" s="164">
        <f t="shared" si="40"/>
        <v>2.7263863965991256E-4</v>
      </c>
      <c r="N99" s="79"/>
    </row>
    <row r="100" spans="1:14" x14ac:dyDescent="0.25">
      <c r="A100" s="161"/>
      <c r="B100" s="162" t="s">
        <v>123</v>
      </c>
      <c r="C100" s="163">
        <v>2012</v>
      </c>
      <c r="D100" s="163">
        <v>2193</v>
      </c>
      <c r="E100" s="163">
        <v>893</v>
      </c>
      <c r="F100" s="163">
        <v>4607</v>
      </c>
      <c r="G100" s="163">
        <v>3258</v>
      </c>
      <c r="H100" s="163">
        <v>3585</v>
      </c>
      <c r="I100" s="164">
        <f t="shared" si="39"/>
        <v>0.10036832412523022</v>
      </c>
      <c r="J100" s="165">
        <f t="shared" si="36"/>
        <v>0.63474692202462379</v>
      </c>
      <c r="K100" s="163">
        <f t="shared" si="37"/>
        <v>327</v>
      </c>
      <c r="L100" s="163">
        <f t="shared" si="38"/>
        <v>1392</v>
      </c>
      <c r="M100" s="164">
        <f t="shared" si="40"/>
        <v>1.081683845928272E-4</v>
      </c>
      <c r="N100" s="79"/>
    </row>
    <row r="101" spans="1:14" x14ac:dyDescent="0.25">
      <c r="A101" s="161"/>
      <c r="B101" s="162" t="s">
        <v>119</v>
      </c>
      <c r="C101" s="163">
        <v>1383</v>
      </c>
      <c r="D101" s="163">
        <v>1184</v>
      </c>
      <c r="E101" s="163">
        <v>699</v>
      </c>
      <c r="F101" s="163">
        <v>1780</v>
      </c>
      <c r="G101" s="163">
        <v>1650</v>
      </c>
      <c r="H101" s="163">
        <v>2010</v>
      </c>
      <c r="I101" s="164">
        <f t="shared" si="39"/>
        <v>0.21818181818181825</v>
      </c>
      <c r="J101" s="165">
        <f t="shared" si="36"/>
        <v>0.69763513513513509</v>
      </c>
      <c r="K101" s="163">
        <f t="shared" si="37"/>
        <v>360</v>
      </c>
      <c r="L101" s="163">
        <f t="shared" si="38"/>
        <v>826</v>
      </c>
      <c r="M101" s="164">
        <f t="shared" si="40"/>
        <v>6.0646709353300601E-5</v>
      </c>
      <c r="N101" s="79"/>
    </row>
    <row r="102" spans="1:14" x14ac:dyDescent="0.25">
      <c r="A102" s="161"/>
      <c r="B102" s="162" t="s">
        <v>128</v>
      </c>
      <c r="C102" s="163">
        <v>324</v>
      </c>
      <c r="D102" s="163">
        <v>370</v>
      </c>
      <c r="E102" s="163">
        <v>586</v>
      </c>
      <c r="F102" s="163">
        <v>716</v>
      </c>
      <c r="G102" s="163">
        <v>386</v>
      </c>
      <c r="H102" s="163">
        <v>772</v>
      </c>
      <c r="I102" s="164">
        <f t="shared" si="39"/>
        <v>1</v>
      </c>
      <c r="J102" s="165">
        <f t="shared" si="36"/>
        <v>1.0864864864864865</v>
      </c>
      <c r="K102" s="163">
        <f t="shared" si="37"/>
        <v>386</v>
      </c>
      <c r="L102" s="163">
        <f t="shared" si="38"/>
        <v>402</v>
      </c>
      <c r="M102" s="164">
        <f t="shared" si="40"/>
        <v>2.3293163990421925E-5</v>
      </c>
      <c r="N102" s="79"/>
    </row>
    <row r="103" spans="1:14" x14ac:dyDescent="0.25">
      <c r="A103" s="161" t="s">
        <v>144</v>
      </c>
      <c r="B103" s="162" t="s">
        <v>131</v>
      </c>
      <c r="C103" s="163">
        <v>1061</v>
      </c>
      <c r="D103" s="163">
        <v>589</v>
      </c>
      <c r="E103" s="163">
        <v>245</v>
      </c>
      <c r="F103" s="163">
        <v>291</v>
      </c>
      <c r="G103" s="163">
        <v>803</v>
      </c>
      <c r="H103" s="163">
        <v>1084</v>
      </c>
      <c r="I103" s="164">
        <f t="shared" si="39"/>
        <v>0.3499377334993774</v>
      </c>
      <c r="J103" s="165">
        <f t="shared" si="36"/>
        <v>0.84040747028862484</v>
      </c>
      <c r="K103" s="163">
        <f t="shared" si="37"/>
        <v>281</v>
      </c>
      <c r="L103" s="163">
        <f t="shared" si="38"/>
        <v>495</v>
      </c>
      <c r="M103" s="164">
        <f t="shared" si="40"/>
        <v>3.2706981561680522E-5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19073</v>
      </c>
      <c r="D104" s="169">
        <f t="shared" si="41"/>
        <v>18498</v>
      </c>
      <c r="E104" s="169">
        <f t="shared" si="41"/>
        <v>6305</v>
      </c>
      <c r="F104" s="169">
        <f t="shared" si="41"/>
        <v>18736</v>
      </c>
      <c r="G104" s="169">
        <f t="shared" si="41"/>
        <v>23971</v>
      </c>
      <c r="H104" s="169">
        <f t="shared" si="41"/>
        <v>23700</v>
      </c>
      <c r="I104" s="170">
        <f t="shared" si="39"/>
        <v>-1.1305327270451748E-2</v>
      </c>
      <c r="J104" s="171">
        <f t="shared" si="36"/>
        <v>0.28121959130716845</v>
      </c>
      <c r="K104" s="169">
        <f>H104-G104</f>
        <v>-271</v>
      </c>
      <c r="L104" s="169">
        <f t="shared" si="38"/>
        <v>5202</v>
      </c>
      <c r="M104" s="170">
        <f t="shared" si="40"/>
        <v>7.1508806550906682E-4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980110</v>
      </c>
      <c r="D106" s="176">
        <v>966565</v>
      </c>
      <c r="E106" s="176">
        <v>392854</v>
      </c>
      <c r="F106" s="176">
        <v>1207077</v>
      </c>
      <c r="G106" s="176">
        <v>1327472</v>
      </c>
      <c r="H106" s="176">
        <v>1355457</v>
      </c>
      <c r="I106" s="177">
        <f>IFERROR(H106/G106-1,"-")</f>
        <v>2.1081423939638633E-2</v>
      </c>
      <c r="J106" s="177">
        <f>IFERROR(H106/D106-1,"-")</f>
        <v>0.40234438449561072</v>
      </c>
      <c r="K106" s="176">
        <f>H106-G106</f>
        <v>27985</v>
      </c>
      <c r="L106" s="176">
        <f>H106-D106</f>
        <v>388892</v>
      </c>
      <c r="M106" s="177">
        <f>H106/H$8</f>
        <v>4.089751578104317E-2</v>
      </c>
      <c r="N106" s="79"/>
    </row>
    <row r="107" spans="1:14" x14ac:dyDescent="0.25">
      <c r="A107" s="161" t="s">
        <v>96</v>
      </c>
      <c r="B107" s="157" t="s">
        <v>97</v>
      </c>
      <c r="C107" s="158">
        <v>144712</v>
      </c>
      <c r="D107" s="158">
        <v>147587</v>
      </c>
      <c r="E107" s="158">
        <v>116788</v>
      </c>
      <c r="F107" s="158">
        <v>199059</v>
      </c>
      <c r="G107" s="158">
        <v>203699</v>
      </c>
      <c r="H107" s="158">
        <v>194338</v>
      </c>
      <c r="I107" s="159">
        <f>IFERROR(H107/G107-1,"-")</f>
        <v>-4.5955061144139164E-2</v>
      </c>
      <c r="J107" s="160">
        <f t="shared" ref="J107:J118" si="42">IFERROR(H107/D107-1,"-")</f>
        <v>0.31676909212871052</v>
      </c>
      <c r="K107" s="158">
        <f t="shared" ref="K107:K117" si="43">H107-G107</f>
        <v>-9361</v>
      </c>
      <c r="L107" s="158">
        <f t="shared" ref="L107:L118" si="44">H107-D107</f>
        <v>46751</v>
      </c>
      <c r="M107" s="159">
        <f>H107/H$8</f>
        <v>5.863661792189917E-3</v>
      </c>
      <c r="N107" s="79"/>
    </row>
    <row r="108" spans="1:14" x14ac:dyDescent="0.25">
      <c r="A108" s="161" t="s">
        <v>103</v>
      </c>
      <c r="B108" s="162" t="s">
        <v>103</v>
      </c>
      <c r="C108" s="163">
        <v>48197</v>
      </c>
      <c r="D108" s="163">
        <v>39991</v>
      </c>
      <c r="E108" s="163">
        <v>11237</v>
      </c>
      <c r="F108" s="163">
        <v>70139</v>
      </c>
      <c r="G108" s="163">
        <v>55244</v>
      </c>
      <c r="H108" s="163">
        <v>55578</v>
      </c>
      <c r="I108" s="164">
        <f>IFERROR(H108/G108-1,"-")</f>
        <v>6.0459054376946764E-3</v>
      </c>
      <c r="J108" s="165">
        <f t="shared" si="42"/>
        <v>0.38976269660673646</v>
      </c>
      <c r="K108" s="163">
        <f t="shared" si="43"/>
        <v>334</v>
      </c>
      <c r="L108" s="163">
        <f t="shared" si="44"/>
        <v>15587</v>
      </c>
      <c r="M108" s="164">
        <f>H108/H$8</f>
        <v>1.676926772357085E-3</v>
      </c>
      <c r="N108" s="79"/>
    </row>
    <row r="109" spans="1:14" x14ac:dyDescent="0.25">
      <c r="A109" s="161" t="s">
        <v>100</v>
      </c>
      <c r="B109" s="162" t="s">
        <v>100</v>
      </c>
      <c r="C109" s="163">
        <v>96515</v>
      </c>
      <c r="D109" s="163">
        <v>107596</v>
      </c>
      <c r="E109" s="163">
        <v>105551</v>
      </c>
      <c r="F109" s="163">
        <v>128920</v>
      </c>
      <c r="G109" s="163">
        <v>148455</v>
      </c>
      <c r="H109" s="163">
        <v>138760</v>
      </c>
      <c r="I109" s="164">
        <f>IFERROR(H109/G109-1,"-")</f>
        <v>-6.5305984978613063E-2</v>
      </c>
      <c r="J109" s="165">
        <f t="shared" si="42"/>
        <v>0.28963902003791953</v>
      </c>
      <c r="K109" s="163">
        <f t="shared" si="43"/>
        <v>-9695</v>
      </c>
      <c r="L109" s="163">
        <f t="shared" si="44"/>
        <v>31164</v>
      </c>
      <c r="M109" s="164">
        <f>H109/H$8</f>
        <v>4.186735019832832E-3</v>
      </c>
      <c r="N109" s="79"/>
    </row>
    <row r="110" spans="1:14" x14ac:dyDescent="0.25">
      <c r="A110" s="161"/>
      <c r="B110" s="157" t="s">
        <v>107</v>
      </c>
      <c r="C110" s="158">
        <v>835398</v>
      </c>
      <c r="D110" s="158">
        <v>818978</v>
      </c>
      <c r="E110" s="158">
        <v>276066</v>
      </c>
      <c r="F110" s="158">
        <v>1008018</v>
      </c>
      <c r="G110" s="158">
        <v>1123773</v>
      </c>
      <c r="H110" s="158">
        <v>1161119</v>
      </c>
      <c r="I110" s="159">
        <f>IFERROR(H110/G110-1,"-")</f>
        <v>3.3232690231923989E-2</v>
      </c>
      <c r="J110" s="160">
        <f t="shared" si="42"/>
        <v>0.41776580079074166</v>
      </c>
      <c r="K110" s="158">
        <f t="shared" si="43"/>
        <v>37346</v>
      </c>
      <c r="L110" s="158">
        <f t="shared" si="44"/>
        <v>342141</v>
      </c>
      <c r="M110" s="159">
        <f>H110/H$8</f>
        <v>3.5033853988853253E-2</v>
      </c>
      <c r="N110" s="79"/>
    </row>
    <row r="111" spans="1:14" s="56" customFormat="1" x14ac:dyDescent="0.25">
      <c r="A111" s="161"/>
      <c r="B111" s="162" t="s">
        <v>110</v>
      </c>
      <c r="C111" s="163">
        <v>460921</v>
      </c>
      <c r="D111" s="163">
        <v>440006</v>
      </c>
      <c r="E111" s="163">
        <v>147447</v>
      </c>
      <c r="F111" s="163">
        <v>619928</v>
      </c>
      <c r="G111" s="163">
        <v>712793</v>
      </c>
      <c r="H111" s="163">
        <v>717114</v>
      </c>
      <c r="I111" s="164">
        <f t="shared" ref="I111:I118" si="45">IFERROR(H111/G111-1,"-")</f>
        <v>6.0620685107737327E-3</v>
      </c>
      <c r="J111" s="165">
        <f t="shared" si="42"/>
        <v>0.62978232115016608</v>
      </c>
      <c r="K111" s="163">
        <f t="shared" si="43"/>
        <v>4321</v>
      </c>
      <c r="L111" s="163">
        <f t="shared" si="44"/>
        <v>277108</v>
      </c>
      <c r="M111" s="164">
        <f t="shared" ref="M111:M118" si="46">H111/H$8</f>
        <v>2.1637116582678015E-2</v>
      </c>
      <c r="N111" s="166"/>
    </row>
    <row r="112" spans="1:14" s="56" customFormat="1" x14ac:dyDescent="0.25">
      <c r="A112" s="161"/>
      <c r="B112" s="162" t="s">
        <v>113</v>
      </c>
      <c r="C112" s="163">
        <v>104134</v>
      </c>
      <c r="D112" s="163">
        <v>80610</v>
      </c>
      <c r="E112" s="163">
        <v>20736</v>
      </c>
      <c r="F112" s="163">
        <v>41022</v>
      </c>
      <c r="G112" s="163">
        <v>53804</v>
      </c>
      <c r="H112" s="163">
        <v>54374</v>
      </c>
      <c r="I112" s="164">
        <f t="shared" si="45"/>
        <v>1.0594007880454948E-2</v>
      </c>
      <c r="J112" s="165">
        <f t="shared" si="42"/>
        <v>-0.32546830418062278</v>
      </c>
      <c r="K112" s="163">
        <f t="shared" si="43"/>
        <v>570</v>
      </c>
      <c r="L112" s="163">
        <f t="shared" si="44"/>
        <v>-26236</v>
      </c>
      <c r="M112" s="164">
        <f t="shared" si="46"/>
        <v>1.6405990917295358E-3</v>
      </c>
      <c r="N112" s="166"/>
    </row>
    <row r="113" spans="1:14" x14ac:dyDescent="0.25">
      <c r="A113" s="161"/>
      <c r="B113" s="162" t="s">
        <v>116</v>
      </c>
      <c r="C113" s="163">
        <v>95352</v>
      </c>
      <c r="D113" s="163">
        <v>90019</v>
      </c>
      <c r="E113" s="163">
        <v>13023</v>
      </c>
      <c r="F113" s="163">
        <v>60814</v>
      </c>
      <c r="G113" s="163">
        <v>72165</v>
      </c>
      <c r="H113" s="163">
        <v>78719</v>
      </c>
      <c r="I113" s="164">
        <f t="shared" si="45"/>
        <v>9.081964941453613E-2</v>
      </c>
      <c r="J113" s="165">
        <f t="shared" si="42"/>
        <v>-0.12552905497728262</v>
      </c>
      <c r="K113" s="163">
        <f t="shared" si="43"/>
        <v>6554</v>
      </c>
      <c r="L113" s="163">
        <f t="shared" si="44"/>
        <v>-11300</v>
      </c>
      <c r="M113" s="164">
        <f t="shared" si="46"/>
        <v>2.375148414717647E-3</v>
      </c>
      <c r="N113" s="79"/>
    </row>
    <row r="114" spans="1:14" x14ac:dyDescent="0.25">
      <c r="A114" s="161"/>
      <c r="B114" s="162" t="s">
        <v>123</v>
      </c>
      <c r="C114" s="163">
        <v>15024</v>
      </c>
      <c r="D114" s="163">
        <v>17067</v>
      </c>
      <c r="E114" s="163">
        <v>8362</v>
      </c>
      <c r="F114" s="163">
        <v>38570</v>
      </c>
      <c r="G114" s="163">
        <v>38476</v>
      </c>
      <c r="H114" s="163">
        <v>38247</v>
      </c>
      <c r="I114" s="164">
        <f t="shared" si="45"/>
        <v>-5.9517621374363117E-3</v>
      </c>
      <c r="J114" s="165">
        <f t="shared" si="42"/>
        <v>1.2409913868869751</v>
      </c>
      <c r="K114" s="163">
        <f t="shared" si="43"/>
        <v>-229</v>
      </c>
      <c r="L114" s="163">
        <f t="shared" si="44"/>
        <v>21180</v>
      </c>
      <c r="M114" s="164">
        <f t="shared" si="46"/>
        <v>1.1540073097689992E-3</v>
      </c>
      <c r="N114" s="79"/>
    </row>
    <row r="115" spans="1:14" x14ac:dyDescent="0.25">
      <c r="A115" s="161"/>
      <c r="B115" s="162" t="s">
        <v>119</v>
      </c>
      <c r="C115" s="163">
        <v>25559</v>
      </c>
      <c r="D115" s="163">
        <v>28205</v>
      </c>
      <c r="E115" s="163">
        <v>19245</v>
      </c>
      <c r="F115" s="163">
        <v>39216</v>
      </c>
      <c r="G115" s="163">
        <v>38880</v>
      </c>
      <c r="H115" s="163">
        <v>30752</v>
      </c>
      <c r="I115" s="164">
        <f t="shared" si="45"/>
        <v>-0.20905349794238681</v>
      </c>
      <c r="J115" s="165">
        <f t="shared" si="42"/>
        <v>9.0303137741535089E-2</v>
      </c>
      <c r="K115" s="163">
        <f t="shared" si="43"/>
        <v>-8128</v>
      </c>
      <c r="L115" s="163">
        <f t="shared" si="44"/>
        <v>2547</v>
      </c>
      <c r="M115" s="164">
        <f t="shared" si="46"/>
        <v>9.2786448061328369E-4</v>
      </c>
      <c r="N115" s="79"/>
    </row>
    <row r="116" spans="1:14" x14ac:dyDescent="0.25">
      <c r="A116" s="161"/>
      <c r="B116" s="162" t="s">
        <v>128</v>
      </c>
      <c r="C116" s="163">
        <v>3838</v>
      </c>
      <c r="D116" s="163">
        <v>5162</v>
      </c>
      <c r="E116" s="163">
        <v>2329</v>
      </c>
      <c r="F116" s="163">
        <v>11148</v>
      </c>
      <c r="G116" s="163">
        <v>9646</v>
      </c>
      <c r="H116" s="163">
        <v>10750</v>
      </c>
      <c r="I116" s="164">
        <f t="shared" si="45"/>
        <v>0.1144515861496993</v>
      </c>
      <c r="J116" s="165">
        <f t="shared" si="42"/>
        <v>1.08252615265401</v>
      </c>
      <c r="K116" s="163">
        <f t="shared" si="43"/>
        <v>1104</v>
      </c>
      <c r="L116" s="163">
        <f t="shared" si="44"/>
        <v>5588</v>
      </c>
      <c r="M116" s="164">
        <f t="shared" si="46"/>
        <v>3.2435429131740374E-4</v>
      </c>
      <c r="N116" s="79"/>
    </row>
    <row r="117" spans="1:14" x14ac:dyDescent="0.25">
      <c r="A117" s="161" t="s">
        <v>144</v>
      </c>
      <c r="B117" s="162" t="s">
        <v>131</v>
      </c>
      <c r="C117" s="163">
        <v>10324</v>
      </c>
      <c r="D117" s="163">
        <v>10767</v>
      </c>
      <c r="E117" s="163">
        <v>7254</v>
      </c>
      <c r="F117" s="163">
        <v>6599</v>
      </c>
      <c r="G117" s="163">
        <v>6156</v>
      </c>
      <c r="H117" s="163">
        <v>9761</v>
      </c>
      <c r="I117" s="164">
        <f t="shared" si="45"/>
        <v>0.58560753736192339</v>
      </c>
      <c r="J117" s="165">
        <f t="shared" si="42"/>
        <v>-9.3433639825392434E-2</v>
      </c>
      <c r="K117" s="163">
        <f t="shared" si="43"/>
        <v>3605</v>
      </c>
      <c r="L117" s="163">
        <f t="shared" si="44"/>
        <v>-1006</v>
      </c>
      <c r="M117" s="164">
        <f t="shared" si="46"/>
        <v>2.9451369651620256E-4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120246</v>
      </c>
      <c r="D118" s="169">
        <f t="shared" si="47"/>
        <v>147142</v>
      </c>
      <c r="E118" s="169">
        <f t="shared" si="47"/>
        <v>57670</v>
      </c>
      <c r="F118" s="169">
        <f t="shared" si="47"/>
        <v>190721</v>
      </c>
      <c r="G118" s="169">
        <f t="shared" si="47"/>
        <v>191853</v>
      </c>
      <c r="H118" s="169">
        <f t="shared" si="47"/>
        <v>221402</v>
      </c>
      <c r="I118" s="170">
        <f t="shared" si="45"/>
        <v>0.15401896243478075</v>
      </c>
      <c r="J118" s="171">
        <f t="shared" si="42"/>
        <v>0.50468255154884401</v>
      </c>
      <c r="K118" s="169">
        <f>H118-G118</f>
        <v>29549</v>
      </c>
      <c r="L118" s="169">
        <f t="shared" si="44"/>
        <v>74260</v>
      </c>
      <c r="M118" s="170">
        <f t="shared" si="46"/>
        <v>6.6802501215121697E-3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486402</v>
      </c>
      <c r="D120" s="176">
        <v>454490</v>
      </c>
      <c r="E120" s="176">
        <v>180102</v>
      </c>
      <c r="F120" s="176">
        <v>489441</v>
      </c>
      <c r="G120" s="176">
        <v>523336</v>
      </c>
      <c r="H120" s="176">
        <v>529058</v>
      </c>
      <c r="I120" s="177">
        <f>IFERROR(H120/G120-1,"-")</f>
        <v>1.0933702248650867E-2</v>
      </c>
      <c r="J120" s="177">
        <f>IFERROR(H120/D120-1,"-")</f>
        <v>0.16406961649321228</v>
      </c>
      <c r="K120" s="176">
        <f>H120-G120</f>
        <v>5722</v>
      </c>
      <c r="L120" s="176">
        <f>H120-D120</f>
        <v>74568</v>
      </c>
      <c r="M120" s="177">
        <f>H120/H$8</f>
        <v>1.5962998386586325E-2</v>
      </c>
      <c r="N120" s="79"/>
    </row>
    <row r="121" spans="1:14" x14ac:dyDescent="0.25">
      <c r="A121" s="161" t="s">
        <v>96</v>
      </c>
      <c r="B121" s="157" t="s">
        <v>97</v>
      </c>
      <c r="C121" s="158">
        <v>247494</v>
      </c>
      <c r="D121" s="158">
        <v>214873</v>
      </c>
      <c r="E121" s="158">
        <v>92166</v>
      </c>
      <c r="F121" s="158">
        <v>251082</v>
      </c>
      <c r="G121" s="158">
        <v>280170</v>
      </c>
      <c r="H121" s="158">
        <v>283352</v>
      </c>
      <c r="I121" s="159">
        <f>IFERROR(H121/G121-1,"-")</f>
        <v>1.1357390155976699E-2</v>
      </c>
      <c r="J121" s="160">
        <f t="shared" ref="J121:J132" si="48">IFERROR(H121/D121-1,"-")</f>
        <v>0.31869522927496718</v>
      </c>
      <c r="K121" s="158">
        <f t="shared" ref="K121:K131" si="49">H121-G121</f>
        <v>3182</v>
      </c>
      <c r="L121" s="158">
        <f t="shared" ref="L121:L132" si="50">H121-D121</f>
        <v>68479</v>
      </c>
      <c r="M121" s="159">
        <f>H121/H$8</f>
        <v>8.5494360142668816E-3</v>
      </c>
      <c r="N121" s="79"/>
    </row>
    <row r="122" spans="1:14" x14ac:dyDescent="0.25">
      <c r="A122" s="161" t="s">
        <v>103</v>
      </c>
      <c r="B122" s="162" t="s">
        <v>103</v>
      </c>
      <c r="C122" s="163">
        <v>126888</v>
      </c>
      <c r="D122" s="163">
        <v>99964</v>
      </c>
      <c r="E122" s="163">
        <v>36356</v>
      </c>
      <c r="F122" s="163">
        <v>118332</v>
      </c>
      <c r="G122" s="163">
        <v>110477</v>
      </c>
      <c r="H122" s="163">
        <v>122087</v>
      </c>
      <c r="I122" s="164">
        <f>IFERROR(H122/G122-1,"-")</f>
        <v>0.10508974718719744</v>
      </c>
      <c r="J122" s="165">
        <f t="shared" si="48"/>
        <v>0.22130967148173353</v>
      </c>
      <c r="K122" s="163">
        <f t="shared" si="49"/>
        <v>11610</v>
      </c>
      <c r="L122" s="163">
        <f t="shared" si="50"/>
        <v>22123</v>
      </c>
      <c r="M122" s="164">
        <f>H122/H$8</f>
        <v>3.6836690571225923E-3</v>
      </c>
      <c r="N122" s="79"/>
    </row>
    <row r="123" spans="1:14" x14ac:dyDescent="0.25">
      <c r="A123" s="161" t="s">
        <v>100</v>
      </c>
      <c r="B123" s="162" t="s">
        <v>100</v>
      </c>
      <c r="C123" s="163">
        <v>120606</v>
      </c>
      <c r="D123" s="163">
        <v>114909</v>
      </c>
      <c r="E123" s="163">
        <v>55810</v>
      </c>
      <c r="F123" s="163">
        <v>132750</v>
      </c>
      <c r="G123" s="163">
        <v>169693</v>
      </c>
      <c r="H123" s="163">
        <v>161265</v>
      </c>
      <c r="I123" s="164">
        <f>IFERROR(H123/G123-1,"-")</f>
        <v>-4.9666161833428646E-2</v>
      </c>
      <c r="J123" s="165">
        <f t="shared" si="48"/>
        <v>0.40341487611936411</v>
      </c>
      <c r="K123" s="163">
        <f t="shared" si="49"/>
        <v>-8428</v>
      </c>
      <c r="L123" s="163">
        <f t="shared" si="50"/>
        <v>46356</v>
      </c>
      <c r="M123" s="164">
        <f>H123/H$8</f>
        <v>4.8657669571442897E-3</v>
      </c>
      <c r="N123" s="79"/>
    </row>
    <row r="124" spans="1:14" x14ac:dyDescent="0.25">
      <c r="A124" s="161"/>
      <c r="B124" s="157" t="s">
        <v>107</v>
      </c>
      <c r="C124" s="158">
        <v>238908</v>
      </c>
      <c r="D124" s="158">
        <v>239617</v>
      </c>
      <c r="E124" s="158">
        <v>87936</v>
      </c>
      <c r="F124" s="158">
        <v>238359</v>
      </c>
      <c r="G124" s="158">
        <v>243166</v>
      </c>
      <c r="H124" s="158">
        <v>245706</v>
      </c>
      <c r="I124" s="159">
        <f>IFERROR(H124/G124-1,"-")</f>
        <v>1.0445539261245473E-2</v>
      </c>
      <c r="J124" s="160">
        <f t="shared" si="48"/>
        <v>2.5411385669631192E-2</v>
      </c>
      <c r="K124" s="158">
        <f t="shared" si="49"/>
        <v>2540</v>
      </c>
      <c r="L124" s="158">
        <f t="shared" si="50"/>
        <v>6089</v>
      </c>
      <c r="M124" s="159">
        <f>H124/H$8</f>
        <v>7.413562372319442E-3</v>
      </c>
      <c r="N124" s="79"/>
    </row>
    <row r="125" spans="1:14" s="56" customFormat="1" x14ac:dyDescent="0.25">
      <c r="A125" s="161"/>
      <c r="B125" s="162" t="s">
        <v>110</v>
      </c>
      <c r="C125" s="163">
        <v>32556</v>
      </c>
      <c r="D125" s="163">
        <v>29399</v>
      </c>
      <c r="E125" s="163">
        <v>10277</v>
      </c>
      <c r="F125" s="163">
        <v>29734</v>
      </c>
      <c r="G125" s="163">
        <v>36580</v>
      </c>
      <c r="H125" s="163">
        <v>32836</v>
      </c>
      <c r="I125" s="164">
        <f t="shared" ref="I125:I132" si="51">IFERROR(H125/G125-1,"-")</f>
        <v>-0.10235101148168402</v>
      </c>
      <c r="J125" s="165">
        <f t="shared" si="48"/>
        <v>0.1169087383924623</v>
      </c>
      <c r="K125" s="163">
        <f t="shared" si="49"/>
        <v>-3744</v>
      </c>
      <c r="L125" s="163">
        <f t="shared" si="50"/>
        <v>3437</v>
      </c>
      <c r="M125" s="164">
        <f t="shared" ref="M125:M132" si="52">H125/H$8</f>
        <v>9.9074395439053653E-4</v>
      </c>
      <c r="N125" s="166"/>
    </row>
    <row r="126" spans="1:14" s="56" customFormat="1" x14ac:dyDescent="0.25">
      <c r="A126" s="161"/>
      <c r="B126" s="162" t="s">
        <v>113</v>
      </c>
      <c r="C126" s="163">
        <v>30834</v>
      </c>
      <c r="D126" s="163">
        <v>27082</v>
      </c>
      <c r="E126" s="163">
        <v>10562</v>
      </c>
      <c r="F126" s="163">
        <v>29500</v>
      </c>
      <c r="G126" s="163">
        <v>37398</v>
      </c>
      <c r="H126" s="163">
        <v>36612</v>
      </c>
      <c r="I126" s="164">
        <f t="shared" si="51"/>
        <v>-2.1017166693406031E-2</v>
      </c>
      <c r="J126" s="165">
        <f t="shared" si="48"/>
        <v>0.35189424710139572</v>
      </c>
      <c r="K126" s="163">
        <f t="shared" si="49"/>
        <v>-786</v>
      </c>
      <c r="L126" s="163">
        <f t="shared" si="50"/>
        <v>9530</v>
      </c>
      <c r="M126" s="164">
        <f t="shared" si="52"/>
        <v>1.1046752849965381E-3</v>
      </c>
      <c r="N126" s="166"/>
    </row>
    <row r="127" spans="1:14" x14ac:dyDescent="0.25">
      <c r="A127" s="161"/>
      <c r="B127" s="162" t="s">
        <v>116</v>
      </c>
      <c r="C127" s="163">
        <v>17087</v>
      </c>
      <c r="D127" s="163">
        <v>18393</v>
      </c>
      <c r="E127" s="163">
        <v>6115</v>
      </c>
      <c r="F127" s="163">
        <v>21279</v>
      </c>
      <c r="G127" s="163">
        <v>24467</v>
      </c>
      <c r="H127" s="163">
        <v>24007</v>
      </c>
      <c r="I127" s="164">
        <f t="shared" si="51"/>
        <v>-1.880083377610664E-2</v>
      </c>
      <c r="J127" s="165">
        <f t="shared" si="48"/>
        <v>0.30522481378785415</v>
      </c>
      <c r="K127" s="163">
        <f t="shared" si="49"/>
        <v>-460</v>
      </c>
      <c r="L127" s="163">
        <f t="shared" si="50"/>
        <v>5614</v>
      </c>
      <c r="M127" s="164">
        <f t="shared" si="52"/>
        <v>7.2435102061924755E-4</v>
      </c>
      <c r="N127" s="79"/>
    </row>
    <row r="128" spans="1:14" x14ac:dyDescent="0.25">
      <c r="A128" s="161"/>
      <c r="B128" s="162" t="s">
        <v>123</v>
      </c>
      <c r="C128" s="163">
        <v>4254</v>
      </c>
      <c r="D128" s="163">
        <v>4162</v>
      </c>
      <c r="E128" s="163">
        <v>1593</v>
      </c>
      <c r="F128" s="163">
        <v>5628</v>
      </c>
      <c r="G128" s="163">
        <v>6402</v>
      </c>
      <c r="H128" s="163">
        <v>6684</v>
      </c>
      <c r="I128" s="164">
        <f t="shared" si="51"/>
        <v>4.4048734770384179E-2</v>
      </c>
      <c r="J128" s="165">
        <f t="shared" si="48"/>
        <v>0.60595867371456036</v>
      </c>
      <c r="K128" s="163">
        <f t="shared" si="49"/>
        <v>282</v>
      </c>
      <c r="L128" s="163">
        <f t="shared" si="50"/>
        <v>2522</v>
      </c>
      <c r="M128" s="164">
        <f t="shared" si="52"/>
        <v>2.016729379688862E-4</v>
      </c>
      <c r="N128" s="79"/>
    </row>
    <row r="129" spans="1:14" x14ac:dyDescent="0.25">
      <c r="A129" s="161"/>
      <c r="B129" s="162" t="s">
        <v>119</v>
      </c>
      <c r="C129" s="163">
        <v>4534</v>
      </c>
      <c r="D129" s="163">
        <v>3557</v>
      </c>
      <c r="E129" s="163">
        <v>1615</v>
      </c>
      <c r="F129" s="163">
        <v>4189</v>
      </c>
      <c r="G129" s="163">
        <v>5284</v>
      </c>
      <c r="H129" s="163">
        <v>5104</v>
      </c>
      <c r="I129" s="164">
        <f t="shared" si="51"/>
        <v>-3.4065102195306562E-2</v>
      </c>
      <c r="J129" s="165">
        <f t="shared" si="48"/>
        <v>0.43491706494236726</v>
      </c>
      <c r="K129" s="163">
        <f t="shared" si="49"/>
        <v>-180</v>
      </c>
      <c r="L129" s="163">
        <f t="shared" si="50"/>
        <v>1547</v>
      </c>
      <c r="M129" s="164">
        <f t="shared" si="52"/>
        <v>1.5400040026828174E-4</v>
      </c>
      <c r="N129" s="79"/>
    </row>
    <row r="130" spans="1:14" x14ac:dyDescent="0.25">
      <c r="A130" s="161"/>
      <c r="B130" s="162" t="s">
        <v>128</v>
      </c>
      <c r="C130" s="163">
        <v>3842</v>
      </c>
      <c r="D130" s="163">
        <v>3855</v>
      </c>
      <c r="E130" s="163">
        <v>1654</v>
      </c>
      <c r="F130" s="163">
        <v>2347</v>
      </c>
      <c r="G130" s="163">
        <v>3063</v>
      </c>
      <c r="H130" s="163">
        <v>3493</v>
      </c>
      <c r="I130" s="164">
        <f t="shared" si="51"/>
        <v>0.14038524322559587</v>
      </c>
      <c r="J130" s="165">
        <f t="shared" si="48"/>
        <v>-9.3904020752269779E-2</v>
      </c>
      <c r="K130" s="163">
        <f t="shared" si="49"/>
        <v>430</v>
      </c>
      <c r="L130" s="163">
        <f t="shared" si="50"/>
        <v>-362</v>
      </c>
      <c r="M130" s="164">
        <f t="shared" si="52"/>
        <v>1.0539251530899453E-4</v>
      </c>
      <c r="N130" s="79"/>
    </row>
    <row r="131" spans="1:14" x14ac:dyDescent="0.25">
      <c r="A131" s="161" t="s">
        <v>144</v>
      </c>
      <c r="B131" s="162" t="s">
        <v>131</v>
      </c>
      <c r="C131" s="163">
        <v>6767</v>
      </c>
      <c r="D131" s="163">
        <v>5042</v>
      </c>
      <c r="E131" s="163">
        <v>2067</v>
      </c>
      <c r="F131" s="163">
        <v>3360</v>
      </c>
      <c r="G131" s="163">
        <v>4256</v>
      </c>
      <c r="H131" s="163">
        <v>4528</v>
      </c>
      <c r="I131" s="164">
        <f t="shared" si="51"/>
        <v>6.3909774436090139E-2</v>
      </c>
      <c r="J131" s="165">
        <f t="shared" si="48"/>
        <v>-0.10194367314557717</v>
      </c>
      <c r="K131" s="163">
        <f t="shared" si="49"/>
        <v>272</v>
      </c>
      <c r="L131" s="163">
        <f t="shared" si="50"/>
        <v>-514</v>
      </c>
      <c r="M131" s="164">
        <f t="shared" si="52"/>
        <v>1.36621044752112E-4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139034</v>
      </c>
      <c r="D132" s="169">
        <f t="shared" si="53"/>
        <v>148127</v>
      </c>
      <c r="E132" s="169">
        <f t="shared" si="53"/>
        <v>54053</v>
      </c>
      <c r="F132" s="169">
        <f t="shared" si="53"/>
        <v>142322</v>
      </c>
      <c r="G132" s="169">
        <f t="shared" si="53"/>
        <v>125716</v>
      </c>
      <c r="H132" s="169">
        <f t="shared" si="53"/>
        <v>132442</v>
      </c>
      <c r="I132" s="170">
        <f t="shared" si="51"/>
        <v>5.3501543160775045E-2</v>
      </c>
      <c r="J132" s="171">
        <f t="shared" si="48"/>
        <v>-0.10588886563556943</v>
      </c>
      <c r="K132" s="169">
        <f>H132-G132</f>
        <v>6726</v>
      </c>
      <c r="L132" s="169">
        <f t="shared" si="50"/>
        <v>-15685</v>
      </c>
      <c r="M132" s="170">
        <f t="shared" si="52"/>
        <v>3.9961052140148447E-3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1915530</v>
      </c>
      <c r="D134" s="176">
        <v>1707294</v>
      </c>
      <c r="E134" s="176">
        <v>551112</v>
      </c>
      <c r="F134" s="176">
        <v>1596976</v>
      </c>
      <c r="G134" s="176">
        <v>1728214</v>
      </c>
      <c r="H134" s="176">
        <v>1828241</v>
      </c>
      <c r="I134" s="177">
        <f>IFERROR(H134/G134-1,"-")</f>
        <v>5.7878827506315789E-2</v>
      </c>
      <c r="J134" s="177">
        <f>IFERROR(H134/D134-1,"-")</f>
        <v>7.084134308443657E-2</v>
      </c>
      <c r="K134" s="176">
        <f>H134-G134</f>
        <v>100027</v>
      </c>
      <c r="L134" s="176">
        <f>H134-D134</f>
        <v>120947</v>
      </c>
      <c r="M134" s="177">
        <f>H134/H$8</f>
        <v>5.5162587340690371E-2</v>
      </c>
      <c r="N134" s="79"/>
    </row>
    <row r="135" spans="1:14" x14ac:dyDescent="0.25">
      <c r="A135" s="161" t="s">
        <v>96</v>
      </c>
      <c r="B135" s="157" t="s">
        <v>97</v>
      </c>
      <c r="C135" s="158">
        <v>200945</v>
      </c>
      <c r="D135" s="158">
        <v>184876</v>
      </c>
      <c r="E135" s="158">
        <v>59911</v>
      </c>
      <c r="F135" s="158">
        <v>97634</v>
      </c>
      <c r="G135" s="158">
        <v>107672</v>
      </c>
      <c r="H135" s="158">
        <v>98196</v>
      </c>
      <c r="I135" s="159">
        <f>IFERROR(H135/G135-1,"-")</f>
        <v>-8.8008024370309856E-2</v>
      </c>
      <c r="J135" s="160">
        <f t="shared" ref="J135:J146" si="54">IFERROR(H135/D135-1,"-")</f>
        <v>-0.46885479997403667</v>
      </c>
      <c r="K135" s="158">
        <f t="shared" ref="K135:K145" si="55">H135-G135</f>
        <v>-9476</v>
      </c>
      <c r="L135" s="158">
        <f t="shared" ref="L135:L146" si="56">H135-D135</f>
        <v>-86680</v>
      </c>
      <c r="M135" s="159">
        <f>H135/H$8</f>
        <v>2.9628180456003515E-3</v>
      </c>
      <c r="N135" s="79"/>
    </row>
    <row r="136" spans="1:14" x14ac:dyDescent="0.25">
      <c r="A136" s="161" t="s">
        <v>103</v>
      </c>
      <c r="B136" s="162" t="s">
        <v>103</v>
      </c>
      <c r="C136" s="163">
        <v>141429</v>
      </c>
      <c r="D136" s="163">
        <v>92544</v>
      </c>
      <c r="E136" s="163">
        <v>39383</v>
      </c>
      <c r="F136" s="163">
        <v>53764</v>
      </c>
      <c r="G136" s="163">
        <v>57796</v>
      </c>
      <c r="H136" s="163">
        <v>46931</v>
      </c>
      <c r="I136" s="164">
        <f>IFERROR(H136/G136-1,"-")</f>
        <v>-0.18798878815142916</v>
      </c>
      <c r="J136" s="165">
        <f t="shared" si="54"/>
        <v>-0.49287906293222683</v>
      </c>
      <c r="K136" s="163">
        <f t="shared" si="55"/>
        <v>-10865</v>
      </c>
      <c r="L136" s="163">
        <f t="shared" si="56"/>
        <v>-45613</v>
      </c>
      <c r="M136" s="164">
        <f>H136/H$8</f>
        <v>1.4160252321690301E-3</v>
      </c>
      <c r="N136" s="79"/>
    </row>
    <row r="137" spans="1:14" x14ac:dyDescent="0.25">
      <c r="A137" s="161" t="s">
        <v>100</v>
      </c>
      <c r="B137" s="162" t="s">
        <v>100</v>
      </c>
      <c r="C137" s="163">
        <v>59516</v>
      </c>
      <c r="D137" s="163">
        <v>92332</v>
      </c>
      <c r="E137" s="163">
        <v>20528</v>
      </c>
      <c r="F137" s="163">
        <v>43870</v>
      </c>
      <c r="G137" s="163">
        <v>49876</v>
      </c>
      <c r="H137" s="163">
        <v>51265</v>
      </c>
      <c r="I137" s="164">
        <f>IFERROR(H137/G137-1,"-")</f>
        <v>2.7849065682893581E-2</v>
      </c>
      <c r="J137" s="165">
        <f t="shared" si="54"/>
        <v>-0.44477537581770132</v>
      </c>
      <c r="K137" s="163">
        <f t="shared" si="55"/>
        <v>1389</v>
      </c>
      <c r="L137" s="163">
        <f t="shared" si="56"/>
        <v>-41067</v>
      </c>
      <c r="M137" s="164">
        <f>H137/H$8</f>
        <v>1.5467928134313212E-3</v>
      </c>
      <c r="N137" s="79"/>
    </row>
    <row r="138" spans="1:14" x14ac:dyDescent="0.25">
      <c r="A138" s="161"/>
      <c r="B138" s="157" t="s">
        <v>107</v>
      </c>
      <c r="C138" s="158">
        <v>1714585</v>
      </c>
      <c r="D138" s="158">
        <v>1522418</v>
      </c>
      <c r="E138" s="158">
        <v>491201</v>
      </c>
      <c r="F138" s="158">
        <v>1499342</v>
      </c>
      <c r="G138" s="158">
        <v>1620542</v>
      </c>
      <c r="H138" s="158">
        <v>1730045</v>
      </c>
      <c r="I138" s="159">
        <f>IFERROR(H138/G138-1,"-")</f>
        <v>6.7571837076731089E-2</v>
      </c>
      <c r="J138" s="160">
        <f t="shared" si="54"/>
        <v>0.13637975904120947</v>
      </c>
      <c r="K138" s="158">
        <f t="shared" si="55"/>
        <v>109503</v>
      </c>
      <c r="L138" s="158">
        <f t="shared" si="56"/>
        <v>207627</v>
      </c>
      <c r="M138" s="159">
        <f>H138/H$8</f>
        <v>5.2199769295090022E-2</v>
      </c>
      <c r="N138" s="79"/>
    </row>
    <row r="139" spans="1:14" s="56" customFormat="1" x14ac:dyDescent="0.25">
      <c r="A139" s="161"/>
      <c r="B139" s="162" t="s">
        <v>110</v>
      </c>
      <c r="C139" s="163">
        <v>944294</v>
      </c>
      <c r="D139" s="163">
        <v>780735</v>
      </c>
      <c r="E139" s="163">
        <v>214809</v>
      </c>
      <c r="F139" s="163">
        <v>678639</v>
      </c>
      <c r="G139" s="163">
        <v>687333</v>
      </c>
      <c r="H139" s="163">
        <v>793973</v>
      </c>
      <c r="I139" s="164">
        <f t="shared" ref="I139:I146" si="57">IFERROR(H139/G139-1,"-")</f>
        <v>0.15515041471892088</v>
      </c>
      <c r="J139" s="165">
        <f t="shared" si="54"/>
        <v>1.6955817274747487E-2</v>
      </c>
      <c r="K139" s="163">
        <f t="shared" si="55"/>
        <v>106640</v>
      </c>
      <c r="L139" s="163">
        <f t="shared" si="56"/>
        <v>13238</v>
      </c>
      <c r="M139" s="164">
        <f t="shared" ref="M139:M146" si="58">H139/H$8</f>
        <v>2.3956144161874696E-2</v>
      </c>
      <c r="N139" s="166"/>
    </row>
    <row r="140" spans="1:14" s="56" customFormat="1" x14ac:dyDescent="0.25">
      <c r="A140" s="161"/>
      <c r="B140" s="162" t="s">
        <v>113</v>
      </c>
      <c r="C140" s="163">
        <v>117676</v>
      </c>
      <c r="D140" s="163">
        <v>103196</v>
      </c>
      <c r="E140" s="163">
        <v>39143</v>
      </c>
      <c r="F140" s="163">
        <v>119039</v>
      </c>
      <c r="G140" s="163">
        <v>164937</v>
      </c>
      <c r="H140" s="163">
        <v>175258</v>
      </c>
      <c r="I140" s="164">
        <f t="shared" si="57"/>
        <v>6.2575407579863906E-2</v>
      </c>
      <c r="J140" s="165">
        <f t="shared" si="54"/>
        <v>0.69830225977751081</v>
      </c>
      <c r="K140" s="163">
        <f t="shared" si="55"/>
        <v>10321</v>
      </c>
      <c r="L140" s="163">
        <f t="shared" si="56"/>
        <v>72062</v>
      </c>
      <c r="M140" s="164">
        <f t="shared" si="58"/>
        <v>5.2879706407167942E-3</v>
      </c>
      <c r="N140" s="166"/>
    </row>
    <row r="141" spans="1:14" x14ac:dyDescent="0.25">
      <c r="A141" s="161"/>
      <c r="B141" s="162" t="s">
        <v>116</v>
      </c>
      <c r="C141" s="163">
        <v>151337</v>
      </c>
      <c r="D141" s="163">
        <v>125725</v>
      </c>
      <c r="E141" s="163">
        <v>37372</v>
      </c>
      <c r="F141" s="163">
        <v>159303</v>
      </c>
      <c r="G141" s="163">
        <v>151870</v>
      </c>
      <c r="H141" s="163">
        <v>157248</v>
      </c>
      <c r="I141" s="164">
        <f t="shared" si="57"/>
        <v>3.5411865411207E-2</v>
      </c>
      <c r="J141" s="165">
        <f t="shared" si="54"/>
        <v>0.25072976734937358</v>
      </c>
      <c r="K141" s="163">
        <f t="shared" si="55"/>
        <v>5378</v>
      </c>
      <c r="L141" s="163">
        <f t="shared" si="56"/>
        <v>31523</v>
      </c>
      <c r="M141" s="164">
        <f t="shared" si="58"/>
        <v>4.7445640559143354E-3</v>
      </c>
      <c r="N141" s="79"/>
    </row>
    <row r="142" spans="1:14" x14ac:dyDescent="0.25">
      <c r="A142" s="161"/>
      <c r="B142" s="162" t="s">
        <v>123</v>
      </c>
      <c r="C142" s="163">
        <v>34970</v>
      </c>
      <c r="D142" s="163">
        <v>35626</v>
      </c>
      <c r="E142" s="163">
        <v>7560</v>
      </c>
      <c r="F142" s="163">
        <v>57002</v>
      </c>
      <c r="G142" s="163">
        <v>72744</v>
      </c>
      <c r="H142" s="163">
        <v>55074</v>
      </c>
      <c r="I142" s="164">
        <f t="shared" si="57"/>
        <v>-0.24290663147476077</v>
      </c>
      <c r="J142" s="165">
        <f t="shared" si="54"/>
        <v>0.54589344860495137</v>
      </c>
      <c r="K142" s="163">
        <f t="shared" si="55"/>
        <v>-17670</v>
      </c>
      <c r="L142" s="163">
        <f t="shared" si="56"/>
        <v>19448</v>
      </c>
      <c r="M142" s="164">
        <f t="shared" si="58"/>
        <v>1.6617198362804365E-3</v>
      </c>
      <c r="N142" s="79"/>
    </row>
    <row r="143" spans="1:14" x14ac:dyDescent="0.25">
      <c r="A143" s="161"/>
      <c r="B143" s="162" t="s">
        <v>119</v>
      </c>
      <c r="C143" s="163">
        <v>35457</v>
      </c>
      <c r="D143" s="163">
        <v>35418</v>
      </c>
      <c r="E143" s="163">
        <v>11318</v>
      </c>
      <c r="F143" s="163">
        <v>29084</v>
      </c>
      <c r="G143" s="163">
        <v>37319</v>
      </c>
      <c r="H143" s="163">
        <v>38592</v>
      </c>
      <c r="I143" s="164">
        <f t="shared" si="57"/>
        <v>3.4111310592459532E-2</v>
      </c>
      <c r="J143" s="165">
        <f t="shared" si="54"/>
        <v>8.9615449771302647E-2</v>
      </c>
      <c r="K143" s="163">
        <f t="shared" si="55"/>
        <v>1273</v>
      </c>
      <c r="L143" s="163">
        <f t="shared" si="56"/>
        <v>3174</v>
      </c>
      <c r="M143" s="164">
        <f t="shared" si="58"/>
        <v>1.1644168195833716E-3</v>
      </c>
      <c r="N143" s="79"/>
    </row>
    <row r="144" spans="1:14" x14ac:dyDescent="0.25">
      <c r="A144" s="161"/>
      <c r="B144" s="162" t="s">
        <v>128</v>
      </c>
      <c r="C144" s="163">
        <v>15052</v>
      </c>
      <c r="D144" s="163">
        <v>16194</v>
      </c>
      <c r="E144" s="163">
        <v>15309</v>
      </c>
      <c r="F144" s="163">
        <v>20597</v>
      </c>
      <c r="G144" s="163">
        <v>24080</v>
      </c>
      <c r="H144" s="163">
        <v>21679</v>
      </c>
      <c r="I144" s="164">
        <f t="shared" si="57"/>
        <v>-9.9709302325581395E-2</v>
      </c>
      <c r="J144" s="165">
        <f t="shared" si="54"/>
        <v>0.33870569346671608</v>
      </c>
      <c r="K144" s="163">
        <f t="shared" si="55"/>
        <v>-2401</v>
      </c>
      <c r="L144" s="163">
        <f t="shared" si="56"/>
        <v>5485</v>
      </c>
      <c r="M144" s="164">
        <f t="shared" si="58"/>
        <v>6.5410945874139496E-4</v>
      </c>
      <c r="N144" s="79"/>
    </row>
    <row r="145" spans="1:14" x14ac:dyDescent="0.25">
      <c r="A145" s="161" t="s">
        <v>144</v>
      </c>
      <c r="B145" s="162" t="s">
        <v>131</v>
      </c>
      <c r="C145" s="163">
        <v>65352</v>
      </c>
      <c r="D145" s="163">
        <v>41802</v>
      </c>
      <c r="E145" s="163">
        <v>29428</v>
      </c>
      <c r="F145" s="163">
        <v>10178</v>
      </c>
      <c r="G145" s="163">
        <v>17464</v>
      </c>
      <c r="H145" s="163">
        <v>15416</v>
      </c>
      <c r="I145" s="164">
        <f t="shared" si="57"/>
        <v>-0.11726981218506638</v>
      </c>
      <c r="J145" s="165">
        <f t="shared" si="54"/>
        <v>-0.63121381752069272</v>
      </c>
      <c r="K145" s="163">
        <f t="shared" si="55"/>
        <v>-2048</v>
      </c>
      <c r="L145" s="163">
        <f t="shared" si="56"/>
        <v>-26386</v>
      </c>
      <c r="M145" s="164">
        <f t="shared" si="58"/>
        <v>4.6513913999526472E-4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350447</v>
      </c>
      <c r="D146" s="169">
        <f t="shared" si="59"/>
        <v>383722</v>
      </c>
      <c r="E146" s="169">
        <f t="shared" si="59"/>
        <v>136262</v>
      </c>
      <c r="F146" s="169">
        <f t="shared" si="59"/>
        <v>425500</v>
      </c>
      <c r="G146" s="169">
        <f t="shared" si="59"/>
        <v>464795</v>
      </c>
      <c r="H146" s="169">
        <f t="shared" si="59"/>
        <v>472805</v>
      </c>
      <c r="I146" s="170">
        <f t="shared" si="57"/>
        <v>1.7233403973794914E-2</v>
      </c>
      <c r="J146" s="171">
        <f t="shared" si="54"/>
        <v>0.23215504974955836</v>
      </c>
      <c r="K146" s="169">
        <f>H146-G146</f>
        <v>8010</v>
      </c>
      <c r="L146" s="169">
        <f t="shared" si="56"/>
        <v>89083</v>
      </c>
      <c r="M146" s="170">
        <f t="shared" si="58"/>
        <v>1.4265705181983727E-2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726024</v>
      </c>
      <c r="D148" s="176">
        <v>653794</v>
      </c>
      <c r="E148" s="176">
        <v>212598</v>
      </c>
      <c r="F148" s="176">
        <v>555387</v>
      </c>
      <c r="G148" s="176">
        <v>711808</v>
      </c>
      <c r="H148" s="176">
        <v>677739</v>
      </c>
      <c r="I148" s="177">
        <f>IFERROR(H148/G148-1,"-")</f>
        <v>-4.7862625876640918E-2</v>
      </c>
      <c r="J148" s="177">
        <f>IFERROR(H148/D148-1,"-")</f>
        <v>3.6624686063194245E-2</v>
      </c>
      <c r="K148" s="176">
        <f>H148-G148</f>
        <v>-34069</v>
      </c>
      <c r="L148" s="176">
        <f>H148-D148</f>
        <v>23945</v>
      </c>
      <c r="M148" s="177">
        <f>H148/H$8</f>
        <v>2.044907470168985E-2</v>
      </c>
      <c r="N148" s="79"/>
    </row>
    <row r="149" spans="1:14" x14ac:dyDescent="0.25">
      <c r="A149" s="161" t="s">
        <v>96</v>
      </c>
      <c r="B149" s="157" t="s">
        <v>97</v>
      </c>
      <c r="C149" s="158">
        <v>245783</v>
      </c>
      <c r="D149" s="158">
        <v>236364</v>
      </c>
      <c r="E149" s="158">
        <v>80145</v>
      </c>
      <c r="F149" s="158">
        <v>229046</v>
      </c>
      <c r="G149" s="158">
        <v>278785</v>
      </c>
      <c r="H149" s="158">
        <v>259856</v>
      </c>
      <c r="I149" s="159">
        <f>IFERROR(H149/G149-1,"-")</f>
        <v>-6.7898201122728929E-2</v>
      </c>
      <c r="J149" s="160">
        <f t="shared" ref="J149:J160" si="60">IFERROR(H149/D149-1,"-")</f>
        <v>9.9389077862957143E-2</v>
      </c>
      <c r="K149" s="158">
        <f t="shared" ref="K149:K159" si="61">H149-G149</f>
        <v>-18929</v>
      </c>
      <c r="L149" s="158">
        <f t="shared" ref="L149:L160" si="62">H149-D149</f>
        <v>23492</v>
      </c>
      <c r="M149" s="159">
        <f>H149/H$8</f>
        <v>7.8405031371697916E-3</v>
      </c>
      <c r="N149" s="79"/>
    </row>
    <row r="150" spans="1:14" x14ac:dyDescent="0.25">
      <c r="A150" s="161" t="s">
        <v>103</v>
      </c>
      <c r="B150" s="162" t="s">
        <v>103</v>
      </c>
      <c r="C150" s="163">
        <v>105228</v>
      </c>
      <c r="D150" s="163">
        <v>98739</v>
      </c>
      <c r="E150" s="163">
        <v>37223</v>
      </c>
      <c r="F150" s="163">
        <v>138712</v>
      </c>
      <c r="G150" s="163">
        <v>196505</v>
      </c>
      <c r="H150" s="163">
        <v>170117</v>
      </c>
      <c r="I150" s="164">
        <f>IFERROR(H150/G150-1,"-")</f>
        <v>-0.13428665937253503</v>
      </c>
      <c r="J150" s="165">
        <f t="shared" si="60"/>
        <v>0.72289571496571781</v>
      </c>
      <c r="K150" s="163">
        <f t="shared" si="61"/>
        <v>-26388</v>
      </c>
      <c r="L150" s="163">
        <f t="shared" si="62"/>
        <v>71378</v>
      </c>
      <c r="M150" s="164">
        <f>H150/H$8</f>
        <v>5.1328538582365371E-3</v>
      </c>
      <c r="N150" s="79"/>
    </row>
    <row r="151" spans="1:14" x14ac:dyDescent="0.25">
      <c r="A151" s="161" t="s">
        <v>100</v>
      </c>
      <c r="B151" s="162" t="s">
        <v>100</v>
      </c>
      <c r="C151" s="163">
        <v>140555</v>
      </c>
      <c r="D151" s="163">
        <v>137625</v>
      </c>
      <c r="E151" s="163">
        <v>42922</v>
      </c>
      <c r="F151" s="163">
        <v>90334</v>
      </c>
      <c r="G151" s="163">
        <v>82280</v>
      </c>
      <c r="H151" s="163">
        <v>89739</v>
      </c>
      <c r="I151" s="164">
        <f>IFERROR(H151/G151-1,"-")</f>
        <v>9.0653864851725885E-2</v>
      </c>
      <c r="J151" s="165">
        <f t="shared" si="60"/>
        <v>-0.34794550408719349</v>
      </c>
      <c r="K151" s="163">
        <f t="shared" si="61"/>
        <v>7459</v>
      </c>
      <c r="L151" s="163">
        <f t="shared" si="62"/>
        <v>-47886</v>
      </c>
      <c r="M151" s="164">
        <f>H151/H$8</f>
        <v>2.7076492789332553E-3</v>
      </c>
      <c r="N151" s="79"/>
    </row>
    <row r="152" spans="1:14" x14ac:dyDescent="0.25">
      <c r="A152" s="161"/>
      <c r="B152" s="157" t="s">
        <v>107</v>
      </c>
      <c r="C152" s="158">
        <v>480241</v>
      </c>
      <c r="D152" s="158">
        <v>417430</v>
      </c>
      <c r="E152" s="158">
        <v>132453</v>
      </c>
      <c r="F152" s="158">
        <v>326341</v>
      </c>
      <c r="G152" s="158">
        <v>433023</v>
      </c>
      <c r="H152" s="158">
        <v>417883</v>
      </c>
      <c r="I152" s="159">
        <f>IFERROR(H152/G152-1,"-")</f>
        <v>-3.4963500784022994E-2</v>
      </c>
      <c r="J152" s="160">
        <f t="shared" si="60"/>
        <v>1.0852118918140974E-3</v>
      </c>
      <c r="K152" s="158">
        <f t="shared" si="61"/>
        <v>-15140</v>
      </c>
      <c r="L152" s="158">
        <f t="shared" si="62"/>
        <v>453</v>
      </c>
      <c r="M152" s="159">
        <f>H152/H$8</f>
        <v>1.2608571564520058E-2</v>
      </c>
      <c r="N152" s="79"/>
    </row>
    <row r="153" spans="1:14" s="56" customFormat="1" x14ac:dyDescent="0.25">
      <c r="A153" s="161"/>
      <c r="B153" s="162" t="s">
        <v>110</v>
      </c>
      <c r="C153" s="163">
        <v>142607</v>
      </c>
      <c r="D153" s="163">
        <v>109530</v>
      </c>
      <c r="E153" s="163">
        <v>29071</v>
      </c>
      <c r="F153" s="163">
        <v>119965</v>
      </c>
      <c r="G153" s="163">
        <v>162462</v>
      </c>
      <c r="H153" s="163">
        <v>137321</v>
      </c>
      <c r="I153" s="164">
        <f t="shared" ref="I153:I160" si="63">IFERROR(H153/G153-1,"-")</f>
        <v>-0.15475003385407049</v>
      </c>
      <c r="J153" s="165">
        <f t="shared" si="60"/>
        <v>0.25372957180681088</v>
      </c>
      <c r="K153" s="163">
        <f t="shared" si="61"/>
        <v>-25141</v>
      </c>
      <c r="L153" s="163">
        <f t="shared" si="62"/>
        <v>27791</v>
      </c>
      <c r="M153" s="164">
        <f t="shared" ref="M153:M160" si="64">H153/H$8</f>
        <v>4.1433168035346227E-3</v>
      </c>
      <c r="N153" s="166"/>
    </row>
    <row r="154" spans="1:14" s="56" customFormat="1" x14ac:dyDescent="0.25">
      <c r="A154" s="161"/>
      <c r="B154" s="162" t="s">
        <v>113</v>
      </c>
      <c r="C154" s="163">
        <v>170747</v>
      </c>
      <c r="D154" s="163">
        <v>138665</v>
      </c>
      <c r="E154" s="163">
        <v>47199</v>
      </c>
      <c r="F154" s="163">
        <v>86392</v>
      </c>
      <c r="G154" s="163">
        <v>93150</v>
      </c>
      <c r="H154" s="163">
        <v>92983</v>
      </c>
      <c r="I154" s="164">
        <f t="shared" si="63"/>
        <v>-1.7928073000537115E-3</v>
      </c>
      <c r="J154" s="165">
        <f t="shared" si="60"/>
        <v>-0.32944145963292826</v>
      </c>
      <c r="K154" s="163">
        <f t="shared" si="61"/>
        <v>-167</v>
      </c>
      <c r="L154" s="163">
        <f t="shared" si="62"/>
        <v>-45682</v>
      </c>
      <c r="M154" s="164">
        <f t="shared" si="64"/>
        <v>2.8055288436805723E-3</v>
      </c>
      <c r="N154" s="166"/>
    </row>
    <row r="155" spans="1:14" x14ac:dyDescent="0.25">
      <c r="A155" s="161"/>
      <c r="B155" s="162" t="s">
        <v>116</v>
      </c>
      <c r="C155" s="163">
        <v>65833</v>
      </c>
      <c r="D155" s="163">
        <v>60609</v>
      </c>
      <c r="E155" s="163">
        <v>13177</v>
      </c>
      <c r="F155" s="163">
        <v>35494</v>
      </c>
      <c r="G155" s="163">
        <v>65880</v>
      </c>
      <c r="H155" s="163">
        <v>61633</v>
      </c>
      <c r="I155" s="164">
        <f t="shared" si="63"/>
        <v>-6.4465695203400175E-2</v>
      </c>
      <c r="J155" s="165">
        <f t="shared" si="60"/>
        <v>1.689518058374162E-2</v>
      </c>
      <c r="K155" s="163">
        <f t="shared" si="61"/>
        <v>-4247</v>
      </c>
      <c r="L155" s="163">
        <f t="shared" si="62"/>
        <v>1024</v>
      </c>
      <c r="M155" s="164">
        <f t="shared" si="64"/>
        <v>1.8596212127223763E-3</v>
      </c>
      <c r="N155" s="79"/>
    </row>
    <row r="156" spans="1:14" x14ac:dyDescent="0.25">
      <c r="A156" s="161"/>
      <c r="B156" s="162" t="s">
        <v>123</v>
      </c>
      <c r="C156" s="163">
        <v>6739</v>
      </c>
      <c r="D156" s="163">
        <v>6984</v>
      </c>
      <c r="E156" s="163">
        <v>2519</v>
      </c>
      <c r="F156" s="163">
        <v>7932</v>
      </c>
      <c r="G156" s="163">
        <v>11287</v>
      </c>
      <c r="H156" s="163">
        <v>14090</v>
      </c>
      <c r="I156" s="164">
        <f t="shared" si="63"/>
        <v>0.24833879684592897</v>
      </c>
      <c r="J156" s="165">
        <f t="shared" si="60"/>
        <v>1.0174684994272623</v>
      </c>
      <c r="K156" s="163">
        <f t="shared" si="61"/>
        <v>2803</v>
      </c>
      <c r="L156" s="163">
        <f t="shared" si="62"/>
        <v>7106</v>
      </c>
      <c r="M156" s="164">
        <f t="shared" si="64"/>
        <v>4.2513041531741568E-4</v>
      </c>
      <c r="N156" s="79"/>
    </row>
    <row r="157" spans="1:14" x14ac:dyDescent="0.25">
      <c r="A157" s="161"/>
      <c r="B157" s="162" t="s">
        <v>119</v>
      </c>
      <c r="C157" s="163">
        <v>15612</v>
      </c>
      <c r="D157" s="163">
        <v>19112</v>
      </c>
      <c r="E157" s="163">
        <v>9225</v>
      </c>
      <c r="F157" s="163">
        <v>25474</v>
      </c>
      <c r="G157" s="163">
        <v>20067</v>
      </c>
      <c r="H157" s="163">
        <v>23057</v>
      </c>
      <c r="I157" s="164">
        <f t="shared" si="63"/>
        <v>0.14900084716200723</v>
      </c>
      <c r="J157" s="165">
        <f t="shared" si="60"/>
        <v>0.20641481791544569</v>
      </c>
      <c r="K157" s="163">
        <f t="shared" si="61"/>
        <v>2990</v>
      </c>
      <c r="L157" s="163">
        <f t="shared" si="62"/>
        <v>3945</v>
      </c>
      <c r="M157" s="164">
        <f t="shared" si="64"/>
        <v>6.9568715301445371E-4</v>
      </c>
      <c r="N157" s="79"/>
    </row>
    <row r="158" spans="1:14" x14ac:dyDescent="0.25">
      <c r="A158" s="161"/>
      <c r="B158" s="162" t="s">
        <v>128</v>
      </c>
      <c r="C158" s="163">
        <v>1894</v>
      </c>
      <c r="D158" s="163">
        <v>2676</v>
      </c>
      <c r="E158" s="163">
        <v>2815</v>
      </c>
      <c r="F158" s="163">
        <v>2209</v>
      </c>
      <c r="G158" s="163">
        <v>3739</v>
      </c>
      <c r="H158" s="163">
        <v>2649</v>
      </c>
      <c r="I158" s="164">
        <f t="shared" si="63"/>
        <v>-0.2915217972719979</v>
      </c>
      <c r="J158" s="165">
        <f t="shared" si="60"/>
        <v>-1.0089686098654682E-2</v>
      </c>
      <c r="K158" s="163">
        <f t="shared" si="61"/>
        <v>-1090</v>
      </c>
      <c r="L158" s="163">
        <f t="shared" si="62"/>
        <v>-27</v>
      </c>
      <c r="M158" s="164">
        <f t="shared" si="64"/>
        <v>7.9926931879051389E-5</v>
      </c>
      <c r="N158" s="79"/>
    </row>
    <row r="159" spans="1:14" x14ac:dyDescent="0.25">
      <c r="A159" s="161" t="s">
        <v>144</v>
      </c>
      <c r="B159" s="162" t="s">
        <v>131</v>
      </c>
      <c r="C159" s="163">
        <v>6897</v>
      </c>
      <c r="D159" s="163">
        <v>6385</v>
      </c>
      <c r="E159" s="163">
        <v>3775</v>
      </c>
      <c r="F159" s="163">
        <v>3597</v>
      </c>
      <c r="G159" s="163">
        <v>5086</v>
      </c>
      <c r="H159" s="163">
        <v>4461</v>
      </c>
      <c r="I159" s="164">
        <f t="shared" si="63"/>
        <v>-0.12288635469917419</v>
      </c>
      <c r="J159" s="165">
        <f t="shared" si="60"/>
        <v>-0.30133124510571652</v>
      </c>
      <c r="K159" s="163">
        <f t="shared" si="61"/>
        <v>-625</v>
      </c>
      <c r="L159" s="163">
        <f t="shared" si="62"/>
        <v>-1924</v>
      </c>
      <c r="M159" s="164">
        <f t="shared" si="64"/>
        <v>1.3459948777366865E-4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69912</v>
      </c>
      <c r="D160" s="169">
        <f t="shared" si="65"/>
        <v>73469</v>
      </c>
      <c r="E160" s="169">
        <f t="shared" si="65"/>
        <v>24672</v>
      </c>
      <c r="F160" s="169">
        <f t="shared" si="65"/>
        <v>45278</v>
      </c>
      <c r="G160" s="169">
        <f t="shared" si="65"/>
        <v>71352</v>
      </c>
      <c r="H160" s="169">
        <f t="shared" si="65"/>
        <v>81689</v>
      </c>
      <c r="I160" s="170">
        <f t="shared" si="63"/>
        <v>0.14487330418208311</v>
      </c>
      <c r="J160" s="171">
        <f t="shared" si="60"/>
        <v>0.11188392383182033</v>
      </c>
      <c r="K160" s="169">
        <f>H160-G160</f>
        <v>10337</v>
      </c>
      <c r="L160" s="169">
        <f t="shared" si="62"/>
        <v>8220</v>
      </c>
      <c r="M160" s="170">
        <f t="shared" si="64"/>
        <v>2.4647607165978972E-3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0EE43-331F-4241-AAC2-13577F3482C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23E04-6B84-40EE-A173-B560A934C764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A509F-F9F0-4B24-9388-5247686761D4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5" t="s">
        <v>40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2:18" x14ac:dyDescent="0.25"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8" ht="15" customHeight="1" x14ac:dyDescent="0.25">
      <c r="B7" s="270" t="s">
        <v>42</v>
      </c>
      <c r="C7" s="273" t="s">
        <v>8</v>
      </c>
      <c r="D7" s="63" t="s">
        <v>43</v>
      </c>
      <c r="E7" s="64">
        <v>393250</v>
      </c>
      <c r="F7" s="64">
        <v>342567</v>
      </c>
      <c r="G7" s="64">
        <v>409402</v>
      </c>
      <c r="H7" s="64">
        <v>433576</v>
      </c>
      <c r="I7" s="64">
        <v>447422</v>
      </c>
      <c r="J7" s="65">
        <f>I7/H7-1</f>
        <v>3.1934424414635565E-2</v>
      </c>
      <c r="K7" s="64">
        <f>I7-H7</f>
        <v>13846</v>
      </c>
      <c r="L7" s="65">
        <f>I7/E7-1</f>
        <v>0.13775460902733627</v>
      </c>
      <c r="M7" s="64">
        <f>I7-E7</f>
        <v>54172</v>
      </c>
      <c r="N7" s="65">
        <f>I7/$I$7</f>
        <v>1</v>
      </c>
      <c r="R7" s="66"/>
    </row>
    <row r="8" spans="2:18" ht="15" customHeight="1" x14ac:dyDescent="0.25">
      <c r="B8" s="271"/>
      <c r="C8" s="274"/>
      <c r="D8" s="15" t="s">
        <v>44</v>
      </c>
      <c r="E8" s="16">
        <v>136028</v>
      </c>
      <c r="F8" s="16">
        <v>122250</v>
      </c>
      <c r="G8" s="16">
        <v>145679</v>
      </c>
      <c r="H8" s="16">
        <v>154254</v>
      </c>
      <c r="I8" s="16">
        <v>156906</v>
      </c>
      <c r="J8" s="17">
        <f t="shared" ref="J8:J63" si="0">I8/H8-1</f>
        <v>1.7192422886926684E-2</v>
      </c>
      <c r="K8" s="16">
        <f t="shared" ref="K8:K50" si="1">I8-H8</f>
        <v>2652</v>
      </c>
      <c r="L8" s="17">
        <f t="shared" ref="L8:L63" si="2">I8/E8-1</f>
        <v>0.15348310641926655</v>
      </c>
      <c r="M8" s="16">
        <f t="shared" ref="M8:M50" si="3">I8-E8</f>
        <v>20878</v>
      </c>
      <c r="N8" s="18">
        <f t="shared" ref="N8:N17" si="4">I8/$I$7</f>
        <v>0.35068905865156386</v>
      </c>
      <c r="R8" s="66"/>
    </row>
    <row r="9" spans="2:18" x14ac:dyDescent="0.25">
      <c r="B9" s="271"/>
      <c r="C9" s="274"/>
      <c r="D9" s="19" t="s">
        <v>45</v>
      </c>
      <c r="E9" s="20">
        <v>107365</v>
      </c>
      <c r="F9" s="20">
        <v>88426</v>
      </c>
      <c r="G9" s="20">
        <v>107366</v>
      </c>
      <c r="H9" s="20">
        <v>113999</v>
      </c>
      <c r="I9" s="20">
        <v>113916</v>
      </c>
      <c r="J9" s="67">
        <f t="shared" si="0"/>
        <v>-7.280765620750751E-4</v>
      </c>
      <c r="K9" s="20">
        <f t="shared" si="1"/>
        <v>-83</v>
      </c>
      <c r="L9" s="67">
        <f t="shared" si="2"/>
        <v>6.1016159828622074E-2</v>
      </c>
      <c r="M9" s="20">
        <f t="shared" si="3"/>
        <v>6551</v>
      </c>
      <c r="N9" s="68">
        <f t="shared" si="4"/>
        <v>0.25460527198036753</v>
      </c>
      <c r="R9" s="66"/>
    </row>
    <row r="10" spans="2:18" x14ac:dyDescent="0.25">
      <c r="B10" s="271"/>
      <c r="C10" s="274"/>
      <c r="D10" s="19" t="s">
        <v>46</v>
      </c>
      <c r="E10" s="20">
        <v>4580</v>
      </c>
      <c r="F10" s="20">
        <v>2997</v>
      </c>
      <c r="G10" s="20">
        <v>4018</v>
      </c>
      <c r="H10" s="20">
        <v>4366</v>
      </c>
      <c r="I10" s="20">
        <v>3262</v>
      </c>
      <c r="J10" s="67">
        <f t="shared" si="0"/>
        <v>-0.25286303252404951</v>
      </c>
      <c r="K10" s="20">
        <f t="shared" si="1"/>
        <v>-1104</v>
      </c>
      <c r="L10" s="67">
        <f t="shared" si="2"/>
        <v>-0.28777292576419211</v>
      </c>
      <c r="M10" s="20">
        <f t="shared" si="3"/>
        <v>-1318</v>
      </c>
      <c r="N10" s="68">
        <f t="shared" si="4"/>
        <v>7.2906562484634195E-3</v>
      </c>
      <c r="R10" s="66"/>
    </row>
    <row r="11" spans="2:18" x14ac:dyDescent="0.25">
      <c r="B11" s="271"/>
      <c r="C11" s="274"/>
      <c r="D11" s="19" t="s">
        <v>47</v>
      </c>
      <c r="E11" s="20">
        <v>9620</v>
      </c>
      <c r="F11" s="20">
        <v>12968</v>
      </c>
      <c r="G11" s="20">
        <v>14622</v>
      </c>
      <c r="H11" s="20">
        <v>12399</v>
      </c>
      <c r="I11" s="20">
        <v>15829</v>
      </c>
      <c r="J11" s="67">
        <f t="shared" si="0"/>
        <v>0.27663521251713852</v>
      </c>
      <c r="K11" s="20">
        <f t="shared" si="1"/>
        <v>3430</v>
      </c>
      <c r="L11" s="67">
        <f t="shared" si="2"/>
        <v>0.6454261954261955</v>
      </c>
      <c r="M11" s="20">
        <f t="shared" si="3"/>
        <v>6209</v>
      </c>
      <c r="N11" s="68">
        <f t="shared" si="4"/>
        <v>3.5378233524502596E-2</v>
      </c>
      <c r="R11" s="66"/>
    </row>
    <row r="12" spans="2:18" x14ac:dyDescent="0.25">
      <c r="B12" s="271"/>
      <c r="C12" s="274"/>
      <c r="D12" s="19" t="s">
        <v>48</v>
      </c>
      <c r="E12" s="20">
        <v>66714</v>
      </c>
      <c r="F12" s="20">
        <v>47468</v>
      </c>
      <c r="G12" s="20">
        <v>61752</v>
      </c>
      <c r="H12" s="20">
        <v>66055</v>
      </c>
      <c r="I12" s="20">
        <v>73285</v>
      </c>
      <c r="J12" s="67">
        <f t="shared" si="0"/>
        <v>0.10945424267655746</v>
      </c>
      <c r="K12" s="20">
        <f t="shared" si="1"/>
        <v>7230</v>
      </c>
      <c r="L12" s="67">
        <f t="shared" si="2"/>
        <v>9.8495068501364136E-2</v>
      </c>
      <c r="M12" s="20">
        <f t="shared" si="3"/>
        <v>6571</v>
      </c>
      <c r="N12" s="68">
        <f t="shared" si="4"/>
        <v>0.16379391268198704</v>
      </c>
      <c r="R12" s="66"/>
    </row>
    <row r="13" spans="2:18" x14ac:dyDescent="0.25">
      <c r="B13" s="271"/>
      <c r="C13" s="274"/>
      <c r="D13" s="19" t="s">
        <v>49</v>
      </c>
      <c r="E13" s="20">
        <v>6020</v>
      </c>
      <c r="F13" s="20">
        <v>4448</v>
      </c>
      <c r="G13" s="20">
        <v>4838</v>
      </c>
      <c r="H13" s="20">
        <v>4964</v>
      </c>
      <c r="I13" s="20">
        <v>5464</v>
      </c>
      <c r="J13" s="67">
        <f t="shared" si="0"/>
        <v>0.10072522159548747</v>
      </c>
      <c r="K13" s="20">
        <f t="shared" si="1"/>
        <v>500</v>
      </c>
      <c r="L13" s="67">
        <f t="shared" si="2"/>
        <v>-9.2358803986710925E-2</v>
      </c>
      <c r="M13" s="20">
        <f t="shared" si="3"/>
        <v>-556</v>
      </c>
      <c r="N13" s="68">
        <f t="shared" si="4"/>
        <v>1.2212184470142282E-2</v>
      </c>
      <c r="R13" s="66"/>
    </row>
    <row r="14" spans="2:18" x14ac:dyDescent="0.25">
      <c r="B14" s="271"/>
      <c r="C14" s="274"/>
      <c r="D14" s="19" t="s">
        <v>50</v>
      </c>
      <c r="E14" s="20">
        <v>12009</v>
      </c>
      <c r="F14" s="20">
        <v>10944</v>
      </c>
      <c r="G14" s="20">
        <v>14824</v>
      </c>
      <c r="H14" s="20">
        <v>18426</v>
      </c>
      <c r="I14" s="20">
        <v>18264</v>
      </c>
      <c r="J14" s="67">
        <f t="shared" si="0"/>
        <v>-8.7919244545751063E-3</v>
      </c>
      <c r="K14" s="20">
        <f t="shared" si="1"/>
        <v>-162</v>
      </c>
      <c r="L14" s="67">
        <f t="shared" si="2"/>
        <v>0.52085935548338735</v>
      </c>
      <c r="M14" s="20">
        <f t="shared" si="3"/>
        <v>6255</v>
      </c>
      <c r="N14" s="68">
        <f t="shared" si="4"/>
        <v>4.0820522906785985E-2</v>
      </c>
      <c r="R14" s="66"/>
    </row>
    <row r="15" spans="2:18" x14ac:dyDescent="0.25">
      <c r="B15" s="271"/>
      <c r="C15" s="274"/>
      <c r="D15" s="19" t="s">
        <v>51</v>
      </c>
      <c r="E15" s="20">
        <v>21685</v>
      </c>
      <c r="F15" s="20">
        <v>22740</v>
      </c>
      <c r="G15" s="20">
        <v>25251</v>
      </c>
      <c r="H15" s="20">
        <v>23667</v>
      </c>
      <c r="I15" s="20">
        <v>25085</v>
      </c>
      <c r="J15" s="67">
        <f t="shared" si="0"/>
        <v>5.9914649089449545E-2</v>
      </c>
      <c r="K15" s="20">
        <f t="shared" si="1"/>
        <v>1418</v>
      </c>
      <c r="L15" s="67">
        <f t="shared" si="2"/>
        <v>0.15679040811620926</v>
      </c>
      <c r="M15" s="20">
        <f t="shared" si="3"/>
        <v>3400</v>
      </c>
      <c r="N15" s="68">
        <f t="shared" si="4"/>
        <v>5.6065638256500572E-2</v>
      </c>
      <c r="R15" s="66"/>
    </row>
    <row r="16" spans="2:18" x14ac:dyDescent="0.25">
      <c r="B16" s="271"/>
      <c r="C16" s="274"/>
      <c r="D16" s="19" t="s">
        <v>52</v>
      </c>
      <c r="E16" s="20">
        <v>19561</v>
      </c>
      <c r="F16" s="20">
        <v>19838</v>
      </c>
      <c r="G16" s="20">
        <v>21079</v>
      </c>
      <c r="H16" s="20">
        <v>24207</v>
      </c>
      <c r="I16" s="20">
        <v>23363</v>
      </c>
      <c r="J16" s="67">
        <f t="shared" si="0"/>
        <v>-3.4865947866319691E-2</v>
      </c>
      <c r="K16" s="20">
        <f t="shared" si="1"/>
        <v>-844</v>
      </c>
      <c r="L16" s="67">
        <f t="shared" si="2"/>
        <v>0.19436634118910079</v>
      </c>
      <c r="M16" s="20">
        <f t="shared" si="3"/>
        <v>3802</v>
      </c>
      <c r="N16" s="68">
        <f t="shared" si="4"/>
        <v>5.2216922726195852E-2</v>
      </c>
      <c r="R16" s="66"/>
    </row>
    <row r="17" spans="2:18" x14ac:dyDescent="0.25">
      <c r="B17" s="271"/>
      <c r="C17" s="275"/>
      <c r="D17" s="23" t="s">
        <v>53</v>
      </c>
      <c r="E17" s="69">
        <v>9668</v>
      </c>
      <c r="F17" s="69">
        <v>10488</v>
      </c>
      <c r="G17" s="69">
        <v>9973</v>
      </c>
      <c r="H17" s="69">
        <v>11239</v>
      </c>
      <c r="I17" s="69">
        <v>12048</v>
      </c>
      <c r="J17" s="25">
        <f t="shared" si="0"/>
        <v>7.1981493015392806E-2</v>
      </c>
      <c r="K17" s="69">
        <f t="shared" si="1"/>
        <v>809</v>
      </c>
      <c r="L17" s="25">
        <f t="shared" si="2"/>
        <v>0.24617294166321879</v>
      </c>
      <c r="M17" s="69">
        <f t="shared" si="3"/>
        <v>2380</v>
      </c>
      <c r="N17" s="46">
        <f t="shared" si="4"/>
        <v>2.6927598553490889E-2</v>
      </c>
      <c r="R17" s="66"/>
    </row>
    <row r="18" spans="2:18" x14ac:dyDescent="0.25">
      <c r="B18" s="271"/>
      <c r="C18" s="276" t="s">
        <v>18</v>
      </c>
      <c r="D18" s="63" t="s">
        <v>43</v>
      </c>
      <c r="E18" s="64">
        <v>471694</v>
      </c>
      <c r="F18" s="64">
        <v>411047</v>
      </c>
      <c r="G18" s="64">
        <v>487953</v>
      </c>
      <c r="H18" s="64">
        <v>524477</v>
      </c>
      <c r="I18" s="64">
        <v>515668</v>
      </c>
      <c r="J18" s="65">
        <f t="shared" si="0"/>
        <v>-1.6795779414540579E-2</v>
      </c>
      <c r="K18" s="64">
        <f t="shared" si="1"/>
        <v>-8809</v>
      </c>
      <c r="L18" s="65">
        <f t="shared" si="2"/>
        <v>9.3225692928042392E-2</v>
      </c>
      <c r="M18" s="64">
        <f t="shared" si="3"/>
        <v>43974</v>
      </c>
      <c r="N18" s="65">
        <f t="shared" ref="N18:N19" si="5">I18/$I$18</f>
        <v>1</v>
      </c>
    </row>
    <row r="19" spans="2:18" x14ac:dyDescent="0.25">
      <c r="B19" s="271"/>
      <c r="C19" s="277"/>
      <c r="D19" s="26" t="s">
        <v>44</v>
      </c>
      <c r="E19" s="27">
        <v>167336</v>
      </c>
      <c r="F19" s="27">
        <v>150886</v>
      </c>
      <c r="G19" s="27">
        <v>178124</v>
      </c>
      <c r="H19" s="27">
        <v>192493</v>
      </c>
      <c r="I19" s="27">
        <v>185770</v>
      </c>
      <c r="J19" s="28">
        <f t="shared" si="0"/>
        <v>-3.4925945359052024E-2</v>
      </c>
      <c r="K19" s="27">
        <f t="shared" si="1"/>
        <v>-6723</v>
      </c>
      <c r="L19" s="28">
        <f t="shared" si="2"/>
        <v>0.11016159105034173</v>
      </c>
      <c r="M19" s="27">
        <f t="shared" si="3"/>
        <v>18434</v>
      </c>
      <c r="N19" s="18">
        <f t="shared" si="5"/>
        <v>0.36025116935702817</v>
      </c>
    </row>
    <row r="20" spans="2:18" x14ac:dyDescent="0.25">
      <c r="B20" s="271"/>
      <c r="C20" s="277"/>
      <c r="D20" s="4" t="s">
        <v>45</v>
      </c>
      <c r="E20" s="29">
        <v>130913</v>
      </c>
      <c r="F20" s="29">
        <v>108519</v>
      </c>
      <c r="G20" s="29">
        <v>129722</v>
      </c>
      <c r="H20" s="29">
        <v>139970</v>
      </c>
      <c r="I20" s="29">
        <v>129189</v>
      </c>
      <c r="J20" s="70">
        <f t="shared" si="0"/>
        <v>-7.7023647924555294E-2</v>
      </c>
      <c r="K20" s="29">
        <f t="shared" si="1"/>
        <v>-10781</v>
      </c>
      <c r="L20" s="70">
        <f t="shared" si="2"/>
        <v>-1.3169051201943227E-2</v>
      </c>
      <c r="M20" s="29">
        <f t="shared" si="3"/>
        <v>-1724</v>
      </c>
      <c r="N20" s="68">
        <f>I20/$I$18</f>
        <v>0.2505274711636169</v>
      </c>
    </row>
    <row r="21" spans="2:18" x14ac:dyDescent="0.25">
      <c r="B21" s="271"/>
      <c r="C21" s="277"/>
      <c r="D21" s="4" t="s">
        <v>46</v>
      </c>
      <c r="E21" s="29">
        <v>5082</v>
      </c>
      <c r="F21" s="29">
        <v>3386</v>
      </c>
      <c r="G21" s="29">
        <v>4319</v>
      </c>
      <c r="H21" s="29">
        <v>4906</v>
      </c>
      <c r="I21" s="29">
        <v>3729</v>
      </c>
      <c r="J21" s="70">
        <f t="shared" si="0"/>
        <v>-0.23991031390134532</v>
      </c>
      <c r="K21" s="29">
        <f t="shared" si="1"/>
        <v>-1177</v>
      </c>
      <c r="L21" s="70">
        <f t="shared" si="2"/>
        <v>-0.26623376623376627</v>
      </c>
      <c r="M21" s="29">
        <f t="shared" si="3"/>
        <v>-1353</v>
      </c>
      <c r="N21" s="68">
        <f t="shared" ref="N21:N28" si="6">I21/$I$18</f>
        <v>7.2313969453214081E-3</v>
      </c>
    </row>
    <row r="22" spans="2:18" x14ac:dyDescent="0.25">
      <c r="B22" s="271"/>
      <c r="C22" s="277"/>
      <c r="D22" s="4" t="s">
        <v>47</v>
      </c>
      <c r="E22" s="29">
        <v>11855</v>
      </c>
      <c r="F22" s="29">
        <v>15413</v>
      </c>
      <c r="G22" s="29">
        <v>17598</v>
      </c>
      <c r="H22" s="29">
        <v>14323</v>
      </c>
      <c r="I22" s="29">
        <v>18273</v>
      </c>
      <c r="J22" s="70">
        <f t="shared" si="0"/>
        <v>0.27578021364239325</v>
      </c>
      <c r="K22" s="29">
        <f t="shared" si="1"/>
        <v>3950</v>
      </c>
      <c r="L22" s="70">
        <f t="shared" si="2"/>
        <v>0.54137494727962876</v>
      </c>
      <c r="M22" s="29">
        <f t="shared" si="3"/>
        <v>6418</v>
      </c>
      <c r="N22" s="68">
        <f t="shared" si="6"/>
        <v>3.543559034107216E-2</v>
      </c>
    </row>
    <row r="23" spans="2:18" x14ac:dyDescent="0.25">
      <c r="B23" s="271"/>
      <c r="C23" s="277"/>
      <c r="D23" s="4" t="s">
        <v>48</v>
      </c>
      <c r="E23" s="29">
        <v>78749</v>
      </c>
      <c r="F23" s="29">
        <v>55065</v>
      </c>
      <c r="G23" s="29">
        <v>71377</v>
      </c>
      <c r="H23" s="29">
        <v>78632</v>
      </c>
      <c r="I23" s="29">
        <v>85365</v>
      </c>
      <c r="J23" s="70">
        <f t="shared" si="0"/>
        <v>8.5626716858276497E-2</v>
      </c>
      <c r="K23" s="29">
        <f t="shared" si="1"/>
        <v>6733</v>
      </c>
      <c r="L23" s="70">
        <f t="shared" si="2"/>
        <v>8.4013765254161932E-2</v>
      </c>
      <c r="M23" s="29">
        <f t="shared" si="3"/>
        <v>6616</v>
      </c>
      <c r="N23" s="68">
        <f t="shared" si="6"/>
        <v>0.16554255839028212</v>
      </c>
    </row>
    <row r="24" spans="2:18" x14ac:dyDescent="0.25">
      <c r="B24" s="271"/>
      <c r="C24" s="277"/>
      <c r="D24" s="4" t="s">
        <v>49</v>
      </c>
      <c r="E24" s="29">
        <v>6317</v>
      </c>
      <c r="F24" s="29">
        <v>4617</v>
      </c>
      <c r="G24" s="29">
        <v>5090</v>
      </c>
      <c r="H24" s="29">
        <v>5218</v>
      </c>
      <c r="I24" s="29">
        <v>5721</v>
      </c>
      <c r="J24" s="70">
        <f t="shared" si="0"/>
        <v>9.6397087006515836E-2</v>
      </c>
      <c r="K24" s="29">
        <f t="shared" si="1"/>
        <v>503</v>
      </c>
      <c r="L24" s="70">
        <f t="shared" si="2"/>
        <v>-9.4348583188222257E-2</v>
      </c>
      <c r="M24" s="29">
        <f t="shared" si="3"/>
        <v>-596</v>
      </c>
      <c r="N24" s="68">
        <f t="shared" si="6"/>
        <v>1.1094347525927535E-2</v>
      </c>
    </row>
    <row r="25" spans="2:18" x14ac:dyDescent="0.25">
      <c r="B25" s="271"/>
      <c r="C25" s="277"/>
      <c r="D25" s="4" t="s">
        <v>50</v>
      </c>
      <c r="E25" s="29">
        <v>14208</v>
      </c>
      <c r="F25" s="29">
        <v>13942</v>
      </c>
      <c r="G25" s="29">
        <v>18713</v>
      </c>
      <c r="H25" s="29">
        <v>22087</v>
      </c>
      <c r="I25" s="29">
        <v>20986</v>
      </c>
      <c r="J25" s="70">
        <f t="shared" si="0"/>
        <v>-4.9848327070222354E-2</v>
      </c>
      <c r="K25" s="29">
        <f t="shared" si="1"/>
        <v>-1101</v>
      </c>
      <c r="L25" s="70">
        <f t="shared" si="2"/>
        <v>0.47705518018018012</v>
      </c>
      <c r="M25" s="29">
        <f t="shared" si="3"/>
        <v>6778</v>
      </c>
      <c r="N25" s="68">
        <f t="shared" si="6"/>
        <v>4.0696727351706916E-2</v>
      </c>
    </row>
    <row r="26" spans="2:18" x14ac:dyDescent="0.25">
      <c r="B26" s="271"/>
      <c r="C26" s="277"/>
      <c r="D26" s="4" t="s">
        <v>51</v>
      </c>
      <c r="E26" s="29">
        <v>22370</v>
      </c>
      <c r="F26" s="29">
        <v>23574</v>
      </c>
      <c r="G26" s="29">
        <v>26213</v>
      </c>
      <c r="H26" s="29">
        <v>24550</v>
      </c>
      <c r="I26" s="29">
        <v>26113</v>
      </c>
      <c r="J26" s="70">
        <f t="shared" si="0"/>
        <v>6.3665987780040734E-2</v>
      </c>
      <c r="K26" s="29">
        <f t="shared" si="1"/>
        <v>1563</v>
      </c>
      <c r="L26" s="70">
        <f t="shared" si="2"/>
        <v>0.16732230666070635</v>
      </c>
      <c r="M26" s="29">
        <f t="shared" si="3"/>
        <v>3743</v>
      </c>
      <c r="N26" s="68">
        <f t="shared" si="6"/>
        <v>5.0639170939441654E-2</v>
      </c>
    </row>
    <row r="27" spans="2:18" x14ac:dyDescent="0.25">
      <c r="B27" s="271"/>
      <c r="C27" s="277"/>
      <c r="D27" s="4" t="s">
        <v>52</v>
      </c>
      <c r="E27" s="29">
        <v>24013</v>
      </c>
      <c r="F27" s="29">
        <v>23913</v>
      </c>
      <c r="G27" s="29">
        <v>25634</v>
      </c>
      <c r="H27" s="29">
        <v>29365</v>
      </c>
      <c r="I27" s="29">
        <v>27084</v>
      </c>
      <c r="J27" s="30">
        <f t="shared" si="0"/>
        <v>-7.7677507236506016E-2</v>
      </c>
      <c r="K27" s="29">
        <f t="shared" si="1"/>
        <v>-2281</v>
      </c>
      <c r="L27" s="30">
        <f t="shared" si="2"/>
        <v>0.12788906009244982</v>
      </c>
      <c r="M27" s="29">
        <f t="shared" si="3"/>
        <v>3071</v>
      </c>
      <c r="N27" s="31">
        <f t="shared" si="6"/>
        <v>5.2522165424265223E-2</v>
      </c>
    </row>
    <row r="28" spans="2:18" x14ac:dyDescent="0.25">
      <c r="B28" s="271"/>
      <c r="C28" s="278"/>
      <c r="D28" s="32" t="s">
        <v>53</v>
      </c>
      <c r="E28" s="71">
        <v>10851</v>
      </c>
      <c r="F28" s="71">
        <v>11732</v>
      </c>
      <c r="G28" s="71">
        <v>11163</v>
      </c>
      <c r="H28" s="71">
        <v>12933</v>
      </c>
      <c r="I28" s="71">
        <v>13438</v>
      </c>
      <c r="J28" s="34">
        <f t="shared" si="0"/>
        <v>3.9047398128817745E-2</v>
      </c>
      <c r="K28" s="71">
        <f t="shared" si="1"/>
        <v>505</v>
      </c>
      <c r="L28" s="34">
        <f t="shared" si="2"/>
        <v>0.23841120634042956</v>
      </c>
      <c r="M28" s="71">
        <f t="shared" si="3"/>
        <v>2587</v>
      </c>
      <c r="N28" s="72">
        <f t="shared" si="6"/>
        <v>2.6059402561337916E-2</v>
      </c>
    </row>
    <row r="29" spans="2:18" x14ac:dyDescent="0.25">
      <c r="B29" s="271"/>
      <c r="C29" s="273" t="s">
        <v>21</v>
      </c>
      <c r="D29" s="63" t="s">
        <v>43</v>
      </c>
      <c r="E29" s="64">
        <v>2752487</v>
      </c>
      <c r="F29" s="64">
        <v>2336992</v>
      </c>
      <c r="G29" s="64">
        <v>2761571</v>
      </c>
      <c r="H29" s="64">
        <v>2964758</v>
      </c>
      <c r="I29" s="64">
        <v>2932229</v>
      </c>
      <c r="J29" s="65">
        <f t="shared" si="0"/>
        <v>-1.0971890454465449E-2</v>
      </c>
      <c r="K29" s="64">
        <f t="shared" si="1"/>
        <v>-32529</v>
      </c>
      <c r="L29" s="65">
        <f t="shared" si="2"/>
        <v>6.530167081624727E-2</v>
      </c>
      <c r="M29" s="64">
        <f t="shared" si="3"/>
        <v>179742</v>
      </c>
      <c r="N29" s="65">
        <f t="shared" ref="N29:N30" si="7">I29/$I$29</f>
        <v>1</v>
      </c>
    </row>
    <row r="30" spans="2:18" x14ac:dyDescent="0.25">
      <c r="B30" s="271"/>
      <c r="C30" s="274"/>
      <c r="D30" s="15" t="s">
        <v>44</v>
      </c>
      <c r="E30" s="16">
        <v>1024497</v>
      </c>
      <c r="F30" s="16">
        <v>927095</v>
      </c>
      <c r="G30" s="16">
        <v>1064158</v>
      </c>
      <c r="H30" s="16">
        <v>1149433</v>
      </c>
      <c r="I30" s="16">
        <v>1124270</v>
      </c>
      <c r="J30" s="17">
        <f t="shared" si="0"/>
        <v>-2.1891663106940573E-2</v>
      </c>
      <c r="K30" s="16">
        <f t="shared" si="1"/>
        <v>-25163</v>
      </c>
      <c r="L30" s="17">
        <f t="shared" si="2"/>
        <v>9.7387303232708389E-2</v>
      </c>
      <c r="M30" s="16">
        <f t="shared" si="3"/>
        <v>99773</v>
      </c>
      <c r="N30" s="18">
        <f t="shared" si="7"/>
        <v>0.38341821187908587</v>
      </c>
    </row>
    <row r="31" spans="2:18" x14ac:dyDescent="0.25">
      <c r="B31" s="271"/>
      <c r="C31" s="274"/>
      <c r="D31" s="19" t="s">
        <v>45</v>
      </c>
      <c r="E31" s="20">
        <v>828275</v>
      </c>
      <c r="F31" s="20">
        <v>660916</v>
      </c>
      <c r="G31" s="20">
        <v>785918</v>
      </c>
      <c r="H31" s="20">
        <v>847777</v>
      </c>
      <c r="I31" s="20">
        <v>817457</v>
      </c>
      <c r="J31" s="67">
        <f>I31/H31-1</f>
        <v>-3.5764121933008375E-2</v>
      </c>
      <c r="K31" s="20">
        <f t="shared" si="1"/>
        <v>-30320</v>
      </c>
      <c r="L31" s="67">
        <f t="shared" si="2"/>
        <v>-1.3060879538800529E-2</v>
      </c>
      <c r="M31" s="20">
        <f t="shared" si="3"/>
        <v>-10818</v>
      </c>
      <c r="N31" s="68">
        <f>I31/$I$29</f>
        <v>0.27878347837089124</v>
      </c>
    </row>
    <row r="32" spans="2:18" x14ac:dyDescent="0.25">
      <c r="B32" s="271"/>
      <c r="C32" s="274"/>
      <c r="D32" s="19" t="s">
        <v>46</v>
      </c>
      <c r="E32" s="20">
        <v>22771</v>
      </c>
      <c r="F32" s="20">
        <v>16459</v>
      </c>
      <c r="G32" s="20">
        <v>16513</v>
      </c>
      <c r="H32" s="20">
        <v>20095</v>
      </c>
      <c r="I32" s="20">
        <v>15945</v>
      </c>
      <c r="J32" s="67">
        <f t="shared" ref="J32:J41" si="8">I32/H32-1</f>
        <v>-0.20651903458571785</v>
      </c>
      <c r="K32" s="20">
        <f t="shared" si="1"/>
        <v>-4150</v>
      </c>
      <c r="L32" s="67">
        <f t="shared" si="2"/>
        <v>-0.29976724781520359</v>
      </c>
      <c r="M32" s="20">
        <f t="shared" si="3"/>
        <v>-6826</v>
      </c>
      <c r="N32" s="68">
        <f t="shared" ref="N32:N39" si="9">I32/$I$29</f>
        <v>5.4378426787266617E-3</v>
      </c>
    </row>
    <row r="33" spans="2:14" x14ac:dyDescent="0.25">
      <c r="B33" s="271"/>
      <c r="C33" s="274"/>
      <c r="D33" s="19" t="s">
        <v>47</v>
      </c>
      <c r="E33" s="20">
        <v>64233</v>
      </c>
      <c r="F33" s="20">
        <v>80598</v>
      </c>
      <c r="G33" s="20">
        <v>96956</v>
      </c>
      <c r="H33" s="20">
        <v>70490</v>
      </c>
      <c r="I33" s="20">
        <v>89613</v>
      </c>
      <c r="J33" s="67">
        <f t="shared" si="8"/>
        <v>0.27128670733437366</v>
      </c>
      <c r="K33" s="20">
        <f t="shared" si="1"/>
        <v>19123</v>
      </c>
      <c r="L33" s="67">
        <f t="shared" si="2"/>
        <v>0.39512400168137862</v>
      </c>
      <c r="M33" s="20">
        <f t="shared" si="3"/>
        <v>25380</v>
      </c>
      <c r="N33" s="68">
        <f t="shared" si="9"/>
        <v>3.0561392033159756E-2</v>
      </c>
    </row>
    <row r="34" spans="2:14" x14ac:dyDescent="0.25">
      <c r="B34" s="271"/>
      <c r="C34" s="274"/>
      <c r="D34" s="19" t="s">
        <v>48</v>
      </c>
      <c r="E34" s="20">
        <v>463764</v>
      </c>
      <c r="F34" s="20">
        <v>303117</v>
      </c>
      <c r="G34" s="20">
        <v>401911</v>
      </c>
      <c r="H34" s="20">
        <v>456108</v>
      </c>
      <c r="I34" s="20">
        <v>482914</v>
      </c>
      <c r="J34" s="67">
        <f t="shared" si="8"/>
        <v>5.877116823208528E-2</v>
      </c>
      <c r="K34" s="20">
        <f t="shared" si="1"/>
        <v>26806</v>
      </c>
      <c r="L34" s="67">
        <f t="shared" si="2"/>
        <v>4.1292553971416401E-2</v>
      </c>
      <c r="M34" s="20">
        <f t="shared" si="3"/>
        <v>19150</v>
      </c>
      <c r="N34" s="68">
        <f t="shared" si="9"/>
        <v>0.16469177543773014</v>
      </c>
    </row>
    <row r="35" spans="2:14" x14ac:dyDescent="0.25">
      <c r="B35" s="271"/>
      <c r="C35" s="274"/>
      <c r="D35" s="19" t="s">
        <v>49</v>
      </c>
      <c r="E35" s="20">
        <v>14162</v>
      </c>
      <c r="F35" s="20">
        <v>12186</v>
      </c>
      <c r="G35" s="20">
        <v>13053</v>
      </c>
      <c r="H35" s="20">
        <v>13216</v>
      </c>
      <c r="I35" s="20">
        <v>14972</v>
      </c>
      <c r="J35" s="67">
        <f t="shared" si="8"/>
        <v>0.13286924939467304</v>
      </c>
      <c r="K35" s="20">
        <f t="shared" si="1"/>
        <v>1756</v>
      </c>
      <c r="L35" s="67">
        <f t="shared" si="2"/>
        <v>5.7195311396695425E-2</v>
      </c>
      <c r="M35" s="20">
        <f t="shared" si="3"/>
        <v>810</v>
      </c>
      <c r="N35" s="68">
        <f t="shared" si="9"/>
        <v>5.1060132070175962E-3</v>
      </c>
    </row>
    <row r="36" spans="2:14" x14ac:dyDescent="0.25">
      <c r="B36" s="271"/>
      <c r="C36" s="274"/>
      <c r="D36" s="19" t="s">
        <v>50</v>
      </c>
      <c r="E36" s="20">
        <v>86307</v>
      </c>
      <c r="F36" s="20">
        <v>91621</v>
      </c>
      <c r="G36" s="20">
        <v>113773</v>
      </c>
      <c r="H36" s="20">
        <v>116842</v>
      </c>
      <c r="I36" s="20">
        <v>109675</v>
      </c>
      <c r="J36" s="67">
        <f t="shared" si="8"/>
        <v>-6.1339244449769792E-2</v>
      </c>
      <c r="K36" s="20">
        <f t="shared" si="1"/>
        <v>-7167</v>
      </c>
      <c r="L36" s="67">
        <f t="shared" si="2"/>
        <v>0.2707543999907307</v>
      </c>
      <c r="M36" s="20">
        <f t="shared" si="3"/>
        <v>23368</v>
      </c>
      <c r="N36" s="68">
        <f t="shared" si="9"/>
        <v>3.7403286032571127E-2</v>
      </c>
    </row>
    <row r="37" spans="2:14" x14ac:dyDescent="0.25">
      <c r="B37" s="271"/>
      <c r="C37" s="274"/>
      <c r="D37" s="19" t="s">
        <v>51</v>
      </c>
      <c r="E37" s="20">
        <v>47646</v>
      </c>
      <c r="F37" s="20">
        <v>49146</v>
      </c>
      <c r="G37" s="20">
        <v>56046</v>
      </c>
      <c r="H37" s="20">
        <v>55991</v>
      </c>
      <c r="I37" s="20">
        <v>53169</v>
      </c>
      <c r="J37" s="67">
        <f t="shared" si="8"/>
        <v>-5.0400957296708349E-2</v>
      </c>
      <c r="K37" s="20">
        <f t="shared" si="1"/>
        <v>-2822</v>
      </c>
      <c r="L37" s="67">
        <f t="shared" si="2"/>
        <v>0.11591739075683161</v>
      </c>
      <c r="M37" s="20">
        <f t="shared" si="3"/>
        <v>5523</v>
      </c>
      <c r="N37" s="68">
        <f t="shared" si="9"/>
        <v>1.8132621974613853E-2</v>
      </c>
    </row>
    <row r="38" spans="2:14" x14ac:dyDescent="0.25">
      <c r="B38" s="271"/>
      <c r="C38" s="274"/>
      <c r="D38" s="19" t="s">
        <v>52</v>
      </c>
      <c r="E38" s="20">
        <v>145313</v>
      </c>
      <c r="F38" s="20">
        <v>137494</v>
      </c>
      <c r="G38" s="20">
        <v>153023</v>
      </c>
      <c r="H38" s="20">
        <v>164389</v>
      </c>
      <c r="I38" s="20">
        <v>162641</v>
      </c>
      <c r="J38" s="21">
        <f t="shared" si="8"/>
        <v>-1.0633314881166034E-2</v>
      </c>
      <c r="K38" s="20">
        <f t="shared" si="1"/>
        <v>-1748</v>
      </c>
      <c r="L38" s="21">
        <f t="shared" si="2"/>
        <v>0.11924604130394401</v>
      </c>
      <c r="M38" s="20">
        <f t="shared" si="3"/>
        <v>17328</v>
      </c>
      <c r="N38" s="22">
        <f t="shared" si="9"/>
        <v>5.5466677397979489E-2</v>
      </c>
    </row>
    <row r="39" spans="2:14" x14ac:dyDescent="0.25">
      <c r="B39" s="271"/>
      <c r="C39" s="275"/>
      <c r="D39" s="23" t="s">
        <v>53</v>
      </c>
      <c r="E39" s="69">
        <v>55519</v>
      </c>
      <c r="F39" s="69">
        <v>58360</v>
      </c>
      <c r="G39" s="69">
        <v>60220</v>
      </c>
      <c r="H39" s="69">
        <v>70417</v>
      </c>
      <c r="I39" s="69">
        <v>61573</v>
      </c>
      <c r="J39" s="25">
        <f t="shared" si="8"/>
        <v>-0.12559467174119887</v>
      </c>
      <c r="K39" s="69">
        <f t="shared" si="1"/>
        <v>-8844</v>
      </c>
      <c r="L39" s="25">
        <f t="shared" si="2"/>
        <v>0.10904375078801842</v>
      </c>
      <c r="M39" s="69">
        <f t="shared" si="3"/>
        <v>6054</v>
      </c>
      <c r="N39" s="46">
        <f t="shared" si="9"/>
        <v>2.0998700988224317E-2</v>
      </c>
    </row>
    <row r="40" spans="2:14" x14ac:dyDescent="0.25">
      <c r="B40" s="271"/>
      <c r="C40" s="286" t="s">
        <v>22</v>
      </c>
      <c r="D40" s="63" t="s">
        <v>43</v>
      </c>
      <c r="E40" s="73">
        <v>6.9993312142403052</v>
      </c>
      <c r="F40" s="73">
        <v>6.8219997839838626</v>
      </c>
      <c r="G40" s="73">
        <v>6.7453774041162475</v>
      </c>
      <c r="H40" s="73">
        <v>6.8379199955717107</v>
      </c>
      <c r="I40" s="73">
        <v>6.5536093441985415</v>
      </c>
      <c r="J40" s="65">
        <f t="shared" si="8"/>
        <v>-4.1578528493648848E-2</v>
      </c>
      <c r="K40" s="73">
        <f t="shared" si="1"/>
        <v>-0.28431065137316924</v>
      </c>
      <c r="L40" s="65">
        <f t="shared" si="2"/>
        <v>-6.3680636963561854E-2</v>
      </c>
      <c r="M40" s="73">
        <f t="shared" si="3"/>
        <v>-0.44572187004176378</v>
      </c>
      <c r="N40" s="65"/>
    </row>
    <row r="41" spans="2:14" x14ac:dyDescent="0.25">
      <c r="B41" s="271"/>
      <c r="C41" s="287"/>
      <c r="D41" s="26" t="s">
        <v>44</v>
      </c>
      <c r="E41" s="35">
        <v>7.5315155703237568</v>
      </c>
      <c r="F41" s="35">
        <v>7.5835991820040896</v>
      </c>
      <c r="G41" s="35">
        <v>7.3048140088825431</v>
      </c>
      <c r="H41" s="35">
        <v>7.4515604133442244</v>
      </c>
      <c r="I41" s="35">
        <v>7.1652454335716929</v>
      </c>
      <c r="J41" s="36">
        <f t="shared" si="8"/>
        <v>-3.8423493052515578E-2</v>
      </c>
      <c r="K41" s="37">
        <f t="shared" si="1"/>
        <v>-0.28631497977253151</v>
      </c>
      <c r="L41" s="36">
        <f t="shared" si="2"/>
        <v>-4.8631664282189013E-2</v>
      </c>
      <c r="M41" s="37">
        <f t="shared" si="3"/>
        <v>-0.36627013675206399</v>
      </c>
      <c r="N41" s="38"/>
    </row>
    <row r="42" spans="2:14" x14ac:dyDescent="0.25">
      <c r="B42" s="271"/>
      <c r="C42" s="287"/>
      <c r="D42" s="4" t="s">
        <v>45</v>
      </c>
      <c r="E42" s="39">
        <v>7.7145717878265732</v>
      </c>
      <c r="F42" s="39">
        <v>7.474227037296723</v>
      </c>
      <c r="G42" s="39">
        <v>7.319989568392228</v>
      </c>
      <c r="H42" s="39">
        <v>7.4367055851367114</v>
      </c>
      <c r="I42" s="39">
        <v>7.1759629902735345</v>
      </c>
      <c r="J42" s="74">
        <f t="shared" si="0"/>
        <v>-3.5061572880376923E-2</v>
      </c>
      <c r="K42" s="41">
        <f t="shared" si="1"/>
        <v>-0.26074259486317697</v>
      </c>
      <c r="L42" s="74">
        <f t="shared" si="2"/>
        <v>-6.9817069873269189E-2</v>
      </c>
      <c r="M42" s="41">
        <f t="shared" si="3"/>
        <v>-0.5386087975530387</v>
      </c>
      <c r="N42" s="75"/>
    </row>
    <row r="43" spans="2:14" x14ac:dyDescent="0.25">
      <c r="B43" s="271"/>
      <c r="C43" s="287"/>
      <c r="D43" s="4" t="s">
        <v>46</v>
      </c>
      <c r="E43" s="39">
        <v>4.9718340611353709</v>
      </c>
      <c r="F43" s="39">
        <v>5.4918251584918254</v>
      </c>
      <c r="G43" s="39">
        <v>4.1097560975609753</v>
      </c>
      <c r="H43" s="39">
        <v>4.6026110856619331</v>
      </c>
      <c r="I43" s="39">
        <v>4.8881054567749844</v>
      </c>
      <c r="J43" s="74">
        <f t="shared" si="0"/>
        <v>6.2028784487662803E-2</v>
      </c>
      <c r="K43" s="41">
        <f t="shared" si="1"/>
        <v>0.28549437111305132</v>
      </c>
      <c r="L43" s="74">
        <f t="shared" si="2"/>
        <v>-1.6840587061199286E-2</v>
      </c>
      <c r="M43" s="41">
        <f t="shared" si="3"/>
        <v>-8.3728604360386427E-2</v>
      </c>
      <c r="N43" s="75"/>
    </row>
    <row r="44" spans="2:14" x14ac:dyDescent="0.25">
      <c r="B44" s="271"/>
      <c r="C44" s="287"/>
      <c r="D44" s="4" t="s">
        <v>47</v>
      </c>
      <c r="E44" s="39">
        <v>6.6770270270270267</v>
      </c>
      <c r="F44" s="39">
        <v>6.2151449722393588</v>
      </c>
      <c r="G44" s="39">
        <v>6.6308302557789629</v>
      </c>
      <c r="H44" s="39">
        <v>5.6851358980562949</v>
      </c>
      <c r="I44" s="39">
        <v>5.6613178343546657</v>
      </c>
      <c r="J44" s="74">
        <f t="shared" si="0"/>
        <v>-4.1895328675911614E-3</v>
      </c>
      <c r="K44" s="41">
        <f t="shared" si="1"/>
        <v>-2.38180637016292E-2</v>
      </c>
      <c r="L44" s="74">
        <f t="shared" si="2"/>
        <v>-0.15211997623508344</v>
      </c>
      <c r="M44" s="41">
        <f t="shared" si="3"/>
        <v>-1.0157091926723609</v>
      </c>
      <c r="N44" s="75"/>
    </row>
    <row r="45" spans="2:14" x14ac:dyDescent="0.25">
      <c r="B45" s="271"/>
      <c r="C45" s="287"/>
      <c r="D45" s="4" t="s">
        <v>48</v>
      </c>
      <c r="E45" s="39">
        <v>6.9515244176634585</v>
      </c>
      <c r="F45" s="39">
        <v>6.385712479986517</v>
      </c>
      <c r="G45" s="39">
        <v>6.5084693613162328</v>
      </c>
      <c r="H45" s="39">
        <v>6.9049731284535616</v>
      </c>
      <c r="I45" s="39">
        <v>6.5895340110527396</v>
      </c>
      <c r="J45" s="74">
        <f t="shared" si="0"/>
        <v>-4.5682888482357908E-2</v>
      </c>
      <c r="K45" s="41">
        <f t="shared" si="1"/>
        <v>-0.31543911740082198</v>
      </c>
      <c r="L45" s="74">
        <f t="shared" si="2"/>
        <v>-5.2073528748733167E-2</v>
      </c>
      <c r="M45" s="41">
        <f t="shared" si="3"/>
        <v>-0.36199040661071891</v>
      </c>
      <c r="N45" s="75"/>
    </row>
    <row r="46" spans="2:14" x14ac:dyDescent="0.25">
      <c r="B46" s="271"/>
      <c r="C46" s="287"/>
      <c r="D46" s="4" t="s">
        <v>49</v>
      </c>
      <c r="E46" s="39">
        <v>2.3524916943521594</v>
      </c>
      <c r="F46" s="39">
        <v>2.7396582733812949</v>
      </c>
      <c r="G46" s="39">
        <v>2.6980157089706491</v>
      </c>
      <c r="H46" s="39">
        <v>2.6623690572119258</v>
      </c>
      <c r="I46" s="39">
        <v>2.7401171303074672</v>
      </c>
      <c r="J46" s="74">
        <f t="shared" si="0"/>
        <v>2.9202590409069806E-2</v>
      </c>
      <c r="K46" s="41">
        <f t="shared" si="1"/>
        <v>7.7748073095541326E-2</v>
      </c>
      <c r="L46" s="74">
        <f t="shared" si="2"/>
        <v>0.16477228671451427</v>
      </c>
      <c r="M46" s="41">
        <f t="shared" si="3"/>
        <v>0.38762543595530774</v>
      </c>
      <c r="N46" s="75"/>
    </row>
    <row r="47" spans="2:14" x14ac:dyDescent="0.25">
      <c r="B47" s="271"/>
      <c r="C47" s="287"/>
      <c r="D47" s="4" t="s">
        <v>50</v>
      </c>
      <c r="E47" s="39">
        <v>7.1868598551086684</v>
      </c>
      <c r="F47" s="39">
        <v>8.3718019005847957</v>
      </c>
      <c r="G47" s="39">
        <v>7.6749190501888833</v>
      </c>
      <c r="H47" s="39">
        <v>6.3411483772929556</v>
      </c>
      <c r="I47" s="39">
        <v>6.0049824791940427</v>
      </c>
      <c r="J47" s="74">
        <f t="shared" si="0"/>
        <v>-5.301340989002723E-2</v>
      </c>
      <c r="K47" s="41">
        <f t="shared" si="1"/>
        <v>-0.33616589809891284</v>
      </c>
      <c r="L47" s="74">
        <f t="shared" si="2"/>
        <v>-0.16444975966443909</v>
      </c>
      <c r="M47" s="41">
        <f t="shared" si="3"/>
        <v>-1.1818773759146257</v>
      </c>
      <c r="N47" s="75"/>
    </row>
    <row r="48" spans="2:14" x14ac:dyDescent="0.25">
      <c r="B48" s="271"/>
      <c r="C48" s="287"/>
      <c r="D48" s="4" t="s">
        <v>51</v>
      </c>
      <c r="E48" s="39">
        <v>2.1971869956190915</v>
      </c>
      <c r="F48" s="39">
        <v>2.1612137203166228</v>
      </c>
      <c r="G48" s="39">
        <v>2.2195556611619343</v>
      </c>
      <c r="H48" s="39">
        <v>2.3657835805129506</v>
      </c>
      <c r="I48" s="39">
        <v>2.1195535180386686</v>
      </c>
      <c r="J48" s="74">
        <f t="shared" si="0"/>
        <v>-0.10407970724900129</v>
      </c>
      <c r="K48" s="41">
        <f t="shared" si="1"/>
        <v>-0.24623006247428192</v>
      </c>
      <c r="L48" s="74">
        <f t="shared" si="2"/>
        <v>-3.5333122640546333E-2</v>
      </c>
      <c r="M48" s="41">
        <f t="shared" si="3"/>
        <v>-7.7633477580422827E-2</v>
      </c>
      <c r="N48" s="75"/>
    </row>
    <row r="49" spans="2:14" x14ac:dyDescent="0.25">
      <c r="B49" s="271"/>
      <c r="C49" s="287"/>
      <c r="D49" s="4" t="s">
        <v>52</v>
      </c>
      <c r="E49" s="39">
        <v>7.4287101886406628</v>
      </c>
      <c r="F49" s="39">
        <v>6.9308398023994355</v>
      </c>
      <c r="G49" s="39">
        <v>7.2594999762797094</v>
      </c>
      <c r="H49" s="39">
        <v>6.7909695542611646</v>
      </c>
      <c r="I49" s="39">
        <v>6.9614775499721784</v>
      </c>
      <c r="J49" s="40">
        <f t="shared" si="0"/>
        <v>2.5108048909455727E-2</v>
      </c>
      <c r="K49" s="41">
        <f t="shared" si="1"/>
        <v>0.17050799571101383</v>
      </c>
      <c r="L49" s="40">
        <f t="shared" si="2"/>
        <v>-6.2895526518578659E-2</v>
      </c>
      <c r="M49" s="41">
        <f t="shared" si="3"/>
        <v>-0.46723263866848441</v>
      </c>
      <c r="N49" s="42"/>
    </row>
    <row r="50" spans="2:14" x14ac:dyDescent="0.25">
      <c r="B50" s="271"/>
      <c r="C50" s="288"/>
      <c r="D50" s="32" t="s">
        <v>53</v>
      </c>
      <c r="E50" s="76">
        <v>5.7425527513446424</v>
      </c>
      <c r="F50" s="76">
        <v>5.5644546147978646</v>
      </c>
      <c r="G50" s="76">
        <v>6.0383034192319265</v>
      </c>
      <c r="H50" s="76">
        <v>6.2654150725153483</v>
      </c>
      <c r="I50" s="76">
        <v>5.1106407702523242</v>
      </c>
      <c r="J50" s="61">
        <f t="shared" si="0"/>
        <v>-0.18430930575193671</v>
      </c>
      <c r="K50" s="77">
        <f t="shared" si="1"/>
        <v>-1.1547743022630241</v>
      </c>
      <c r="L50" s="61">
        <f t="shared" si="2"/>
        <v>-0.11004025708677267</v>
      </c>
      <c r="M50" s="77">
        <f t="shared" si="3"/>
        <v>-0.63191198109231816</v>
      </c>
      <c r="N50" s="55"/>
    </row>
    <row r="51" spans="2:14" x14ac:dyDescent="0.25">
      <c r="B51" s="271"/>
      <c r="C51" s="279" t="s">
        <v>34</v>
      </c>
      <c r="D51" s="63" t="s">
        <v>43</v>
      </c>
      <c r="E51" s="65">
        <v>0.68889999999999996</v>
      </c>
      <c r="F51" s="65">
        <v>0.66709999999999992</v>
      </c>
      <c r="G51" s="65">
        <v>0.73599999999999999</v>
      </c>
      <c r="H51" s="65">
        <v>19.775099999999998</v>
      </c>
      <c r="I51" s="65">
        <v>18.9392</v>
      </c>
      <c r="J51" s="65">
        <f t="shared" si="0"/>
        <v>-4.2270329859267375E-2</v>
      </c>
      <c r="K51" s="73">
        <f t="shared" ref="K51" si="10">(I51-H51)*100</f>
        <v>-83.589999999999876</v>
      </c>
      <c r="L51" s="65">
        <f t="shared" si="2"/>
        <v>26.491943678327772</v>
      </c>
      <c r="M51" s="73">
        <f t="shared" ref="M51" si="11">(I51-E51)*100</f>
        <v>1825.03</v>
      </c>
      <c r="N51" s="65"/>
    </row>
    <row r="52" spans="2:14" x14ac:dyDescent="0.25">
      <c r="B52" s="271"/>
      <c r="C52" s="280"/>
      <c r="D52" s="15" t="s">
        <v>44</v>
      </c>
      <c r="E52" s="18">
        <v>0.7229000000000001</v>
      </c>
      <c r="F52" s="18">
        <v>0.74400000000000011</v>
      </c>
      <c r="G52" s="18">
        <v>0.79489999999999994</v>
      </c>
      <c r="H52" s="18">
        <v>0.82430000000000003</v>
      </c>
      <c r="I52" s="18">
        <v>0.79709999999999992</v>
      </c>
      <c r="J52" s="17">
        <f t="shared" si="0"/>
        <v>-3.2997695013951334E-2</v>
      </c>
      <c r="K52" s="44">
        <f>(I52-H52)*100</f>
        <v>-2.7200000000000113</v>
      </c>
      <c r="L52" s="17">
        <f t="shared" si="2"/>
        <v>0.10264213584174819</v>
      </c>
      <c r="M52" s="44">
        <f>(I52-E52)*100</f>
        <v>7.4199999999999822</v>
      </c>
      <c r="N52" s="18"/>
    </row>
    <row r="53" spans="2:14" x14ac:dyDescent="0.25">
      <c r="B53" s="271"/>
      <c r="C53" s="280"/>
      <c r="D53" s="19" t="s">
        <v>45</v>
      </c>
      <c r="E53" s="68">
        <v>0.66639999999999999</v>
      </c>
      <c r="F53" s="68">
        <v>0.61499999999999999</v>
      </c>
      <c r="G53" s="68">
        <v>0.66959999999999997</v>
      </c>
      <c r="H53" s="68">
        <v>0.73970000000000002</v>
      </c>
      <c r="I53" s="68">
        <v>0.71489999999999998</v>
      </c>
      <c r="J53" s="67">
        <f t="shared" si="0"/>
        <v>-3.3527105583344707E-2</v>
      </c>
      <c r="K53" s="45">
        <f t="shared" ref="K53:K61" si="12">(I53-H53)*100</f>
        <v>-2.4800000000000044</v>
      </c>
      <c r="L53" s="67">
        <f t="shared" si="2"/>
        <v>7.277911164465789E-2</v>
      </c>
      <c r="M53" s="45">
        <f t="shared" ref="M53:M61" si="13">(I53-E53)*100</f>
        <v>4.8499999999999988</v>
      </c>
      <c r="N53" s="68"/>
    </row>
    <row r="54" spans="2:14" x14ac:dyDescent="0.25">
      <c r="B54" s="271"/>
      <c r="C54" s="280"/>
      <c r="D54" s="19" t="s">
        <v>46</v>
      </c>
      <c r="E54" s="68">
        <v>0.67349999999999999</v>
      </c>
      <c r="F54" s="68">
        <v>0.68409999999999993</v>
      </c>
      <c r="G54" s="68">
        <v>0.60350000000000004</v>
      </c>
      <c r="H54" s="68">
        <v>0.73450000000000004</v>
      </c>
      <c r="I54" s="68">
        <v>0.58279999999999998</v>
      </c>
      <c r="J54" s="67">
        <f t="shared" si="0"/>
        <v>-0.2065350578624916</v>
      </c>
      <c r="K54" s="45">
        <f t="shared" si="12"/>
        <v>-15.170000000000005</v>
      </c>
      <c r="L54" s="67">
        <f t="shared" si="2"/>
        <v>-0.13466963622865624</v>
      </c>
      <c r="M54" s="45">
        <f t="shared" si="13"/>
        <v>-9.07</v>
      </c>
      <c r="N54" s="68"/>
    </row>
    <row r="55" spans="2:14" x14ac:dyDescent="0.25">
      <c r="B55" s="271"/>
      <c r="C55" s="280"/>
      <c r="D55" s="19" t="s">
        <v>47</v>
      </c>
      <c r="E55" s="68">
        <v>0.52610000000000001</v>
      </c>
      <c r="F55" s="68">
        <v>0.58889999999999998</v>
      </c>
      <c r="G55" s="68">
        <v>0.70840000000000003</v>
      </c>
      <c r="H55" s="68">
        <v>0.54949999999999999</v>
      </c>
      <c r="I55" s="68">
        <v>0.6470999999999999</v>
      </c>
      <c r="J55" s="67">
        <f t="shared" si="0"/>
        <v>0.17761601455868958</v>
      </c>
      <c r="K55" s="45">
        <f t="shared" si="12"/>
        <v>9.7599999999999909</v>
      </c>
      <c r="L55" s="67">
        <f t="shared" si="2"/>
        <v>0.22999429766204127</v>
      </c>
      <c r="M55" s="45">
        <f t="shared" si="13"/>
        <v>12.099999999999989</v>
      </c>
      <c r="N55" s="68"/>
    </row>
    <row r="56" spans="2:14" x14ac:dyDescent="0.25">
      <c r="B56" s="271"/>
      <c r="C56" s="280"/>
      <c r="D56" s="19" t="s">
        <v>48</v>
      </c>
      <c r="E56" s="68">
        <v>0.72180000000000011</v>
      </c>
      <c r="F56" s="68">
        <v>0.59840000000000004</v>
      </c>
      <c r="G56" s="68">
        <v>0.74129999999999996</v>
      </c>
      <c r="H56" s="68">
        <v>0.7823</v>
      </c>
      <c r="I56" s="68">
        <v>0.81129999999999991</v>
      </c>
      <c r="J56" s="67">
        <f t="shared" si="0"/>
        <v>3.7070177681196359E-2</v>
      </c>
      <c r="K56" s="45">
        <f t="shared" si="12"/>
        <v>2.8999999999999915</v>
      </c>
      <c r="L56" s="67">
        <f t="shared" si="2"/>
        <v>0.12399556663895783</v>
      </c>
      <c r="M56" s="45">
        <f t="shared" si="13"/>
        <v>8.9499999999999797</v>
      </c>
      <c r="N56" s="68"/>
    </row>
    <row r="57" spans="2:14" x14ac:dyDescent="0.25">
      <c r="B57" s="271"/>
      <c r="C57" s="280"/>
      <c r="D57" s="19" t="s">
        <v>49</v>
      </c>
      <c r="E57" s="68">
        <v>0.60680000000000001</v>
      </c>
      <c r="F57" s="68">
        <v>0.64989999999999992</v>
      </c>
      <c r="G57" s="68">
        <v>0.65629999999999999</v>
      </c>
      <c r="H57" s="68">
        <v>0.65459999999999996</v>
      </c>
      <c r="I57" s="68">
        <v>0.74159999999999993</v>
      </c>
      <c r="J57" s="67">
        <f t="shared" si="0"/>
        <v>0.13290559120073331</v>
      </c>
      <c r="K57" s="45">
        <f t="shared" si="12"/>
        <v>8.6999999999999957</v>
      </c>
      <c r="L57" s="67">
        <f t="shared" si="2"/>
        <v>0.22214897824653912</v>
      </c>
      <c r="M57" s="45">
        <f t="shared" si="13"/>
        <v>13.479999999999992</v>
      </c>
      <c r="N57" s="68"/>
    </row>
    <row r="58" spans="2:14" x14ac:dyDescent="0.25">
      <c r="B58" s="271"/>
      <c r="C58" s="280"/>
      <c r="D58" s="19" t="s">
        <v>50</v>
      </c>
      <c r="E58" s="68">
        <v>0.69469999999999998</v>
      </c>
      <c r="F58" s="68">
        <v>0.73260000000000003</v>
      </c>
      <c r="G58" s="68">
        <v>0.79159999999999997</v>
      </c>
      <c r="H58" s="68">
        <v>0.81189999999999996</v>
      </c>
      <c r="I58" s="68">
        <v>0.76209999999999989</v>
      </c>
      <c r="J58" s="67">
        <f t="shared" si="0"/>
        <v>-6.1337603153097775E-2</v>
      </c>
      <c r="K58" s="45">
        <f t="shared" si="12"/>
        <v>-4.9800000000000066</v>
      </c>
      <c r="L58" s="67">
        <f t="shared" si="2"/>
        <v>9.7020296530876404E-2</v>
      </c>
      <c r="M58" s="45">
        <f t="shared" si="13"/>
        <v>6.7399999999999904</v>
      </c>
      <c r="N58" s="68"/>
    </row>
    <row r="59" spans="2:14" x14ac:dyDescent="0.25">
      <c r="B59" s="271"/>
      <c r="C59" s="280"/>
      <c r="D59" s="19" t="s">
        <v>51</v>
      </c>
      <c r="E59" s="68">
        <v>0.58650000000000002</v>
      </c>
      <c r="F59" s="68">
        <v>0.65709999999999991</v>
      </c>
      <c r="G59" s="68">
        <v>0.65969999999999995</v>
      </c>
      <c r="H59" s="68">
        <v>0.67669999999999997</v>
      </c>
      <c r="I59" s="68">
        <v>0.66159999999999997</v>
      </c>
      <c r="J59" s="67">
        <f t="shared" si="0"/>
        <v>-2.2314171715679065E-2</v>
      </c>
      <c r="K59" s="45">
        <f t="shared" si="12"/>
        <v>-1.5100000000000002</v>
      </c>
      <c r="L59" s="67">
        <f t="shared" si="2"/>
        <v>0.12804774083546455</v>
      </c>
      <c r="M59" s="45">
        <f t="shared" si="13"/>
        <v>7.5099999999999945</v>
      </c>
      <c r="N59" s="68"/>
    </row>
    <row r="60" spans="2:14" x14ac:dyDescent="0.25">
      <c r="B60" s="271"/>
      <c r="C60" s="280"/>
      <c r="D60" s="19" t="s">
        <v>52</v>
      </c>
      <c r="E60" s="22">
        <v>0.70299999999999996</v>
      </c>
      <c r="F60" s="22">
        <v>0.71479999999999999</v>
      </c>
      <c r="G60" s="22">
        <v>0.79510000000000003</v>
      </c>
      <c r="H60" s="22">
        <v>0.85420000000000007</v>
      </c>
      <c r="I60" s="22">
        <v>0.83440000000000003</v>
      </c>
      <c r="J60" s="21">
        <f t="shared" si="0"/>
        <v>-2.317958323577618E-2</v>
      </c>
      <c r="K60" s="45">
        <f t="shared" si="12"/>
        <v>-1.980000000000004</v>
      </c>
      <c r="L60" s="21">
        <f t="shared" si="2"/>
        <v>0.18691322901849228</v>
      </c>
      <c r="M60" s="45">
        <f t="shared" si="13"/>
        <v>13.140000000000008</v>
      </c>
      <c r="N60" s="22"/>
    </row>
    <row r="61" spans="2:14" x14ac:dyDescent="0.25">
      <c r="B61" s="271"/>
      <c r="C61" s="281"/>
      <c r="D61" s="23" t="s">
        <v>53</v>
      </c>
      <c r="E61" s="46">
        <v>0.54720000000000002</v>
      </c>
      <c r="F61" s="46">
        <v>0.56140000000000001</v>
      </c>
      <c r="G61" s="46">
        <v>0.65150000000000008</v>
      </c>
      <c r="H61" s="46">
        <v>0.75569999999999993</v>
      </c>
      <c r="I61" s="46">
        <v>0.65930000000000011</v>
      </c>
      <c r="J61" s="25">
        <f t="shared" si="0"/>
        <v>-0.12756384808786536</v>
      </c>
      <c r="K61" s="78">
        <f t="shared" si="12"/>
        <v>-9.6399999999999828</v>
      </c>
      <c r="L61" s="25">
        <f t="shared" si="2"/>
        <v>0.20486111111111116</v>
      </c>
      <c r="M61" s="78">
        <f t="shared" si="13"/>
        <v>11.210000000000008</v>
      </c>
      <c r="N61" s="46"/>
    </row>
    <row r="62" spans="2:14" x14ac:dyDescent="0.25">
      <c r="B62" s="271"/>
      <c r="C62" s="282" t="s">
        <v>54</v>
      </c>
      <c r="D62" s="63" t="s">
        <v>43</v>
      </c>
      <c r="E62" s="64">
        <v>133189</v>
      </c>
      <c r="F62" s="64">
        <v>116770</v>
      </c>
      <c r="G62" s="64">
        <v>125073</v>
      </c>
      <c r="H62" s="64">
        <v>381177</v>
      </c>
      <c r="I62" s="64">
        <v>384777</v>
      </c>
      <c r="J62" s="65">
        <f t="shared" si="0"/>
        <v>9.4444313271786484E-3</v>
      </c>
      <c r="K62" s="64">
        <f t="shared" ref="K62:K63" si="14">I62-H62</f>
        <v>3600</v>
      </c>
      <c r="L62" s="65">
        <f t="shared" si="2"/>
        <v>1.8889547935640332</v>
      </c>
      <c r="M62" s="64">
        <f t="shared" ref="M62:M63" si="15">I62-E62</f>
        <v>251588</v>
      </c>
      <c r="N62" s="65">
        <f t="shared" ref="N62:N63" si="16">I62/$I$62</f>
        <v>1</v>
      </c>
    </row>
    <row r="63" spans="2:14" x14ac:dyDescent="0.25">
      <c r="B63" s="271"/>
      <c r="C63" s="283"/>
      <c r="D63" s="26" t="s">
        <v>44</v>
      </c>
      <c r="E63" s="27">
        <v>47242</v>
      </c>
      <c r="F63" s="27">
        <v>41536</v>
      </c>
      <c r="G63" s="27">
        <v>44623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0.12218765674663506</v>
      </c>
    </row>
    <row r="64" spans="2:14" x14ac:dyDescent="0.25">
      <c r="B64" s="271"/>
      <c r="C64" s="283"/>
      <c r="D64" s="4" t="s">
        <v>45</v>
      </c>
      <c r="E64" s="29">
        <v>41433</v>
      </c>
      <c r="F64" s="29">
        <v>35821</v>
      </c>
      <c r="G64" s="29">
        <v>39121</v>
      </c>
      <c r="H64" s="29">
        <v>38205</v>
      </c>
      <c r="I64" s="29">
        <v>38115</v>
      </c>
      <c r="J64" s="74">
        <f>I64/H64-1</f>
        <v>-2.3557126030624431E-3</v>
      </c>
      <c r="K64" s="29">
        <f>I64-H64</f>
        <v>-90</v>
      </c>
      <c r="L64" s="74">
        <f>I64/E64-1</f>
        <v>-8.0081094779523521E-2</v>
      </c>
      <c r="M64" s="29">
        <f>I64-E64</f>
        <v>-3318</v>
      </c>
      <c r="N64" s="75">
        <f>I64/$I$62</f>
        <v>9.9057376090566737E-2</v>
      </c>
    </row>
    <row r="65" spans="2:14" x14ac:dyDescent="0.25">
      <c r="B65" s="271"/>
      <c r="C65" s="283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2.3702040402622817E-3</v>
      </c>
    </row>
    <row r="66" spans="2:14" x14ac:dyDescent="0.25">
      <c r="B66" s="271"/>
      <c r="C66" s="283"/>
      <c r="D66" s="4" t="s">
        <v>47</v>
      </c>
      <c r="E66" s="29">
        <v>4070</v>
      </c>
      <c r="F66" s="29">
        <v>4562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1.1996559045888918E-2</v>
      </c>
    </row>
    <row r="67" spans="2:14" x14ac:dyDescent="0.25">
      <c r="B67" s="271"/>
      <c r="C67" s="283"/>
      <c r="D67" s="4" t="s">
        <v>48</v>
      </c>
      <c r="E67" s="29">
        <v>21418</v>
      </c>
      <c r="F67" s="29">
        <v>16885</v>
      </c>
      <c r="G67" s="29">
        <v>18073</v>
      </c>
      <c r="H67" s="29">
        <v>19434</v>
      </c>
      <c r="I67" s="29">
        <v>19842</v>
      </c>
      <c r="J67" s="74">
        <f t="shared" si="17"/>
        <v>2.0994133991972808E-2</v>
      </c>
      <c r="K67" s="29">
        <f t="shared" si="18"/>
        <v>408</v>
      </c>
      <c r="L67" s="74">
        <f t="shared" si="19"/>
        <v>-7.3582967597348059E-2</v>
      </c>
      <c r="M67" s="29">
        <f t="shared" si="20"/>
        <v>-1576</v>
      </c>
      <c r="N67" s="75">
        <f t="shared" si="21"/>
        <v>5.1567531323337933E-2</v>
      </c>
    </row>
    <row r="68" spans="2:14" x14ac:dyDescent="0.25">
      <c r="B68" s="271"/>
      <c r="C68" s="283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1.7490650428689865E-3</v>
      </c>
    </row>
    <row r="69" spans="2:14" x14ac:dyDescent="0.25">
      <c r="B69" s="271"/>
      <c r="C69" s="283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1.2466961382826935E-2</v>
      </c>
    </row>
    <row r="70" spans="2:14" x14ac:dyDescent="0.25">
      <c r="B70" s="271"/>
      <c r="C70" s="283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6.9624743682704529E-3</v>
      </c>
    </row>
    <row r="71" spans="2:14" x14ac:dyDescent="0.25">
      <c r="B71" s="271"/>
      <c r="C71" s="283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1.6885104878929875E-2</v>
      </c>
    </row>
    <row r="72" spans="2:14" x14ac:dyDescent="0.25">
      <c r="B72" s="272"/>
      <c r="C72" s="284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8.0904004137461443E-3</v>
      </c>
    </row>
    <row r="73" spans="2:14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47"/>
    </row>
    <row r="74" spans="2:14" x14ac:dyDescent="0.25">
      <c r="B74" s="268" t="s">
        <v>55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</row>
    <row r="76" spans="2:14" x14ac:dyDescent="0.25">
      <c r="B76" s="56"/>
    </row>
    <row r="77" spans="2:14" ht="21.75" customHeight="1" thickBot="1" x14ac:dyDescent="0.3">
      <c r="B77" s="269" t="s">
        <v>56</v>
      </c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noviembre 2024</v>
      </c>
    </row>
    <row r="80" spans="2:14" ht="15" customHeight="1" x14ac:dyDescent="0.25">
      <c r="B80" s="270" t="s">
        <v>42</v>
      </c>
      <c r="C80" s="273" t="s">
        <v>8</v>
      </c>
      <c r="D80" s="63" t="s">
        <v>43</v>
      </c>
      <c r="E80" s="64">
        <v>4434320</v>
      </c>
      <c r="F80" s="64">
        <v>2021524</v>
      </c>
      <c r="G80" s="64">
        <v>4334225</v>
      </c>
      <c r="H80" s="64">
        <v>4754408</v>
      </c>
      <c r="I80" s="64">
        <v>5035619</v>
      </c>
      <c r="J80" s="65">
        <f t="shared" ref="J80:J81" si="22">I80/H80-1</f>
        <v>5.9147426977238737E-2</v>
      </c>
      <c r="K80" s="64">
        <f t="shared" ref="K80:K81" si="23">I80-H80</f>
        <v>281211</v>
      </c>
      <c r="L80" s="65">
        <f t="shared" ref="L80:L81" si="24">I80/E80-1</f>
        <v>0.13560117447545506</v>
      </c>
      <c r="M80" s="64">
        <f t="shared" ref="M80:M81" si="25">I80-E80</f>
        <v>601299</v>
      </c>
      <c r="N80" s="65">
        <f t="shared" ref="N80:N81" si="26">I80/$I$80</f>
        <v>1</v>
      </c>
    </row>
    <row r="81" spans="2:15" ht="15" customHeight="1" x14ac:dyDescent="0.25">
      <c r="B81" s="271"/>
      <c r="C81" s="274"/>
      <c r="D81" s="15" t="s">
        <v>44</v>
      </c>
      <c r="E81" s="16">
        <v>1621520</v>
      </c>
      <c r="F81" s="16">
        <v>766923</v>
      </c>
      <c r="G81" s="16">
        <v>1603074</v>
      </c>
      <c r="H81" s="16">
        <v>1726562</v>
      </c>
      <c r="I81" s="16">
        <v>1779444</v>
      </c>
      <c r="J81" s="18">
        <f t="shared" si="22"/>
        <v>3.0628497557573908E-2</v>
      </c>
      <c r="K81" s="16">
        <f t="shared" si="23"/>
        <v>52882</v>
      </c>
      <c r="L81" s="18">
        <f t="shared" si="24"/>
        <v>9.73925699343825E-2</v>
      </c>
      <c r="M81" s="16">
        <f t="shared" si="25"/>
        <v>157924</v>
      </c>
      <c r="N81" s="18">
        <f t="shared" si="26"/>
        <v>0.35337145244705764</v>
      </c>
      <c r="O81" s="79"/>
    </row>
    <row r="82" spans="2:15" x14ac:dyDescent="0.25">
      <c r="B82" s="271"/>
      <c r="C82" s="274"/>
      <c r="D82" s="19" t="s">
        <v>45</v>
      </c>
      <c r="E82" s="20">
        <v>1190067</v>
      </c>
      <c r="F82" s="20">
        <v>413403</v>
      </c>
      <c r="G82" s="20">
        <v>1134618</v>
      </c>
      <c r="H82" s="20">
        <v>1208359</v>
      </c>
      <c r="I82" s="20">
        <v>1272373</v>
      </c>
      <c r="J82" s="68">
        <f>I82/H82-1</f>
        <v>5.2975978165429316E-2</v>
      </c>
      <c r="K82" s="20">
        <f>I82-H82</f>
        <v>64014</v>
      </c>
      <c r="L82" s="68">
        <f>I82/E82-1</f>
        <v>6.9160811954285029E-2</v>
      </c>
      <c r="M82" s="20">
        <f>I82-E82</f>
        <v>82306</v>
      </c>
      <c r="N82" s="68">
        <f>I82/$I$80</f>
        <v>0.25267459670797177</v>
      </c>
      <c r="O82" s="79"/>
    </row>
    <row r="83" spans="2:15" x14ac:dyDescent="0.25">
      <c r="B83" s="271"/>
      <c r="C83" s="274"/>
      <c r="D83" s="19" t="s">
        <v>46</v>
      </c>
      <c r="E83" s="20">
        <v>41449</v>
      </c>
      <c r="F83" s="20">
        <v>17682</v>
      </c>
      <c r="G83" s="20">
        <v>33076</v>
      </c>
      <c r="H83" s="20">
        <v>45674</v>
      </c>
      <c r="I83" s="20">
        <v>39257</v>
      </c>
      <c r="J83" s="68">
        <f t="shared" ref="J83:J136" si="27">I83/H83-1</f>
        <v>-0.1404956868240137</v>
      </c>
      <c r="K83" s="20">
        <f t="shared" ref="K83:K112" si="28">I83-H83</f>
        <v>-6417</v>
      </c>
      <c r="L83" s="68">
        <f t="shared" ref="L83:L136" si="29">I83/E83-1</f>
        <v>-5.2884267412965369E-2</v>
      </c>
      <c r="M83" s="20">
        <f t="shared" ref="M83:M112" si="30">I83-E83</f>
        <v>-2192</v>
      </c>
      <c r="N83" s="68">
        <f t="shared" ref="N83:N90" si="31">I83/$I$80</f>
        <v>7.7958638252814596E-3</v>
      </c>
      <c r="O83" s="79"/>
    </row>
    <row r="84" spans="2:15" x14ac:dyDescent="0.25">
      <c r="B84" s="271"/>
      <c r="C84" s="274"/>
      <c r="D84" s="19" t="s">
        <v>47</v>
      </c>
      <c r="E84" s="20">
        <v>126380</v>
      </c>
      <c r="F84" s="20">
        <v>60811</v>
      </c>
      <c r="G84" s="20">
        <v>146959</v>
      </c>
      <c r="H84" s="20">
        <v>167345</v>
      </c>
      <c r="I84" s="20">
        <v>216281</v>
      </c>
      <c r="J84" s="68">
        <f t="shared" si="27"/>
        <v>0.29242582688457985</v>
      </c>
      <c r="K84" s="20">
        <f t="shared" si="28"/>
        <v>48936</v>
      </c>
      <c r="L84" s="68">
        <f t="shared" si="29"/>
        <v>0.71135464472226628</v>
      </c>
      <c r="M84" s="20">
        <f t="shared" si="30"/>
        <v>89901</v>
      </c>
      <c r="N84" s="68">
        <f t="shared" si="31"/>
        <v>4.2950231143380785E-2</v>
      </c>
      <c r="O84" s="79"/>
    </row>
    <row r="85" spans="2:15" x14ac:dyDescent="0.25">
      <c r="B85" s="271"/>
      <c r="C85" s="274"/>
      <c r="D85" s="19" t="s">
        <v>48</v>
      </c>
      <c r="E85" s="20">
        <v>729706</v>
      </c>
      <c r="F85" s="20">
        <v>310053</v>
      </c>
      <c r="G85" s="20">
        <v>649125</v>
      </c>
      <c r="H85" s="20">
        <v>735309</v>
      </c>
      <c r="I85" s="20">
        <v>846435</v>
      </c>
      <c r="J85" s="68">
        <f t="shared" si="27"/>
        <v>0.15112830116318454</v>
      </c>
      <c r="K85" s="20">
        <f t="shared" si="28"/>
        <v>111126</v>
      </c>
      <c r="L85" s="68">
        <f t="shared" si="29"/>
        <v>0.15996716485817575</v>
      </c>
      <c r="M85" s="20">
        <f t="shared" si="30"/>
        <v>116729</v>
      </c>
      <c r="N85" s="68">
        <f t="shared" si="31"/>
        <v>0.16808956356706098</v>
      </c>
      <c r="O85" s="79"/>
    </row>
    <row r="86" spans="2:15" x14ac:dyDescent="0.25">
      <c r="B86" s="271"/>
      <c r="C86" s="274"/>
      <c r="D86" s="19" t="s">
        <v>49</v>
      </c>
      <c r="E86" s="20">
        <v>50120</v>
      </c>
      <c r="F86" s="20">
        <v>28901</v>
      </c>
      <c r="G86" s="20">
        <v>46319</v>
      </c>
      <c r="H86" s="20">
        <v>53572</v>
      </c>
      <c r="I86" s="20">
        <v>52160</v>
      </c>
      <c r="J86" s="68">
        <f t="shared" si="27"/>
        <v>-2.6357052191443242E-2</v>
      </c>
      <c r="K86" s="20">
        <f t="shared" si="28"/>
        <v>-1412</v>
      </c>
      <c r="L86" s="68">
        <f t="shared" si="29"/>
        <v>4.0702314445331123E-2</v>
      </c>
      <c r="M86" s="20">
        <f t="shared" si="30"/>
        <v>2040</v>
      </c>
      <c r="N86" s="68">
        <f t="shared" si="31"/>
        <v>1.0358210182303308E-2</v>
      </c>
      <c r="O86" s="79"/>
    </row>
    <row r="87" spans="2:15" x14ac:dyDescent="0.25">
      <c r="B87" s="271"/>
      <c r="C87" s="274"/>
      <c r="D87" s="19" t="s">
        <v>50</v>
      </c>
      <c r="E87" s="20">
        <v>131193</v>
      </c>
      <c r="F87" s="20">
        <v>94121</v>
      </c>
      <c r="G87" s="20">
        <v>180968</v>
      </c>
      <c r="H87" s="20">
        <v>232255</v>
      </c>
      <c r="I87" s="20">
        <v>220831</v>
      </c>
      <c r="J87" s="68">
        <f t="shared" si="27"/>
        <v>-4.9187315665970566E-2</v>
      </c>
      <c r="K87" s="20">
        <f t="shared" si="28"/>
        <v>-11424</v>
      </c>
      <c r="L87" s="68">
        <f t="shared" si="29"/>
        <v>0.6832529174574864</v>
      </c>
      <c r="M87" s="20">
        <f t="shared" si="30"/>
        <v>89638</v>
      </c>
      <c r="N87" s="68">
        <f t="shared" si="31"/>
        <v>4.3853794339881555E-2</v>
      </c>
      <c r="O87" s="79"/>
    </row>
    <row r="88" spans="2:15" x14ac:dyDescent="0.25">
      <c r="B88" s="271"/>
      <c r="C88" s="274"/>
      <c r="D88" s="19" t="s">
        <v>51</v>
      </c>
      <c r="E88" s="20">
        <v>199492</v>
      </c>
      <c r="F88" s="20">
        <v>146060</v>
      </c>
      <c r="G88" s="20">
        <v>205166</v>
      </c>
      <c r="H88" s="20">
        <v>218532</v>
      </c>
      <c r="I88" s="20">
        <v>226242</v>
      </c>
      <c r="J88" s="68">
        <f t="shared" si="27"/>
        <v>3.5280874196913947E-2</v>
      </c>
      <c r="K88" s="20">
        <f t="shared" si="28"/>
        <v>7710</v>
      </c>
      <c r="L88" s="68">
        <f t="shared" si="29"/>
        <v>0.13409059009885116</v>
      </c>
      <c r="M88" s="20">
        <f t="shared" si="30"/>
        <v>26750</v>
      </c>
      <c r="N88" s="68">
        <f t="shared" si="31"/>
        <v>4.4928339495104774E-2</v>
      </c>
      <c r="O88" s="79"/>
    </row>
    <row r="89" spans="2:15" ht="18" customHeight="1" x14ac:dyDescent="0.25">
      <c r="B89" s="271"/>
      <c r="C89" s="274"/>
      <c r="D89" s="19" t="s">
        <v>52</v>
      </c>
      <c r="E89" s="20">
        <v>229250</v>
      </c>
      <c r="F89" s="20">
        <v>120562</v>
      </c>
      <c r="G89" s="20">
        <v>233832</v>
      </c>
      <c r="H89" s="20">
        <v>254452</v>
      </c>
      <c r="I89" s="20">
        <v>264520</v>
      </c>
      <c r="J89" s="22">
        <f t="shared" si="27"/>
        <v>3.956738402527793E-2</v>
      </c>
      <c r="K89" s="20">
        <f t="shared" si="28"/>
        <v>10068</v>
      </c>
      <c r="L89" s="22">
        <f t="shared" si="29"/>
        <v>0.15384950926935659</v>
      </c>
      <c r="M89" s="20">
        <f t="shared" si="30"/>
        <v>35270</v>
      </c>
      <c r="N89" s="22">
        <f t="shared" si="31"/>
        <v>5.2529788294150136E-2</v>
      </c>
      <c r="O89" s="79"/>
    </row>
    <row r="90" spans="2:15" x14ac:dyDescent="0.25">
      <c r="B90" s="271"/>
      <c r="C90" s="275"/>
      <c r="D90" s="23" t="s">
        <v>53</v>
      </c>
      <c r="E90" s="69">
        <v>115143</v>
      </c>
      <c r="F90" s="69">
        <v>63008</v>
      </c>
      <c r="G90" s="69">
        <v>101088</v>
      </c>
      <c r="H90" s="69">
        <v>112348</v>
      </c>
      <c r="I90" s="69">
        <v>118076</v>
      </c>
      <c r="J90" s="46">
        <f t="shared" si="27"/>
        <v>5.0984441200555342E-2</v>
      </c>
      <c r="K90" s="69">
        <f t="shared" si="28"/>
        <v>5728</v>
      </c>
      <c r="L90" s="46">
        <f t="shared" si="29"/>
        <v>2.547267311082746E-2</v>
      </c>
      <c r="M90" s="69">
        <f t="shared" si="30"/>
        <v>2933</v>
      </c>
      <c r="N90" s="46">
        <f t="shared" si="31"/>
        <v>2.3448159997807617E-2</v>
      </c>
      <c r="O90" s="79"/>
    </row>
    <row r="91" spans="2:15" x14ac:dyDescent="0.25">
      <c r="B91" s="271"/>
      <c r="C91" s="276" t="s">
        <v>18</v>
      </c>
      <c r="D91" s="63" t="s">
        <v>43</v>
      </c>
      <c r="E91" s="64">
        <v>5290429</v>
      </c>
      <c r="F91" s="64">
        <v>2300369</v>
      </c>
      <c r="G91" s="64">
        <v>5104277</v>
      </c>
      <c r="H91" s="64">
        <v>5627549</v>
      </c>
      <c r="I91" s="64">
        <v>5933119</v>
      </c>
      <c r="J91" s="65">
        <f t="shared" si="27"/>
        <v>5.4298949684844944E-2</v>
      </c>
      <c r="K91" s="64">
        <f t="shared" si="28"/>
        <v>305570</v>
      </c>
      <c r="L91" s="65">
        <f t="shared" si="29"/>
        <v>0.12148164165892794</v>
      </c>
      <c r="M91" s="64">
        <f t="shared" si="30"/>
        <v>642690</v>
      </c>
      <c r="N91" s="65">
        <f t="shared" ref="N91:N92" si="32">I91/$I$91</f>
        <v>1</v>
      </c>
    </row>
    <row r="92" spans="2:15" x14ac:dyDescent="0.25">
      <c r="B92" s="271"/>
      <c r="C92" s="277"/>
      <c r="D92" s="26" t="s">
        <v>44</v>
      </c>
      <c r="E92" s="27">
        <v>1958261</v>
      </c>
      <c r="F92" s="27">
        <v>888435</v>
      </c>
      <c r="G92" s="27">
        <v>1922911</v>
      </c>
      <c r="H92" s="27">
        <v>2081927</v>
      </c>
      <c r="I92" s="27">
        <v>2137213</v>
      </c>
      <c r="J92" s="80">
        <f t="shared" si="27"/>
        <v>2.6555205826140904E-2</v>
      </c>
      <c r="K92" s="27">
        <f t="shared" si="28"/>
        <v>55286</v>
      </c>
      <c r="L92" s="80">
        <f t="shared" si="29"/>
        <v>9.1383120023326825E-2</v>
      </c>
      <c r="M92" s="27">
        <f t="shared" si="30"/>
        <v>178952</v>
      </c>
      <c r="N92" s="38">
        <f t="shared" si="32"/>
        <v>0.36021745055172499</v>
      </c>
    </row>
    <row r="93" spans="2:15" x14ac:dyDescent="0.25">
      <c r="B93" s="271"/>
      <c r="C93" s="277"/>
      <c r="D93" s="4" t="s">
        <v>45</v>
      </c>
      <c r="E93" s="29">
        <v>1449258</v>
      </c>
      <c r="F93" s="29">
        <v>480225</v>
      </c>
      <c r="G93" s="29">
        <v>1355261</v>
      </c>
      <c r="H93" s="29">
        <v>1459828</v>
      </c>
      <c r="I93" s="29">
        <v>1520919</v>
      </c>
      <c r="J93" s="81">
        <f t="shared" si="27"/>
        <v>4.1848080732798554E-2</v>
      </c>
      <c r="K93" s="29">
        <f t="shared" si="28"/>
        <v>61091</v>
      </c>
      <c r="L93" s="81">
        <f t="shared" si="29"/>
        <v>4.9446682371254713E-2</v>
      </c>
      <c r="M93" s="29">
        <f t="shared" si="30"/>
        <v>71661</v>
      </c>
      <c r="N93" s="75">
        <f>I93/$I$91</f>
        <v>0.25634392298553255</v>
      </c>
    </row>
    <row r="94" spans="2:15" x14ac:dyDescent="0.25">
      <c r="B94" s="271"/>
      <c r="C94" s="277"/>
      <c r="D94" s="4" t="s">
        <v>46</v>
      </c>
      <c r="E94" s="29">
        <v>46960</v>
      </c>
      <c r="F94" s="29">
        <v>19627</v>
      </c>
      <c r="G94" s="29">
        <v>36653</v>
      </c>
      <c r="H94" s="29">
        <v>49442</v>
      </c>
      <c r="I94" s="29">
        <v>43544</v>
      </c>
      <c r="J94" s="81">
        <f t="shared" si="27"/>
        <v>-0.11929129080538814</v>
      </c>
      <c r="K94" s="29">
        <f t="shared" si="28"/>
        <v>-5898</v>
      </c>
      <c r="L94" s="81">
        <f t="shared" si="29"/>
        <v>-7.2742759795570655E-2</v>
      </c>
      <c r="M94" s="29">
        <f t="shared" si="30"/>
        <v>-3416</v>
      </c>
      <c r="N94" s="75">
        <f t="shared" ref="N94:N101" si="33">I94/$I$91</f>
        <v>7.3391415206740329E-3</v>
      </c>
    </row>
    <row r="95" spans="2:15" x14ac:dyDescent="0.25">
      <c r="B95" s="271"/>
      <c r="C95" s="277"/>
      <c r="D95" s="4" t="s">
        <v>47</v>
      </c>
      <c r="E95" s="29">
        <v>147095</v>
      </c>
      <c r="F95" s="29">
        <v>70485</v>
      </c>
      <c r="G95" s="29">
        <v>172526</v>
      </c>
      <c r="H95" s="29">
        <v>193081</v>
      </c>
      <c r="I95" s="29">
        <v>249972</v>
      </c>
      <c r="J95" s="81">
        <f t="shared" si="27"/>
        <v>0.29464836001470895</v>
      </c>
      <c r="K95" s="29">
        <f t="shared" si="28"/>
        <v>56891</v>
      </c>
      <c r="L95" s="81">
        <f t="shared" si="29"/>
        <v>0.69939154967877903</v>
      </c>
      <c r="M95" s="29">
        <f t="shared" si="30"/>
        <v>102877</v>
      </c>
      <c r="N95" s="75">
        <f t="shared" si="33"/>
        <v>4.2131634305666209E-2</v>
      </c>
    </row>
    <row r="96" spans="2:15" x14ac:dyDescent="0.25">
      <c r="B96" s="271"/>
      <c r="C96" s="277"/>
      <c r="D96" s="4" t="s">
        <v>48</v>
      </c>
      <c r="E96" s="29">
        <v>864958</v>
      </c>
      <c r="F96" s="29">
        <v>346596</v>
      </c>
      <c r="G96" s="29">
        <v>749257</v>
      </c>
      <c r="H96" s="29">
        <v>859513</v>
      </c>
      <c r="I96" s="29">
        <v>984233</v>
      </c>
      <c r="J96" s="81">
        <f t="shared" si="27"/>
        <v>0.14510542597959541</v>
      </c>
      <c r="K96" s="29">
        <f t="shared" si="28"/>
        <v>124720</v>
      </c>
      <c r="L96" s="81">
        <f t="shared" si="29"/>
        <v>0.13789686898092168</v>
      </c>
      <c r="M96" s="29">
        <f t="shared" si="30"/>
        <v>119275</v>
      </c>
      <c r="N96" s="75">
        <f t="shared" si="33"/>
        <v>0.16588795876165638</v>
      </c>
    </row>
    <row r="97" spans="2:14" x14ac:dyDescent="0.25">
      <c r="B97" s="271"/>
      <c r="C97" s="277"/>
      <c r="D97" s="4" t="s">
        <v>49</v>
      </c>
      <c r="E97" s="29">
        <v>52473</v>
      </c>
      <c r="F97" s="29">
        <v>29986</v>
      </c>
      <c r="G97" s="29">
        <v>48461</v>
      </c>
      <c r="H97" s="29">
        <v>56114</v>
      </c>
      <c r="I97" s="29">
        <v>54742</v>
      </c>
      <c r="J97" s="81">
        <f t="shared" si="27"/>
        <v>-2.4450226324981283E-2</v>
      </c>
      <c r="K97" s="29">
        <f t="shared" si="28"/>
        <v>-1372</v>
      </c>
      <c r="L97" s="81">
        <f t="shared" si="29"/>
        <v>4.3241285994702006E-2</v>
      </c>
      <c r="M97" s="29">
        <f t="shared" si="30"/>
        <v>2269</v>
      </c>
      <c r="N97" s="75">
        <f t="shared" si="33"/>
        <v>9.226513070106971E-3</v>
      </c>
    </row>
    <row r="98" spans="2:14" x14ac:dyDescent="0.25">
      <c r="B98" s="271"/>
      <c r="C98" s="277"/>
      <c r="D98" s="4" t="s">
        <v>50</v>
      </c>
      <c r="E98" s="29">
        <v>157398</v>
      </c>
      <c r="F98" s="29">
        <v>110566</v>
      </c>
      <c r="G98" s="29">
        <v>212915</v>
      </c>
      <c r="H98" s="29">
        <v>265187</v>
      </c>
      <c r="I98" s="29">
        <v>257114</v>
      </c>
      <c r="J98" s="81">
        <f t="shared" si="27"/>
        <v>-3.0442668758272506E-2</v>
      </c>
      <c r="K98" s="29">
        <f t="shared" si="28"/>
        <v>-8073</v>
      </c>
      <c r="L98" s="81">
        <f t="shared" si="29"/>
        <v>0.63352774495228648</v>
      </c>
      <c r="M98" s="29">
        <f t="shared" si="30"/>
        <v>99716</v>
      </c>
      <c r="N98" s="75">
        <f t="shared" si="33"/>
        <v>4.3335385654661572E-2</v>
      </c>
    </row>
    <row r="99" spans="2:14" x14ac:dyDescent="0.25">
      <c r="B99" s="271"/>
      <c r="C99" s="277"/>
      <c r="D99" s="4" t="s">
        <v>51</v>
      </c>
      <c r="E99" s="29">
        <v>207689</v>
      </c>
      <c r="F99" s="29">
        <v>150608</v>
      </c>
      <c r="G99" s="29">
        <v>214003</v>
      </c>
      <c r="H99" s="29">
        <v>227894</v>
      </c>
      <c r="I99" s="29">
        <v>235885</v>
      </c>
      <c r="J99" s="81">
        <f t="shared" si="27"/>
        <v>3.5064547552809744E-2</v>
      </c>
      <c r="K99" s="29">
        <f t="shared" si="28"/>
        <v>7991</v>
      </c>
      <c r="L99" s="81">
        <f t="shared" si="29"/>
        <v>0.13576068063306201</v>
      </c>
      <c r="M99" s="29">
        <f t="shared" si="30"/>
        <v>28196</v>
      </c>
      <c r="N99" s="75">
        <f t="shared" si="33"/>
        <v>3.9757335054294379E-2</v>
      </c>
    </row>
    <row r="100" spans="2:14" x14ac:dyDescent="0.25">
      <c r="B100" s="271"/>
      <c r="C100" s="277"/>
      <c r="D100" s="4" t="s">
        <v>52</v>
      </c>
      <c r="E100" s="29">
        <v>275002</v>
      </c>
      <c r="F100" s="29">
        <v>135547</v>
      </c>
      <c r="G100" s="29">
        <v>277654</v>
      </c>
      <c r="H100" s="29">
        <v>303371</v>
      </c>
      <c r="I100" s="29">
        <v>314826</v>
      </c>
      <c r="J100" s="31">
        <f t="shared" si="27"/>
        <v>3.7759047502892606E-2</v>
      </c>
      <c r="K100" s="29">
        <f t="shared" si="28"/>
        <v>11455</v>
      </c>
      <c r="L100" s="31">
        <f t="shared" si="29"/>
        <v>0.14481349226551088</v>
      </c>
      <c r="M100" s="29">
        <f t="shared" si="30"/>
        <v>39824</v>
      </c>
      <c r="N100" s="42">
        <f t="shared" si="33"/>
        <v>5.3062478605266472E-2</v>
      </c>
    </row>
    <row r="101" spans="2:14" x14ac:dyDescent="0.25">
      <c r="B101" s="271"/>
      <c r="C101" s="278"/>
      <c r="D101" s="32" t="s">
        <v>53</v>
      </c>
      <c r="E101" s="71">
        <v>131335</v>
      </c>
      <c r="F101" s="71">
        <v>68294</v>
      </c>
      <c r="G101" s="71">
        <v>114636</v>
      </c>
      <c r="H101" s="71">
        <v>131192</v>
      </c>
      <c r="I101" s="71">
        <v>134671</v>
      </c>
      <c r="J101" s="72">
        <f t="shared" si="27"/>
        <v>2.6518385267394251E-2</v>
      </c>
      <c r="K101" s="71">
        <f t="shared" si="28"/>
        <v>3479</v>
      </c>
      <c r="L101" s="72">
        <f t="shared" si="29"/>
        <v>2.5400692884608E-2</v>
      </c>
      <c r="M101" s="71">
        <f t="shared" si="30"/>
        <v>3336</v>
      </c>
      <c r="N101" s="55">
        <f t="shared" si="33"/>
        <v>2.2698179490416425E-2</v>
      </c>
    </row>
    <row r="102" spans="2:14" x14ac:dyDescent="0.25">
      <c r="B102" s="271"/>
      <c r="C102" s="273" t="s">
        <v>21</v>
      </c>
      <c r="D102" s="63" t="s">
        <v>43</v>
      </c>
      <c r="E102" s="64">
        <v>31179964</v>
      </c>
      <c r="F102" s="64">
        <v>11810042</v>
      </c>
      <c r="G102" s="64">
        <v>28587017</v>
      </c>
      <c r="H102" s="64">
        <v>31577415</v>
      </c>
      <c r="I102" s="64">
        <v>33142771</v>
      </c>
      <c r="J102" s="65">
        <f t="shared" si="27"/>
        <v>4.957201214855611E-2</v>
      </c>
      <c r="K102" s="64">
        <f t="shared" si="28"/>
        <v>1565356</v>
      </c>
      <c r="L102" s="65">
        <f t="shared" si="29"/>
        <v>6.2950906550116592E-2</v>
      </c>
      <c r="M102" s="64">
        <f t="shared" si="30"/>
        <v>1962807</v>
      </c>
      <c r="N102" s="65">
        <f t="shared" ref="N102:N103" si="34">I102/$I$102</f>
        <v>1</v>
      </c>
    </row>
    <row r="103" spans="2:14" x14ac:dyDescent="0.25">
      <c r="B103" s="271"/>
      <c r="C103" s="274"/>
      <c r="D103" s="15" t="s">
        <v>44</v>
      </c>
      <c r="E103" s="16">
        <v>12031379</v>
      </c>
      <c r="F103" s="16">
        <v>4933821</v>
      </c>
      <c r="G103" s="16">
        <v>11523065</v>
      </c>
      <c r="H103" s="16">
        <v>12434677</v>
      </c>
      <c r="I103" s="16">
        <v>12699001</v>
      </c>
      <c r="J103" s="18">
        <f t="shared" si="27"/>
        <v>2.1257005710723309E-2</v>
      </c>
      <c r="K103" s="16">
        <f t="shared" si="28"/>
        <v>264324</v>
      </c>
      <c r="L103" s="18">
        <f t="shared" si="29"/>
        <v>5.5490064771461345E-2</v>
      </c>
      <c r="M103" s="16">
        <f t="shared" si="30"/>
        <v>667622</v>
      </c>
      <c r="N103" s="18">
        <f t="shared" si="34"/>
        <v>0.38316050881804664</v>
      </c>
    </row>
    <row r="104" spans="2:14" x14ac:dyDescent="0.25">
      <c r="B104" s="271"/>
      <c r="C104" s="274"/>
      <c r="D104" s="19" t="s">
        <v>45</v>
      </c>
      <c r="E104" s="20">
        <v>9230169</v>
      </c>
      <c r="F104" s="20">
        <v>2787605</v>
      </c>
      <c r="G104" s="20">
        <v>8074932</v>
      </c>
      <c r="H104" s="20">
        <v>8907531</v>
      </c>
      <c r="I104" s="20">
        <v>9180026</v>
      </c>
      <c r="J104" s="68">
        <f t="shared" si="27"/>
        <v>3.059152979652846E-2</v>
      </c>
      <c r="K104" s="20">
        <f t="shared" si="28"/>
        <v>272495</v>
      </c>
      <c r="L104" s="68">
        <f t="shared" si="29"/>
        <v>-5.4325115823989911E-3</v>
      </c>
      <c r="M104" s="20">
        <f t="shared" si="30"/>
        <v>-50143</v>
      </c>
      <c r="N104" s="68">
        <f>I104/$I$102</f>
        <v>0.27698426302375262</v>
      </c>
    </row>
    <row r="105" spans="2:14" x14ac:dyDescent="0.25">
      <c r="B105" s="271"/>
      <c r="C105" s="274"/>
      <c r="D105" s="19" t="s">
        <v>46</v>
      </c>
      <c r="E105" s="20">
        <v>212798</v>
      </c>
      <c r="F105" s="20">
        <v>83931</v>
      </c>
      <c r="G105" s="20">
        <v>150269</v>
      </c>
      <c r="H105" s="20">
        <v>162108</v>
      </c>
      <c r="I105" s="20">
        <v>176128</v>
      </c>
      <c r="J105" s="68">
        <f t="shared" si="27"/>
        <v>8.648555284131576E-2</v>
      </c>
      <c r="K105" s="20">
        <f t="shared" si="28"/>
        <v>14020</v>
      </c>
      <c r="L105" s="68">
        <f t="shared" si="29"/>
        <v>-0.17232304814894872</v>
      </c>
      <c r="M105" s="20">
        <f t="shared" si="30"/>
        <v>-36670</v>
      </c>
      <c r="N105" s="68">
        <f t="shared" ref="N105:N112" si="35">I105/$I$102</f>
        <v>5.314220708944343E-3</v>
      </c>
    </row>
    <row r="106" spans="2:14" x14ac:dyDescent="0.25">
      <c r="B106" s="271"/>
      <c r="C106" s="274"/>
      <c r="D106" s="19" t="s">
        <v>47</v>
      </c>
      <c r="E106" s="20">
        <v>768859</v>
      </c>
      <c r="F106" s="20">
        <v>361604</v>
      </c>
      <c r="G106" s="20">
        <v>921871</v>
      </c>
      <c r="H106" s="20">
        <v>963307</v>
      </c>
      <c r="I106" s="20">
        <v>1275215</v>
      </c>
      <c r="J106" s="68">
        <f t="shared" si="27"/>
        <v>0.32378878176946713</v>
      </c>
      <c r="K106" s="20">
        <f t="shared" si="28"/>
        <v>311908</v>
      </c>
      <c r="L106" s="68">
        <f t="shared" si="29"/>
        <v>0.65858109224188044</v>
      </c>
      <c r="M106" s="20">
        <f t="shared" si="30"/>
        <v>506356</v>
      </c>
      <c r="N106" s="68">
        <f t="shared" si="35"/>
        <v>3.8476414660681212E-2</v>
      </c>
    </row>
    <row r="107" spans="2:14" x14ac:dyDescent="0.25">
      <c r="B107" s="271"/>
      <c r="C107" s="274"/>
      <c r="D107" s="19" t="s">
        <v>48</v>
      </c>
      <c r="E107" s="20">
        <v>5031510</v>
      </c>
      <c r="F107" s="20">
        <v>1683280</v>
      </c>
      <c r="G107" s="20">
        <v>3942356</v>
      </c>
      <c r="H107" s="20">
        <v>4682492</v>
      </c>
      <c r="I107" s="20">
        <v>5282925</v>
      </c>
      <c r="J107" s="68">
        <f t="shared" si="27"/>
        <v>0.1282293701729762</v>
      </c>
      <c r="K107" s="20">
        <f t="shared" si="28"/>
        <v>600433</v>
      </c>
      <c r="L107" s="68">
        <f t="shared" si="29"/>
        <v>4.9968101027325851E-2</v>
      </c>
      <c r="M107" s="20">
        <f t="shared" si="30"/>
        <v>251415</v>
      </c>
      <c r="N107" s="68">
        <f t="shared" si="35"/>
        <v>0.15939901343795304</v>
      </c>
    </row>
    <row r="108" spans="2:14" x14ac:dyDescent="0.25">
      <c r="B108" s="271"/>
      <c r="C108" s="274"/>
      <c r="D108" s="19" t="s">
        <v>49</v>
      </c>
      <c r="E108" s="20">
        <v>123106</v>
      </c>
      <c r="F108" s="20">
        <v>72202</v>
      </c>
      <c r="G108" s="20">
        <v>125643</v>
      </c>
      <c r="H108" s="20">
        <v>136470</v>
      </c>
      <c r="I108" s="20">
        <v>138981</v>
      </c>
      <c r="J108" s="68">
        <f t="shared" si="27"/>
        <v>1.8399648274346037E-2</v>
      </c>
      <c r="K108" s="20">
        <f t="shared" si="28"/>
        <v>2511</v>
      </c>
      <c r="L108" s="68">
        <f t="shared" si="29"/>
        <v>0.1289539096388479</v>
      </c>
      <c r="M108" s="20">
        <f t="shared" si="30"/>
        <v>15875</v>
      </c>
      <c r="N108" s="68">
        <f t="shared" si="35"/>
        <v>4.1934031406124731E-3</v>
      </c>
    </row>
    <row r="109" spans="2:14" x14ac:dyDescent="0.25">
      <c r="B109" s="271"/>
      <c r="C109" s="274"/>
      <c r="D109" s="19" t="s">
        <v>50</v>
      </c>
      <c r="E109" s="20">
        <v>966565</v>
      </c>
      <c r="F109" s="20">
        <v>652394</v>
      </c>
      <c r="G109" s="20">
        <v>1207077</v>
      </c>
      <c r="H109" s="20">
        <v>1327472</v>
      </c>
      <c r="I109" s="20">
        <v>1355457</v>
      </c>
      <c r="J109" s="68">
        <f t="shared" si="27"/>
        <v>2.1081423939638633E-2</v>
      </c>
      <c r="K109" s="20">
        <f t="shared" si="28"/>
        <v>27985</v>
      </c>
      <c r="L109" s="68">
        <f t="shared" si="29"/>
        <v>0.40234438449561072</v>
      </c>
      <c r="M109" s="20">
        <f t="shared" si="30"/>
        <v>388892</v>
      </c>
      <c r="N109" s="68">
        <f t="shared" si="35"/>
        <v>4.089751578104317E-2</v>
      </c>
    </row>
    <row r="110" spans="2:14" x14ac:dyDescent="0.25">
      <c r="B110" s="271"/>
      <c r="C110" s="274"/>
      <c r="D110" s="19" t="s">
        <v>51</v>
      </c>
      <c r="E110" s="20">
        <v>454490</v>
      </c>
      <c r="F110" s="20">
        <v>312424</v>
      </c>
      <c r="G110" s="20">
        <v>489441</v>
      </c>
      <c r="H110" s="20">
        <v>523336</v>
      </c>
      <c r="I110" s="20">
        <v>529058</v>
      </c>
      <c r="J110" s="68">
        <f t="shared" si="27"/>
        <v>1.0933702248650867E-2</v>
      </c>
      <c r="K110" s="20">
        <f t="shared" si="28"/>
        <v>5722</v>
      </c>
      <c r="L110" s="68">
        <f t="shared" si="29"/>
        <v>0.16406961649321228</v>
      </c>
      <c r="M110" s="20">
        <f t="shared" si="30"/>
        <v>74568</v>
      </c>
      <c r="N110" s="68">
        <f t="shared" si="35"/>
        <v>1.5962998386586325E-2</v>
      </c>
    </row>
    <row r="111" spans="2:14" x14ac:dyDescent="0.25">
      <c r="B111" s="271"/>
      <c r="C111" s="274"/>
      <c r="D111" s="19" t="s">
        <v>52</v>
      </c>
      <c r="E111" s="20">
        <v>1707294</v>
      </c>
      <c r="F111" s="20">
        <v>651776</v>
      </c>
      <c r="G111" s="20">
        <v>1596976</v>
      </c>
      <c r="H111" s="20">
        <v>1728214</v>
      </c>
      <c r="I111" s="20">
        <v>1828241</v>
      </c>
      <c r="J111" s="22">
        <f t="shared" si="27"/>
        <v>5.7878827506315789E-2</v>
      </c>
      <c r="K111" s="20">
        <f t="shared" si="28"/>
        <v>100027</v>
      </c>
      <c r="L111" s="22">
        <f t="shared" si="29"/>
        <v>7.084134308443657E-2</v>
      </c>
      <c r="M111" s="20">
        <f t="shared" si="30"/>
        <v>120947</v>
      </c>
      <c r="N111" s="22">
        <f t="shared" si="35"/>
        <v>5.5162587340690371E-2</v>
      </c>
    </row>
    <row r="112" spans="2:14" x14ac:dyDescent="0.25">
      <c r="B112" s="271"/>
      <c r="C112" s="275"/>
      <c r="D112" s="23" t="s">
        <v>53</v>
      </c>
      <c r="E112" s="69">
        <v>653794</v>
      </c>
      <c r="F112" s="69">
        <v>271005</v>
      </c>
      <c r="G112" s="69">
        <v>555387</v>
      </c>
      <c r="H112" s="69">
        <v>711808</v>
      </c>
      <c r="I112" s="69">
        <v>677739</v>
      </c>
      <c r="J112" s="46">
        <f t="shared" si="27"/>
        <v>-4.7862625876640918E-2</v>
      </c>
      <c r="K112" s="69">
        <f t="shared" si="28"/>
        <v>-34069</v>
      </c>
      <c r="L112" s="46">
        <f t="shared" si="29"/>
        <v>3.6624686063194245E-2</v>
      </c>
      <c r="M112" s="69">
        <f t="shared" si="30"/>
        <v>23945</v>
      </c>
      <c r="N112" s="46">
        <f t="shared" si="35"/>
        <v>2.044907470168985E-2</v>
      </c>
    </row>
    <row r="113" spans="2:14" x14ac:dyDescent="0.25">
      <c r="B113" s="271"/>
      <c r="C113" s="276" t="s">
        <v>22</v>
      </c>
      <c r="D113" s="63" t="s">
        <v>43</v>
      </c>
      <c r="E113" s="73">
        <f t="shared" ref="E113:I123" si="36">E102/E80</f>
        <v>7.0315096790488729</v>
      </c>
      <c r="F113" s="73">
        <f t="shared" si="36"/>
        <v>5.8421478053191551</v>
      </c>
      <c r="G113" s="73">
        <f t="shared" si="36"/>
        <v>6.5956467419204126</v>
      </c>
      <c r="H113" s="73">
        <f t="shared" si="36"/>
        <v>6.6417133321330439</v>
      </c>
      <c r="I113" s="73">
        <f t="shared" si="36"/>
        <v>6.5816677155281207</v>
      </c>
      <c r="J113" s="65">
        <f t="shared" si="27"/>
        <v>-9.0406817642096904E-3</v>
      </c>
      <c r="K113" s="73">
        <f t="shared" ref="K113:K114" si="37">(I113-H113)</f>
        <v>-6.0045616604923246E-2</v>
      </c>
      <c r="L113" s="65">
        <f t="shared" si="29"/>
        <v>-6.3975160961678545E-2</v>
      </c>
      <c r="M113" s="73">
        <f t="shared" ref="M113:M114" si="38">(I113-E113)</f>
        <v>-0.44984196352075223</v>
      </c>
      <c r="N113" s="65"/>
    </row>
    <row r="114" spans="2:14" x14ac:dyDescent="0.25">
      <c r="B114" s="271"/>
      <c r="C114" s="277"/>
      <c r="D114" s="26" t="s">
        <v>44</v>
      </c>
      <c r="E114" s="37">
        <f t="shared" si="36"/>
        <v>7.419815358429128</v>
      </c>
      <c r="F114" s="37">
        <f t="shared" si="36"/>
        <v>6.4332677465664743</v>
      </c>
      <c r="G114" s="37">
        <f t="shared" si="36"/>
        <v>7.1881054773516384</v>
      </c>
      <c r="H114" s="37">
        <f t="shared" si="36"/>
        <v>7.2019869544215611</v>
      </c>
      <c r="I114" s="37">
        <f t="shared" si="36"/>
        <v>7.1364993784575406</v>
      </c>
      <c r="J114" s="80">
        <f t="shared" si="27"/>
        <v>-9.0929873073173351E-3</v>
      </c>
      <c r="K114" s="37">
        <f t="shared" si="37"/>
        <v>-6.548757596402055E-2</v>
      </c>
      <c r="L114" s="80">
        <f t="shared" si="29"/>
        <v>-3.8183696801798783E-2</v>
      </c>
      <c r="M114" s="37">
        <f t="shared" si="38"/>
        <v>-0.28331597997158742</v>
      </c>
      <c r="N114" s="38"/>
    </row>
    <row r="115" spans="2:14" x14ac:dyDescent="0.25">
      <c r="B115" s="271"/>
      <c r="C115" s="277"/>
      <c r="D115" s="4" t="s">
        <v>45</v>
      </c>
      <c r="E115" s="41">
        <f>E104/E82</f>
        <v>7.7560078550199272</v>
      </c>
      <c r="F115" s="41">
        <f t="shared" si="36"/>
        <v>6.7430691117384249</v>
      </c>
      <c r="G115" s="41">
        <f t="shared" si="36"/>
        <v>7.1168728153440188</v>
      </c>
      <c r="H115" s="41">
        <f>H104/H82</f>
        <v>7.3715932102959467</v>
      </c>
      <c r="I115" s="41">
        <f>I104/I82</f>
        <v>7.2148858864499639</v>
      </c>
      <c r="J115" s="81">
        <f t="shared" si="27"/>
        <v>-2.1258270685244662E-2</v>
      </c>
      <c r="K115" s="41">
        <f>(I115-H115)</f>
        <v>-0.15670732384598285</v>
      </c>
      <c r="L115" s="81">
        <f t="shared" si="29"/>
        <v>-6.9768104762778504E-2</v>
      </c>
      <c r="M115" s="41">
        <f>(I115-E115)</f>
        <v>-0.54112196856996331</v>
      </c>
      <c r="N115" s="75"/>
    </row>
    <row r="116" spans="2:14" x14ac:dyDescent="0.25">
      <c r="B116" s="271"/>
      <c r="C116" s="277"/>
      <c r="D116" s="4" t="s">
        <v>46</v>
      </c>
      <c r="E116" s="41">
        <f t="shared" ref="E116:E123" si="39">E105/E83</f>
        <v>5.1339718690438856</v>
      </c>
      <c r="F116" s="41">
        <f t="shared" si="36"/>
        <v>4.7466915507295555</v>
      </c>
      <c r="G116" s="41">
        <f t="shared" si="36"/>
        <v>4.5431430644576132</v>
      </c>
      <c r="H116" s="41">
        <f t="shared" si="36"/>
        <v>3.5492402679861628</v>
      </c>
      <c r="I116" s="41">
        <f t="shared" si="36"/>
        <v>4.4865374328145302</v>
      </c>
      <c r="J116" s="81">
        <f t="shared" si="27"/>
        <v>0.26408388670744731</v>
      </c>
      <c r="K116" s="41">
        <f t="shared" ref="K116:K123" si="40">(I116-H116)</f>
        <v>0.93729716482836745</v>
      </c>
      <c r="L116" s="81">
        <f t="shared" si="29"/>
        <v>-0.12610790490169344</v>
      </c>
      <c r="M116" s="41">
        <f t="shared" ref="M116:M123" si="41">(I116-E116)</f>
        <v>-0.64743443622935537</v>
      </c>
      <c r="N116" s="75"/>
    </row>
    <row r="117" spans="2:14" x14ac:dyDescent="0.25">
      <c r="B117" s="271"/>
      <c r="C117" s="277"/>
      <c r="D117" s="4" t="s">
        <v>47</v>
      </c>
      <c r="E117" s="41">
        <f t="shared" si="39"/>
        <v>6.083707865168539</v>
      </c>
      <c r="F117" s="41">
        <f t="shared" si="36"/>
        <v>5.9463583891072336</v>
      </c>
      <c r="G117" s="41">
        <f t="shared" si="36"/>
        <v>6.2729808994345362</v>
      </c>
      <c r="H117" s="41">
        <f t="shared" si="36"/>
        <v>5.7564133974722882</v>
      </c>
      <c r="I117" s="41">
        <f t="shared" si="36"/>
        <v>5.8961027552119694</v>
      </c>
      <c r="J117" s="81">
        <f t="shared" si="27"/>
        <v>2.4266734873666485E-2</v>
      </c>
      <c r="K117" s="41">
        <f t="shared" si="40"/>
        <v>0.13968935773968116</v>
      </c>
      <c r="L117" s="81">
        <f t="shared" si="29"/>
        <v>-3.0837297601135294E-2</v>
      </c>
      <c r="M117" s="41">
        <f t="shared" si="41"/>
        <v>-0.18760510995656965</v>
      </c>
      <c r="N117" s="75"/>
    </row>
    <row r="118" spans="2:14" x14ac:dyDescent="0.25">
      <c r="B118" s="271"/>
      <c r="C118" s="277"/>
      <c r="D118" s="4" t="s">
        <v>48</v>
      </c>
      <c r="E118" s="41">
        <f t="shared" si="39"/>
        <v>6.895256445746643</v>
      </c>
      <c r="F118" s="41">
        <f t="shared" si="36"/>
        <v>5.4290072987521487</v>
      </c>
      <c r="G118" s="41">
        <f t="shared" si="36"/>
        <v>6.0733387252070097</v>
      </c>
      <c r="H118" s="41">
        <f t="shared" si="36"/>
        <v>6.3680602304609355</v>
      </c>
      <c r="I118" s="41">
        <f t="shared" si="36"/>
        <v>6.2413829768381506</v>
      </c>
      <c r="J118" s="81">
        <f t="shared" si="27"/>
        <v>-1.9892596652405725E-2</v>
      </c>
      <c r="K118" s="41">
        <f t="shared" si="40"/>
        <v>-0.12667725362278492</v>
      </c>
      <c r="L118" s="81">
        <f t="shared" si="29"/>
        <v>-9.4829463422181459E-2</v>
      </c>
      <c r="M118" s="41">
        <f t="shared" si="41"/>
        <v>-0.65387346890849241</v>
      </c>
      <c r="N118" s="75"/>
    </row>
    <row r="119" spans="2:14" x14ac:dyDescent="0.25">
      <c r="B119" s="271"/>
      <c r="C119" s="277"/>
      <c r="D119" s="4" t="s">
        <v>49</v>
      </c>
      <c r="E119" s="41">
        <f t="shared" si="39"/>
        <v>2.4562250598563447</v>
      </c>
      <c r="F119" s="41">
        <f t="shared" si="36"/>
        <v>2.4982526556174527</v>
      </c>
      <c r="G119" s="41">
        <f t="shared" si="36"/>
        <v>2.7125585612815475</v>
      </c>
      <c r="H119" s="41">
        <f t="shared" si="36"/>
        <v>2.5474128275965056</v>
      </c>
      <c r="I119" s="41">
        <f t="shared" si="36"/>
        <v>2.664513036809816</v>
      </c>
      <c r="J119" s="81">
        <f t="shared" si="27"/>
        <v>4.5968289059686862E-2</v>
      </c>
      <c r="K119" s="41">
        <f t="shared" si="40"/>
        <v>0.11710020921331044</v>
      </c>
      <c r="L119" s="81">
        <f t="shared" si="29"/>
        <v>8.4800037406040252E-2</v>
      </c>
      <c r="M119" s="41">
        <f t="shared" si="41"/>
        <v>0.20828797695347134</v>
      </c>
      <c r="N119" s="75"/>
    </row>
    <row r="120" spans="2:14" x14ac:dyDescent="0.25">
      <c r="B120" s="271"/>
      <c r="C120" s="277"/>
      <c r="D120" s="4" t="s">
        <v>50</v>
      </c>
      <c r="E120" s="41">
        <f t="shared" si="39"/>
        <v>7.367504363799898</v>
      </c>
      <c r="F120" s="41">
        <f t="shared" si="36"/>
        <v>6.9314393174743154</v>
      </c>
      <c r="G120" s="41">
        <f t="shared" si="36"/>
        <v>6.6701129481455288</v>
      </c>
      <c r="H120" s="41">
        <f t="shared" si="36"/>
        <v>5.715579858345353</v>
      </c>
      <c r="I120" s="41">
        <f t="shared" si="36"/>
        <v>6.1379833447296805</v>
      </c>
      <c r="J120" s="81">
        <f t="shared" si="27"/>
        <v>7.3903872722130393E-2</v>
      </c>
      <c r="K120" s="41">
        <f t="shared" si="40"/>
        <v>0.42240348638432756</v>
      </c>
      <c r="L120" s="81">
        <f t="shared" si="29"/>
        <v>-0.16688432858098423</v>
      </c>
      <c r="M120" s="41">
        <f t="shared" si="41"/>
        <v>-1.2295210190702175</v>
      </c>
      <c r="N120" s="75"/>
    </row>
    <row r="121" spans="2:14" x14ac:dyDescent="0.25">
      <c r="B121" s="271"/>
      <c r="C121" s="277"/>
      <c r="D121" s="4" t="s">
        <v>51</v>
      </c>
      <c r="E121" s="41">
        <f t="shared" si="39"/>
        <v>2.2782367212720311</v>
      </c>
      <c r="F121" s="41">
        <f t="shared" si="36"/>
        <v>2.1390113651923865</v>
      </c>
      <c r="G121" s="41">
        <f t="shared" si="36"/>
        <v>2.385585330902781</v>
      </c>
      <c r="H121" s="41">
        <f t="shared" si="36"/>
        <v>2.3947797118957408</v>
      </c>
      <c r="I121" s="41">
        <f t="shared" si="36"/>
        <v>2.3384605864516756</v>
      </c>
      <c r="J121" s="81">
        <f t="shared" si="27"/>
        <v>-2.3517455557313882E-2</v>
      </c>
      <c r="K121" s="41">
        <f t="shared" si="40"/>
        <v>-5.6319125444065143E-2</v>
      </c>
      <c r="L121" s="81">
        <f t="shared" si="29"/>
        <v>2.6434419486496274E-2</v>
      </c>
      <c r="M121" s="41">
        <f t="shared" si="41"/>
        <v>6.0223865179644509E-2</v>
      </c>
      <c r="N121" s="75"/>
    </row>
    <row r="122" spans="2:14" x14ac:dyDescent="0.25">
      <c r="B122" s="271"/>
      <c r="C122" s="277"/>
      <c r="D122" s="4" t="s">
        <v>52</v>
      </c>
      <c r="E122" s="41">
        <f t="shared" si="39"/>
        <v>7.4473020719738274</v>
      </c>
      <c r="F122" s="41">
        <f t="shared" si="36"/>
        <v>5.4061478741228584</v>
      </c>
      <c r="G122" s="41">
        <f t="shared" si="36"/>
        <v>6.8295870539532659</v>
      </c>
      <c r="H122" s="41">
        <f t="shared" si="36"/>
        <v>6.7919057425369029</v>
      </c>
      <c r="I122" s="41">
        <f t="shared" si="36"/>
        <v>6.9115416603659456</v>
      </c>
      <c r="J122" s="31">
        <f t="shared" si="27"/>
        <v>1.7614484411904829E-2</v>
      </c>
      <c r="K122" s="41">
        <f t="shared" si="40"/>
        <v>0.1196359178290427</v>
      </c>
      <c r="L122" s="31">
        <f t="shared" si="29"/>
        <v>-7.1940201489085642E-2</v>
      </c>
      <c r="M122" s="41">
        <f t="shared" si="41"/>
        <v>-0.53576041160788179</v>
      </c>
      <c r="N122" s="42"/>
    </row>
    <row r="123" spans="2:14" x14ac:dyDescent="0.25">
      <c r="B123" s="271"/>
      <c r="C123" s="278"/>
      <c r="D123" s="32" t="s">
        <v>53</v>
      </c>
      <c r="E123" s="77">
        <f t="shared" si="39"/>
        <v>5.6781046177362064</v>
      </c>
      <c r="F123" s="77">
        <f t="shared" si="36"/>
        <v>4.3011204926358557</v>
      </c>
      <c r="G123" s="77">
        <f t="shared" si="36"/>
        <v>5.4940942545109213</v>
      </c>
      <c r="H123" s="77">
        <f t="shared" si="36"/>
        <v>6.3357425143304731</v>
      </c>
      <c r="I123" s="77">
        <f t="shared" si="36"/>
        <v>5.7398539923439138</v>
      </c>
      <c r="J123" s="72">
        <f t="shared" si="27"/>
        <v>-9.4051884311704748E-2</v>
      </c>
      <c r="K123" s="77">
        <f t="shared" si="40"/>
        <v>-0.59588852198655928</v>
      </c>
      <c r="L123" s="72">
        <f t="shared" si="29"/>
        <v>1.087499769110023E-2</v>
      </c>
      <c r="M123" s="77">
        <f t="shared" si="41"/>
        <v>6.1749374607707352E-2</v>
      </c>
      <c r="N123" s="55"/>
    </row>
    <row r="124" spans="2:14" x14ac:dyDescent="0.25">
      <c r="B124" s="271"/>
      <c r="C124" s="279" t="s">
        <v>34</v>
      </c>
      <c r="D124" s="63" t="s">
        <v>43</v>
      </c>
      <c r="E124" s="65">
        <v>0.70701731137740464</v>
      </c>
      <c r="F124" s="65">
        <v>0.44568974639475639</v>
      </c>
      <c r="G124" s="65">
        <v>0.69370284560926421</v>
      </c>
      <c r="H124" s="65">
        <v>0.75365809475484535</v>
      </c>
      <c r="I124" s="65">
        <v>0.77703989386438088</v>
      </c>
      <c r="J124" s="65">
        <f t="shared" si="27"/>
        <v>3.1024411828471488E-2</v>
      </c>
      <c r="K124" s="73">
        <f t="shared" ref="K124:K125" si="42">(I124-H124)*100</f>
        <v>2.3381799109535528</v>
      </c>
      <c r="L124" s="65">
        <f t="shared" si="29"/>
        <v>9.9039417225242898E-2</v>
      </c>
      <c r="M124" s="73">
        <f t="shared" ref="M124:M125" si="43">(I124-E124)*100</f>
        <v>7.0022582486976237</v>
      </c>
      <c r="N124" s="65"/>
    </row>
    <row r="125" spans="2:14" x14ac:dyDescent="0.25">
      <c r="B125" s="271"/>
      <c r="C125" s="280"/>
      <c r="D125" s="15" t="s">
        <v>44</v>
      </c>
      <c r="E125" s="18">
        <v>0.77310791156659209</v>
      </c>
      <c r="F125" s="18">
        <v>0.51682275091455487</v>
      </c>
      <c r="G125" s="18">
        <v>0.78263093457818245</v>
      </c>
      <c r="H125" s="18">
        <v>0.812355029078623</v>
      </c>
      <c r="I125" s="18">
        <v>0.81562784970354407</v>
      </c>
      <c r="J125" s="18">
        <f t="shared" si="27"/>
        <v>4.0288057656676646E-3</v>
      </c>
      <c r="K125" s="44">
        <f t="shared" si="42"/>
        <v>0.3272820624921069</v>
      </c>
      <c r="L125" s="18">
        <f t="shared" si="29"/>
        <v>5.4998710400972817E-2</v>
      </c>
      <c r="M125" s="44">
        <f t="shared" si="43"/>
        <v>4.2519938136951989</v>
      </c>
      <c r="N125" s="18"/>
    </row>
    <row r="126" spans="2:14" x14ac:dyDescent="0.25">
      <c r="B126" s="271"/>
      <c r="C126" s="280"/>
      <c r="D126" s="19" t="s">
        <v>45</v>
      </c>
      <c r="E126" s="68">
        <v>0.67194391416688815</v>
      </c>
      <c r="F126" s="68">
        <v>0.36264991024834109</v>
      </c>
      <c r="G126" s="68">
        <v>0.63357626251039234</v>
      </c>
      <c r="H126" s="68">
        <v>0.71117557732166181</v>
      </c>
      <c r="I126" s="68">
        <v>0.72482636983505433</v>
      </c>
      <c r="J126" s="68">
        <f t="shared" si="27"/>
        <v>1.9194686865938726E-2</v>
      </c>
      <c r="K126" s="45">
        <f>(I126-H126)*100</f>
        <v>1.3650792513392518</v>
      </c>
      <c r="L126" s="68">
        <f t="shared" si="29"/>
        <v>7.8700698902426591E-2</v>
      </c>
      <c r="M126" s="45">
        <f>(I126-E126)*100</f>
        <v>5.2882455668166184</v>
      </c>
      <c r="N126" s="68"/>
    </row>
    <row r="127" spans="2:14" x14ac:dyDescent="0.25">
      <c r="B127" s="271"/>
      <c r="C127" s="280"/>
      <c r="D127" s="19" t="s">
        <v>46</v>
      </c>
      <c r="E127" s="68">
        <v>0.56532365614821822</v>
      </c>
      <c r="F127" s="68">
        <v>0.38228997759032196</v>
      </c>
      <c r="G127" s="68">
        <v>0.52771885711074895</v>
      </c>
      <c r="H127" s="68">
        <v>0.54037981392651069</v>
      </c>
      <c r="I127" s="68">
        <v>0.58481256433243678</v>
      </c>
      <c r="J127" s="68">
        <f t="shared" si="27"/>
        <v>8.2225037391882916E-2</v>
      </c>
      <c r="K127" s="45">
        <f t="shared" ref="K127:K134" si="44">(I127-H127)*100</f>
        <v>4.4432750405926091</v>
      </c>
      <c r="L127" s="68">
        <f t="shared" si="29"/>
        <v>3.447389468363049E-2</v>
      </c>
      <c r="M127" s="45">
        <f t="shared" ref="M127:M134" si="45">(I127-E127)*100</f>
        <v>1.9488908184218556</v>
      </c>
      <c r="N127" s="68"/>
    </row>
    <row r="128" spans="2:14" x14ac:dyDescent="0.25">
      <c r="B128" s="271"/>
      <c r="C128" s="280"/>
      <c r="D128" s="19" t="s">
        <v>47</v>
      </c>
      <c r="E128" s="68">
        <v>0.5655953449366623</v>
      </c>
      <c r="F128" s="68">
        <v>0.27315193908537416</v>
      </c>
      <c r="G128" s="68">
        <v>0.60501815308444928</v>
      </c>
      <c r="H128" s="68">
        <v>0.6586696515018079</v>
      </c>
      <c r="I128" s="68">
        <v>0.86343914491279716</v>
      </c>
      <c r="J128" s="68">
        <f t="shared" si="27"/>
        <v>0.31088344960801217</v>
      </c>
      <c r="K128" s="45">
        <f t="shared" si="44"/>
        <v>20.476949341098926</v>
      </c>
      <c r="L128" s="68">
        <f t="shared" si="29"/>
        <v>0.52660228313846646</v>
      </c>
      <c r="M128" s="45">
        <f t="shared" si="45"/>
        <v>29.784379997613485</v>
      </c>
      <c r="N128" s="68"/>
    </row>
    <row r="129" spans="2:14" x14ac:dyDescent="0.25">
      <c r="B129" s="271"/>
      <c r="C129" s="280"/>
      <c r="D129" s="19" t="s">
        <v>48</v>
      </c>
      <c r="E129" s="68">
        <v>0.70622481583310359</v>
      </c>
      <c r="F129" s="68">
        <v>0.47934435005965892</v>
      </c>
      <c r="G129" s="68">
        <v>0.6450154964804673</v>
      </c>
      <c r="H129" s="68">
        <v>0.73061856387528545</v>
      </c>
      <c r="I129" s="68">
        <v>0.78745635614340947</v>
      </c>
      <c r="J129" s="68">
        <f t="shared" si="27"/>
        <v>7.7794070775658586E-2</v>
      </c>
      <c r="K129" s="45">
        <f t="shared" si="44"/>
        <v>5.6837792268124021</v>
      </c>
      <c r="L129" s="68">
        <f t="shared" si="29"/>
        <v>0.11502221175063143</v>
      </c>
      <c r="M129" s="45">
        <f t="shared" si="45"/>
        <v>8.1231540310305874</v>
      </c>
      <c r="N129" s="68"/>
    </row>
    <row r="130" spans="2:14" x14ac:dyDescent="0.25">
      <c r="B130" s="271"/>
      <c r="C130" s="280"/>
      <c r="D130" s="19" t="s">
        <v>49</v>
      </c>
      <c r="E130" s="68">
        <v>0.52122921112353082</v>
      </c>
      <c r="F130" s="68">
        <v>0.41298404164045072</v>
      </c>
      <c r="G130" s="68">
        <v>0.57628587940666542</v>
      </c>
      <c r="H130" s="68">
        <v>0.61673829634349708</v>
      </c>
      <c r="I130" s="68">
        <v>0.61644674103479635</v>
      </c>
      <c r="J130" s="68">
        <f t="shared" si="27"/>
        <v>-4.7273748108278557E-4</v>
      </c>
      <c r="K130" s="45">
        <f t="shared" si="44"/>
        <v>-2.9155530870073054E-2</v>
      </c>
      <c r="L130" s="68">
        <f t="shared" si="29"/>
        <v>0.18267880594416464</v>
      </c>
      <c r="M130" s="45">
        <f t="shared" si="45"/>
        <v>9.5217529911265526</v>
      </c>
      <c r="N130" s="68"/>
    </row>
    <row r="131" spans="2:14" x14ac:dyDescent="0.25">
      <c r="B131" s="271"/>
      <c r="C131" s="280"/>
      <c r="D131" s="19" t="s">
        <v>50</v>
      </c>
      <c r="E131" s="68">
        <v>0.70192823021407191</v>
      </c>
      <c r="F131" s="68">
        <v>0.69704011650207431</v>
      </c>
      <c r="G131" s="68">
        <v>0.80824085246226551</v>
      </c>
      <c r="H131" s="68">
        <v>0.82992623972651558</v>
      </c>
      <c r="I131" s="68">
        <v>0.84347306618875606</v>
      </c>
      <c r="J131" s="68">
        <f t="shared" si="27"/>
        <v>1.6322928248062807E-2</v>
      </c>
      <c r="K131" s="45">
        <f t="shared" si="44"/>
        <v>1.354682646224048</v>
      </c>
      <c r="L131" s="68">
        <f t="shared" si="29"/>
        <v>0.20165143654575091</v>
      </c>
      <c r="M131" s="45">
        <f t="shared" si="45"/>
        <v>14.154483597468415</v>
      </c>
      <c r="N131" s="68"/>
    </row>
    <row r="132" spans="2:14" x14ac:dyDescent="0.25">
      <c r="B132" s="271"/>
      <c r="C132" s="280"/>
      <c r="D132" s="19" t="s">
        <v>51</v>
      </c>
      <c r="E132" s="68">
        <v>0.50640852077546272</v>
      </c>
      <c r="F132" s="68">
        <v>0.41520788036977774</v>
      </c>
      <c r="G132" s="68">
        <v>0.54945401598828891</v>
      </c>
      <c r="H132" s="68">
        <v>0.5646314503869504</v>
      </c>
      <c r="I132" s="68">
        <v>0.58112378556796151</v>
      </c>
      <c r="J132" s="68">
        <f t="shared" si="27"/>
        <v>2.9209026825743889E-2</v>
      </c>
      <c r="K132" s="45">
        <f t="shared" si="44"/>
        <v>1.649233518101112</v>
      </c>
      <c r="L132" s="68">
        <f t="shared" si="29"/>
        <v>0.14753950956055673</v>
      </c>
      <c r="M132" s="45">
        <f t="shared" si="45"/>
        <v>7.4715264792498797</v>
      </c>
      <c r="N132" s="68"/>
    </row>
    <row r="133" spans="2:14" x14ac:dyDescent="0.25">
      <c r="B133" s="271"/>
      <c r="C133" s="280"/>
      <c r="D133" s="19" t="s">
        <v>52</v>
      </c>
      <c r="E133" s="68">
        <v>0.74189530952608573</v>
      </c>
      <c r="F133" s="68">
        <v>0.46256676522062506</v>
      </c>
      <c r="G133" s="68">
        <v>0.74556273792305605</v>
      </c>
      <c r="H133" s="68">
        <v>0.8148293785055013</v>
      </c>
      <c r="I133" s="68">
        <v>0.84975772547798378</v>
      </c>
      <c r="J133" s="68">
        <f t="shared" si="27"/>
        <v>4.2865841480268507E-2</v>
      </c>
      <c r="K133" s="45">
        <f t="shared" si="44"/>
        <v>3.4928346972482482</v>
      </c>
      <c r="L133" s="68">
        <f t="shared" si="29"/>
        <v>0.14538765047699154</v>
      </c>
      <c r="M133" s="45">
        <f t="shared" si="45"/>
        <v>10.786241595189805</v>
      </c>
      <c r="N133" s="22"/>
    </row>
    <row r="134" spans="2:14" x14ac:dyDescent="0.25">
      <c r="B134" s="271"/>
      <c r="C134" s="281"/>
      <c r="D134" s="23" t="s">
        <v>53</v>
      </c>
      <c r="E134" s="68">
        <v>0.57878978884336585</v>
      </c>
      <c r="F134" s="68">
        <v>0.28895980653911441</v>
      </c>
      <c r="G134" s="68">
        <v>0.5161195893993209</v>
      </c>
      <c r="H134" s="68">
        <v>0.69323080099493761</v>
      </c>
      <c r="I134" s="68">
        <v>0.65381020047289262</v>
      </c>
      <c r="J134" s="68">
        <f t="shared" si="27"/>
        <v>-5.6865044752004379E-2</v>
      </c>
      <c r="K134" s="45">
        <f t="shared" si="44"/>
        <v>-3.9420600522044991</v>
      </c>
      <c r="L134" s="68">
        <f t="shared" si="29"/>
        <v>0.12961599025346504</v>
      </c>
      <c r="M134" s="45">
        <f t="shared" si="45"/>
        <v>7.5020411629526773</v>
      </c>
      <c r="N134" s="46"/>
    </row>
    <row r="135" spans="2:14" x14ac:dyDescent="0.25">
      <c r="B135" s="271"/>
      <c r="C135" s="282" t="s">
        <v>37</v>
      </c>
      <c r="D135" s="63" t="s">
        <v>43</v>
      </c>
      <c r="E135" s="64">
        <v>132045</v>
      </c>
      <c r="F135" s="64">
        <v>116770</v>
      </c>
      <c r="G135" s="64">
        <v>125073</v>
      </c>
      <c r="H135" s="64">
        <v>381177</v>
      </c>
      <c r="I135" s="64">
        <v>384777</v>
      </c>
      <c r="J135" s="65">
        <f t="shared" si="27"/>
        <v>9.4444313271786484E-3</v>
      </c>
      <c r="K135" s="64">
        <f t="shared" ref="K135:K136" si="46">I135-H135</f>
        <v>3600</v>
      </c>
      <c r="L135" s="65">
        <f t="shared" si="29"/>
        <v>1.9139838691355218</v>
      </c>
      <c r="M135" s="64">
        <f t="shared" ref="M135:M136" si="47">I135-E135</f>
        <v>252732</v>
      </c>
      <c r="N135" s="65">
        <f>I135/$I$135</f>
        <v>1</v>
      </c>
    </row>
    <row r="136" spans="2:14" x14ac:dyDescent="0.25">
      <c r="B136" s="271"/>
      <c r="C136" s="277"/>
      <c r="D136" s="26" t="s">
        <v>44</v>
      </c>
      <c r="E136" s="27">
        <v>46594</v>
      </c>
      <c r="F136" s="27">
        <v>28505</v>
      </c>
      <c r="G136" s="27">
        <v>44080.272727272728</v>
      </c>
      <c r="H136" s="27">
        <v>45833.272727272728</v>
      </c>
      <c r="I136" s="27">
        <v>46476</v>
      </c>
      <c r="J136" s="36">
        <f t="shared" si="27"/>
        <v>1.4023159038887956E-2</v>
      </c>
      <c r="K136" s="27">
        <f t="shared" si="46"/>
        <v>642.72727272727207</v>
      </c>
      <c r="L136" s="36">
        <f t="shared" si="29"/>
        <v>-2.5325149160836391E-3</v>
      </c>
      <c r="M136" s="27">
        <f t="shared" si="47"/>
        <v>-118</v>
      </c>
      <c r="N136" s="38">
        <f t="shared" ref="N136:N145" si="48">I136/$I$135</f>
        <v>0.12078684536757654</v>
      </c>
    </row>
    <row r="137" spans="2:14" x14ac:dyDescent="0.25">
      <c r="B137" s="271"/>
      <c r="C137" s="277"/>
      <c r="D137" s="4" t="s">
        <v>45</v>
      </c>
      <c r="E137" s="29">
        <v>41131.545454545456</v>
      </c>
      <c r="F137" s="29">
        <v>22970.363636363636</v>
      </c>
      <c r="G137" s="29">
        <v>38143.090909090912</v>
      </c>
      <c r="H137" s="29">
        <v>37499.818181818184</v>
      </c>
      <c r="I137" s="29">
        <v>37807</v>
      </c>
      <c r="J137" s="74">
        <f>I137/H137-1</f>
        <v>8.1915548681448236E-3</v>
      </c>
      <c r="K137" s="29">
        <f>I137-H137</f>
        <v>307.1818181818162</v>
      </c>
      <c r="L137" s="74">
        <f>I137/E137-1</f>
        <v>-8.0827146605016775E-2</v>
      </c>
      <c r="M137" s="29">
        <f>I137-E137</f>
        <v>-3324.5454545454559</v>
      </c>
      <c r="N137" s="75">
        <f t="shared" si="48"/>
        <v>9.8256912445390449E-2</v>
      </c>
    </row>
    <row r="138" spans="2:14" x14ac:dyDescent="0.25">
      <c r="B138" s="271"/>
      <c r="C138" s="277"/>
      <c r="D138" s="4" t="s">
        <v>46</v>
      </c>
      <c r="E138" s="29">
        <v>1127</v>
      </c>
      <c r="F138" s="29">
        <v>656.5454545454545</v>
      </c>
      <c r="G138" s="29">
        <v>852.36363636363637</v>
      </c>
      <c r="H138" s="29">
        <v>898.4545454545455</v>
      </c>
      <c r="I138" s="29">
        <v>898.81818181818187</v>
      </c>
      <c r="J138" s="74">
        <f t="shared" ref="J138:J145" si="49">I138/H138-1</f>
        <v>4.0473540422958365E-4</v>
      </c>
      <c r="K138" s="29">
        <f t="shared" ref="K138:K145" si="50">I138-H138</f>
        <v>0.36363636363637397</v>
      </c>
      <c r="L138" s="74">
        <f t="shared" ref="L138:L145" si="51">I138/E138-1</f>
        <v>-0.20246833911430184</v>
      </c>
      <c r="M138" s="29">
        <f t="shared" ref="M138:M145" si="52">I138-E138</f>
        <v>-228.18181818181813</v>
      </c>
      <c r="N138" s="75">
        <f t="shared" si="48"/>
        <v>2.3359457083406282E-3</v>
      </c>
    </row>
    <row r="139" spans="2:14" x14ac:dyDescent="0.25">
      <c r="B139" s="271"/>
      <c r="C139" s="277"/>
      <c r="D139" s="4" t="s">
        <v>47</v>
      </c>
      <c r="E139" s="29">
        <v>4070</v>
      </c>
      <c r="F139" s="29">
        <v>3961.6363636363635</v>
      </c>
      <c r="G139" s="29">
        <v>4562</v>
      </c>
      <c r="H139" s="29">
        <v>4380</v>
      </c>
      <c r="I139" s="29">
        <v>4409.272727272727</v>
      </c>
      <c r="J139" s="74">
        <f t="shared" si="49"/>
        <v>6.6832710668327522E-3</v>
      </c>
      <c r="K139" s="29">
        <f t="shared" si="50"/>
        <v>29.272727272727025</v>
      </c>
      <c r="L139" s="74">
        <f t="shared" si="51"/>
        <v>8.335939245030155E-2</v>
      </c>
      <c r="M139" s="29">
        <f t="shared" si="52"/>
        <v>339.27272727272702</v>
      </c>
      <c r="N139" s="75">
        <f t="shared" si="48"/>
        <v>1.1459293895614153E-2</v>
      </c>
    </row>
    <row r="140" spans="2:14" x14ac:dyDescent="0.25">
      <c r="B140" s="271"/>
      <c r="C140" s="277"/>
      <c r="D140" s="4" t="s">
        <v>48</v>
      </c>
      <c r="E140" s="29">
        <v>21332.272727272728</v>
      </c>
      <c r="F140" s="29">
        <v>10485.363636363636</v>
      </c>
      <c r="G140" s="29">
        <v>18300.272727272728</v>
      </c>
      <c r="H140" s="29">
        <v>19188.909090909092</v>
      </c>
      <c r="I140" s="29">
        <v>20025.454545454544</v>
      </c>
      <c r="J140" s="74">
        <f t="shared" si="49"/>
        <v>4.3595258624773647E-2</v>
      </c>
      <c r="K140" s="29">
        <f t="shared" si="50"/>
        <v>836.54545454545223</v>
      </c>
      <c r="L140" s="74">
        <f t="shared" si="51"/>
        <v>-6.1260147876670112E-2</v>
      </c>
      <c r="M140" s="29">
        <f t="shared" si="52"/>
        <v>-1306.8181818181838</v>
      </c>
      <c r="N140" s="75">
        <f t="shared" si="48"/>
        <v>5.2044312797944116E-2</v>
      </c>
    </row>
    <row r="141" spans="2:14" x14ac:dyDescent="0.25">
      <c r="B141" s="271"/>
      <c r="C141" s="277"/>
      <c r="D141" s="4" t="s">
        <v>49</v>
      </c>
      <c r="E141" s="29">
        <v>707.4545454545455</v>
      </c>
      <c r="F141" s="29">
        <v>523.18181818181813</v>
      </c>
      <c r="G141" s="29">
        <v>652.63636363636363</v>
      </c>
      <c r="H141" s="29">
        <v>662.5454545454545</v>
      </c>
      <c r="I141" s="29">
        <v>673</v>
      </c>
      <c r="J141" s="74">
        <f t="shared" si="49"/>
        <v>1.577936333699248E-2</v>
      </c>
      <c r="K141" s="29">
        <f t="shared" si="50"/>
        <v>10.454545454545496</v>
      </c>
      <c r="L141" s="74">
        <f t="shared" si="51"/>
        <v>-4.8702133127730751E-2</v>
      </c>
      <c r="M141" s="29">
        <f t="shared" si="52"/>
        <v>-34.454545454545496</v>
      </c>
      <c r="N141" s="75">
        <f t="shared" si="48"/>
        <v>1.7490650428689865E-3</v>
      </c>
    </row>
    <row r="142" spans="2:14" x14ac:dyDescent="0.25">
      <c r="B142" s="271"/>
      <c r="C142" s="277"/>
      <c r="D142" s="4" t="s">
        <v>50</v>
      </c>
      <c r="E142" s="29">
        <v>4122.818181818182</v>
      </c>
      <c r="F142" s="29">
        <v>2793.090909090909</v>
      </c>
      <c r="G142" s="29">
        <v>4470.090909090909</v>
      </c>
      <c r="H142" s="29">
        <v>4789</v>
      </c>
      <c r="I142" s="29">
        <v>4797</v>
      </c>
      <c r="J142" s="74">
        <f t="shared" si="49"/>
        <v>1.6704948841093081E-3</v>
      </c>
      <c r="K142" s="29">
        <f t="shared" si="50"/>
        <v>8</v>
      </c>
      <c r="L142" s="74">
        <f t="shared" si="51"/>
        <v>0.16352450883111724</v>
      </c>
      <c r="M142" s="29">
        <f t="shared" si="52"/>
        <v>674.18181818181802</v>
      </c>
      <c r="N142" s="75">
        <f t="shared" si="48"/>
        <v>1.2466961382826935E-2</v>
      </c>
    </row>
    <row r="143" spans="2:14" x14ac:dyDescent="0.25">
      <c r="B143" s="271"/>
      <c r="C143" s="277"/>
      <c r="D143" s="4" t="s">
        <v>51</v>
      </c>
      <c r="E143" s="29">
        <v>2687.909090909091</v>
      </c>
      <c r="F143" s="29">
        <v>2249.7272727272725</v>
      </c>
      <c r="G143" s="29">
        <v>2666.4545454545455</v>
      </c>
      <c r="H143" s="29">
        <v>2775.5454545454545</v>
      </c>
      <c r="I143" s="29">
        <v>2717.5454545454545</v>
      </c>
      <c r="J143" s="74">
        <f t="shared" si="49"/>
        <v>-2.0896793423078153E-2</v>
      </c>
      <c r="K143" s="29">
        <f t="shared" si="50"/>
        <v>-58</v>
      </c>
      <c r="L143" s="74">
        <f t="shared" si="51"/>
        <v>1.1025805797003407E-2</v>
      </c>
      <c r="M143" s="29">
        <f t="shared" si="52"/>
        <v>29.636363636363512</v>
      </c>
      <c r="N143" s="75">
        <f t="shared" si="48"/>
        <v>7.0626504560965296E-3</v>
      </c>
    </row>
    <row r="144" spans="2:14" x14ac:dyDescent="0.25">
      <c r="B144" s="271"/>
      <c r="C144" s="277"/>
      <c r="D144" s="4" t="s">
        <v>52</v>
      </c>
      <c r="E144" s="29">
        <v>6890</v>
      </c>
      <c r="F144" s="29">
        <v>4208.909090909091</v>
      </c>
      <c r="G144" s="29">
        <v>6413.090909090909</v>
      </c>
      <c r="H144" s="29">
        <v>6350.090909090909</v>
      </c>
      <c r="I144" s="29">
        <v>6422.454545454545</v>
      </c>
      <c r="J144" s="40">
        <f t="shared" si="49"/>
        <v>1.139568510114386E-2</v>
      </c>
      <c r="K144" s="29">
        <f t="shared" si="50"/>
        <v>72.363636363636033</v>
      </c>
      <c r="L144" s="40">
        <f t="shared" si="51"/>
        <v>-6.7858556537801928E-2</v>
      </c>
      <c r="M144" s="29">
        <f t="shared" si="52"/>
        <v>-467.54545454545496</v>
      </c>
      <c r="N144" s="42">
        <f t="shared" si="48"/>
        <v>1.6691368105303968E-2</v>
      </c>
    </row>
    <row r="145" spans="2:14" x14ac:dyDescent="0.25">
      <c r="B145" s="272"/>
      <c r="C145" s="278"/>
      <c r="D145" s="32" t="s">
        <v>53</v>
      </c>
      <c r="E145" s="71">
        <v>3382</v>
      </c>
      <c r="F145" s="71">
        <v>2807.5454545454545</v>
      </c>
      <c r="G145" s="71">
        <v>3223.7272727272725</v>
      </c>
      <c r="H145" s="71">
        <v>3074.2727272727275</v>
      </c>
      <c r="I145" s="71">
        <v>3094.5454545454545</v>
      </c>
      <c r="J145" s="61">
        <f t="shared" si="49"/>
        <v>6.5943164680486444E-3</v>
      </c>
      <c r="K145" s="71">
        <f t="shared" si="50"/>
        <v>20.272727272727025</v>
      </c>
      <c r="L145" s="61">
        <f t="shared" si="51"/>
        <v>-8.499543035320678E-2</v>
      </c>
      <c r="M145" s="71">
        <f t="shared" si="52"/>
        <v>-287.4545454545455</v>
      </c>
      <c r="N145" s="55">
        <f t="shared" si="48"/>
        <v>8.0424387490558285E-3</v>
      </c>
    </row>
    <row r="146" spans="2:14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47"/>
    </row>
    <row r="147" spans="2:14" x14ac:dyDescent="0.25">
      <c r="B147" s="268" t="s">
        <v>55</v>
      </c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2:14" x14ac:dyDescent="0.25">
      <c r="B148" s="60"/>
    </row>
    <row r="150" spans="2:14" ht="21.75" thickBot="1" x14ac:dyDescent="0.3">
      <c r="B150" s="269" t="s">
        <v>56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0" t="s">
        <v>42</v>
      </c>
      <c r="C153" s="273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1"/>
      <c r="C154" s="274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1"/>
      <c r="C155" s="274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1"/>
      <c r="C156" s="274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1"/>
      <c r="C157" s="274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1"/>
      <c r="C158" s="274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1"/>
      <c r="C159" s="274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1"/>
      <c r="C160" s="274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1"/>
      <c r="C161" s="274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1"/>
      <c r="C162" s="274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1"/>
      <c r="C163" s="275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1"/>
      <c r="C164" s="276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1"/>
      <c r="C165" s="277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1"/>
      <c r="C166" s="277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1"/>
      <c r="C167" s="277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1"/>
      <c r="C168" s="277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1"/>
      <c r="C169" s="277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1"/>
      <c r="C170" s="277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1"/>
      <c r="C171" s="277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1"/>
      <c r="C172" s="277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1"/>
      <c r="C173" s="277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1"/>
      <c r="C174" s="278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1"/>
      <c r="C175" s="273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1"/>
      <c r="C176" s="274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1"/>
      <c r="C177" s="274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1"/>
      <c r="C178" s="274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1"/>
      <c r="C179" s="274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1"/>
      <c r="C180" s="274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1"/>
      <c r="C181" s="274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1"/>
      <c r="C182" s="274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1"/>
      <c r="C183" s="274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1"/>
      <c r="C184" s="274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1"/>
      <c r="C185" s="275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1"/>
      <c r="C186" s="276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1"/>
      <c r="C187" s="277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1"/>
      <c r="C188" s="277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1"/>
      <c r="C189" s="277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1"/>
      <c r="C190" s="277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1"/>
      <c r="C191" s="277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1"/>
      <c r="C192" s="277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1"/>
      <c r="C193" s="277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1"/>
      <c r="C194" s="277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1"/>
      <c r="C195" s="277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1"/>
      <c r="C196" s="278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1"/>
      <c r="C197" s="279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1"/>
      <c r="C198" s="280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1"/>
      <c r="C199" s="280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1"/>
      <c r="C200" s="280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1"/>
      <c r="C201" s="280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1"/>
      <c r="C202" s="280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1"/>
      <c r="C203" s="280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1"/>
      <c r="C204" s="280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1"/>
      <c r="C205" s="280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1"/>
      <c r="C206" s="280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1"/>
      <c r="C207" s="281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1"/>
      <c r="C208" s="282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1"/>
      <c r="C209" s="277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1"/>
      <c r="C210" s="277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1"/>
      <c r="C211" s="277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1"/>
      <c r="C212" s="277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1"/>
      <c r="C213" s="277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1"/>
      <c r="C214" s="277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1"/>
      <c r="C215" s="277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1"/>
      <c r="C216" s="277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1"/>
      <c r="C217" s="277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2"/>
      <c r="C218" s="278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47"/>
    </row>
    <row r="220" spans="2:14" x14ac:dyDescent="0.25">
      <c r="B220" s="268" t="s">
        <v>55</v>
      </c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1D668-C4C4-4958-B363-AF1B57BB7EBB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227</v>
      </c>
      <c r="E1" t="s">
        <v>227</v>
      </c>
      <c r="G1" t="s">
        <v>227</v>
      </c>
    </row>
    <row r="4" spans="1:16" ht="48.75" customHeight="1" thickBot="1" x14ac:dyDescent="0.3">
      <c r="B4" s="269" t="s">
        <v>289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f t="shared" ref="N9:N14" si="2">IFERROR(M9-K9,"-")</f>
        <v>0.10147607474953979</v>
      </c>
      <c r="O9" s="185">
        <f t="shared" ref="O9:O14" si="3">IFERROR(M9-C9,"-")</f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f t="shared" si="2"/>
        <v>0.18151418816066345</v>
      </c>
      <c r="O10" s="185">
        <f>IFERROR(M10-C10,"-")</f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f t="shared" si="2"/>
        <v>0.23488800911136698</v>
      </c>
      <c r="O11" s="185">
        <f t="shared" si="3"/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227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f t="shared" si="2"/>
        <v>0.1941653982482614</v>
      </c>
      <c r="O12" s="185">
        <f t="shared" si="3"/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227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f t="shared" si="2"/>
        <v>-0.1858879372183706</v>
      </c>
      <c r="O13" s="185">
        <f t="shared" si="3"/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227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f t="shared" si="2"/>
        <v>-9.1347913770983613E-2</v>
      </c>
      <c r="O14" s="185">
        <f t="shared" si="3"/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227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f>IFERROR(M15-K15,"-")</f>
        <v>-0.31230915971755335</v>
      </c>
      <c r="O15" s="185">
        <f>IFERROR(M15-C15,"-")</f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f>IFERROR(M16-K16,"-")</f>
        <v>-9.0765063869268303E-2</v>
      </c>
      <c r="O16" s="185">
        <f>IFERROR(M16-C16,"-")</f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>
        <v>2.2043213975583593</v>
      </c>
      <c r="N17" s="185">
        <f t="shared" ref="N17:N20" si="4">IFERROR(M17-K17,"-")</f>
        <v>-0.3156685603905518</v>
      </c>
      <c r="O17" s="185">
        <f t="shared" ref="O17:O20" si="5">IFERROR(M17-C17,"-")</f>
        <v>-7.6256391336087859E-2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>
        <v>2.2301287686818019</v>
      </c>
      <c r="N18" s="185">
        <f t="shared" si="4"/>
        <v>-0.1695695721930095</v>
      </c>
      <c r="O18" s="185">
        <f t="shared" si="5"/>
        <v>8.224634645125084E-2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>
        <v>2.1195535180386686</v>
      </c>
      <c r="N19" s="185">
        <f t="shared" si="4"/>
        <v>-0.24623006247428192</v>
      </c>
      <c r="O19" s="185">
        <f t="shared" si="5"/>
        <v>-7.7633477580422827E-2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2.3384605864516756</v>
      </c>
      <c r="N21" s="187">
        <v>-5.6319125444065143E-2</v>
      </c>
      <c r="O21" s="187">
        <v>6.0223865179644509E-2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9" t="s">
        <v>290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2.0542328042328042</v>
      </c>
      <c r="D31" s="185">
        <v>3.5371996990254395E-2</v>
      </c>
      <c r="E31" s="184">
        <v>1.8484012667279599</v>
      </c>
      <c r="F31" s="185">
        <f t="shared" ref="F31:J43" si="6">IFERROR(E31-C31,"-")</f>
        <v>-0.20583153750484429</v>
      </c>
      <c r="G31" s="184">
        <v>1.7809853733641263</v>
      </c>
      <c r="H31" s="185">
        <f t="shared" si="6"/>
        <v>-6.7415893363833579E-2</v>
      </c>
      <c r="I31" s="184">
        <v>2.2843450479233227</v>
      </c>
      <c r="J31" s="185">
        <f t="shared" si="6"/>
        <v>0.50335967455919639</v>
      </c>
      <c r="K31" s="184">
        <v>2.0700344431687716</v>
      </c>
      <c r="L31" s="185">
        <f t="shared" ref="L31:N43" si="7">IFERROR(K31-I31,"-")</f>
        <v>-0.2143106047545511</v>
      </c>
      <c r="M31" s="184">
        <v>2.1160504201680674</v>
      </c>
      <c r="N31" s="185">
        <f t="shared" si="7"/>
        <v>4.6015976999295827E-2</v>
      </c>
      <c r="O31" s="185">
        <f t="shared" ref="O31:O36" si="8">IFERROR(M31-C31,"-")</f>
        <v>6.1817615935263248E-2</v>
      </c>
    </row>
    <row r="32" spans="1:16" x14ac:dyDescent="0.25">
      <c r="B32" s="114" t="s">
        <v>73</v>
      </c>
      <c r="C32" s="184">
        <v>1.8709903067852502</v>
      </c>
      <c r="D32" s="185">
        <v>-6.525270414690354E-2</v>
      </c>
      <c r="E32" s="184">
        <v>1.9137733377006223</v>
      </c>
      <c r="F32" s="185">
        <f t="shared" si="6"/>
        <v>4.2783030915372056E-2</v>
      </c>
      <c r="G32" s="184">
        <v>1.8504636022884198</v>
      </c>
      <c r="H32" s="185">
        <f t="shared" si="6"/>
        <v>-6.3309735412202528E-2</v>
      </c>
      <c r="I32" s="184">
        <v>2.0040022234574764</v>
      </c>
      <c r="J32" s="185">
        <f t="shared" si="6"/>
        <v>0.15353862116905659</v>
      </c>
      <c r="K32" s="184">
        <v>1.9573781345692296</v>
      </c>
      <c r="L32" s="185">
        <f t="shared" si="7"/>
        <v>-4.6624088888246762E-2</v>
      </c>
      <c r="M32" s="184">
        <v>2.0574074074074074</v>
      </c>
      <c r="N32" s="185">
        <f t="shared" si="7"/>
        <v>0.10002927283817775</v>
      </c>
      <c r="O32" s="185">
        <f>IFERROR(M32-C32,"-")</f>
        <v>0.18641710062215711</v>
      </c>
    </row>
    <row r="33" spans="2:16" x14ac:dyDescent="0.25">
      <c r="B33" s="114" t="s">
        <v>75</v>
      </c>
      <c r="C33" s="184">
        <v>1.9067160634558753</v>
      </c>
      <c r="D33" s="185">
        <v>-5.567179023632618E-2</v>
      </c>
      <c r="E33" s="184">
        <v>1.9234662887224134</v>
      </c>
      <c r="F33" s="185">
        <f t="shared" si="6"/>
        <v>1.6750225266538132E-2</v>
      </c>
      <c r="G33" s="184">
        <v>1.9914114406093015</v>
      </c>
      <c r="H33" s="185">
        <f t="shared" si="6"/>
        <v>6.79451518868881E-2</v>
      </c>
      <c r="I33" s="184">
        <v>1.9201727861771059</v>
      </c>
      <c r="J33" s="185">
        <f t="shared" si="6"/>
        <v>-7.123865443219568E-2</v>
      </c>
      <c r="K33" s="184">
        <v>1.9600780234070221</v>
      </c>
      <c r="L33" s="185">
        <f t="shared" si="7"/>
        <v>3.9905237229916235E-2</v>
      </c>
      <c r="M33" s="184">
        <v>2.0040615480746702</v>
      </c>
      <c r="N33" s="185">
        <f t="shared" si="7"/>
        <v>4.39835246676481E-2</v>
      </c>
      <c r="O33" s="185">
        <f t="shared" si="8"/>
        <v>9.7345484618794886E-2</v>
      </c>
    </row>
    <row r="34" spans="2:16" x14ac:dyDescent="0.25">
      <c r="B34" s="114" t="s">
        <v>77</v>
      </c>
      <c r="C34" s="184">
        <v>1.9520044543429844</v>
      </c>
      <c r="D34" s="185">
        <v>8.6374673618863973E-2</v>
      </c>
      <c r="E34" s="184" t="s">
        <v>227</v>
      </c>
      <c r="F34" s="185" t="str">
        <f>IFERROR(E34-C34,"-")</f>
        <v>-</v>
      </c>
      <c r="G34" s="184">
        <v>1.8530402695331301</v>
      </c>
      <c r="H34" s="185" t="str">
        <f>IFERROR(G34-E34,"-")</f>
        <v>-</v>
      </c>
      <c r="I34" s="184">
        <v>2.0611977950107447</v>
      </c>
      <c r="J34" s="185">
        <f>IFERROR(I34-G34,"-")</f>
        <v>0.20815752547761468</v>
      </c>
      <c r="K34" s="184">
        <v>2.0468622656886715</v>
      </c>
      <c r="L34" s="185">
        <f>IFERROR(K34-I34,"-")</f>
        <v>-1.433552932207327E-2</v>
      </c>
      <c r="M34" s="184">
        <v>1.924949290060852</v>
      </c>
      <c r="N34" s="185">
        <f>IFERROR(M34-K34,"-")</f>
        <v>-0.12191297562781944</v>
      </c>
      <c r="O34" s="185">
        <f t="shared" si="8"/>
        <v>-2.7055164282132393E-2</v>
      </c>
    </row>
    <row r="35" spans="2:16" x14ac:dyDescent="0.25">
      <c r="B35" s="114" t="s">
        <v>79</v>
      </c>
      <c r="C35" s="184">
        <v>1.8186611430185482</v>
      </c>
      <c r="D35" s="185">
        <v>2.0293293299555204E-2</v>
      </c>
      <c r="E35" s="184" t="s">
        <v>227</v>
      </c>
      <c r="F35" s="185" t="str">
        <f t="shared" si="6"/>
        <v>-</v>
      </c>
      <c r="G35" s="184">
        <v>1.7722600762212726</v>
      </c>
      <c r="H35" s="185" t="str">
        <f t="shared" si="6"/>
        <v>-</v>
      </c>
      <c r="I35" s="184">
        <v>2.0660325446112728</v>
      </c>
      <c r="J35" s="185">
        <f t="shared" si="6"/>
        <v>0.29377246839000026</v>
      </c>
      <c r="K35" s="184">
        <v>2.1347812925684879</v>
      </c>
      <c r="L35" s="185">
        <f t="shared" si="7"/>
        <v>6.8748747957215084E-2</v>
      </c>
      <c r="M35" s="184">
        <v>1.9562742152289081</v>
      </c>
      <c r="N35" s="185">
        <f t="shared" si="7"/>
        <v>-0.17850707733957982</v>
      </c>
      <c r="O35" s="185">
        <f>IFERROR(M35-C35,"-")</f>
        <v>0.1376130722103599</v>
      </c>
    </row>
    <row r="36" spans="2:16" x14ac:dyDescent="0.25">
      <c r="B36" s="114" t="s">
        <v>81</v>
      </c>
      <c r="C36" s="184">
        <v>1.8416038110361255</v>
      </c>
      <c r="D36" s="185">
        <v>-2.2010608017624111E-2</v>
      </c>
      <c r="E36" s="184" t="s">
        <v>227</v>
      </c>
      <c r="F36" s="185" t="str">
        <f t="shared" si="6"/>
        <v>-</v>
      </c>
      <c r="G36" s="184">
        <v>1.8588270858524789</v>
      </c>
      <c r="H36" s="185" t="str">
        <f t="shared" si="6"/>
        <v>-</v>
      </c>
      <c r="I36" s="184">
        <v>1.9585784511241842</v>
      </c>
      <c r="J36" s="185">
        <f t="shared" si="6"/>
        <v>9.975136527170525E-2</v>
      </c>
      <c r="K36" s="184">
        <v>1.9800244910454614</v>
      </c>
      <c r="L36" s="185">
        <f t="shared" si="7"/>
        <v>2.1446039921277249E-2</v>
      </c>
      <c r="M36" s="184">
        <v>1.8968067226890757</v>
      </c>
      <c r="N36" s="185">
        <f t="shared" si="7"/>
        <v>-8.3217768356385724E-2</v>
      </c>
      <c r="O36" s="185">
        <f t="shared" si="8"/>
        <v>5.5202911652950215E-2</v>
      </c>
    </row>
    <row r="37" spans="2:16" x14ac:dyDescent="0.25">
      <c r="B37" s="114" t="s">
        <v>83</v>
      </c>
      <c r="C37" s="184">
        <v>2.0018446781036707</v>
      </c>
      <c r="D37" s="185">
        <v>-3.552427691831106E-2</v>
      </c>
      <c r="E37" s="184" t="s">
        <v>227</v>
      </c>
      <c r="F37" s="185" t="str">
        <f t="shared" si="6"/>
        <v>-</v>
      </c>
      <c r="G37" s="184">
        <v>2.069601128122482</v>
      </c>
      <c r="H37" s="185" t="str">
        <f t="shared" si="6"/>
        <v>-</v>
      </c>
      <c r="I37" s="184">
        <v>2.0426347305389223</v>
      </c>
      <c r="J37" s="185">
        <f t="shared" si="6"/>
        <v>-2.6966397583559676E-2</v>
      </c>
      <c r="K37" s="184">
        <v>2.1384838407094739</v>
      </c>
      <c r="L37" s="185">
        <f t="shared" si="7"/>
        <v>9.5849110170551644E-2</v>
      </c>
      <c r="M37" s="184">
        <v>1.8462907283549119</v>
      </c>
      <c r="N37" s="185">
        <f t="shared" si="7"/>
        <v>-0.29219311235456202</v>
      </c>
      <c r="O37" s="185">
        <f>IFERROR(M37-C37,"-")</f>
        <v>-0.1555539497487588</v>
      </c>
    </row>
    <row r="38" spans="2:16" x14ac:dyDescent="0.25">
      <c r="B38" s="114" t="s">
        <v>85</v>
      </c>
      <c r="C38" s="184">
        <v>2.4411837237977805</v>
      </c>
      <c r="D38" s="185">
        <v>1.2393704965388608E-2</v>
      </c>
      <c r="E38" s="184">
        <v>2.3027194656488548</v>
      </c>
      <c r="F38" s="185">
        <f t="shared" si="6"/>
        <v>-0.13846425814892571</v>
      </c>
      <c r="G38" s="184">
        <v>2.4015242242787154</v>
      </c>
      <c r="H38" s="185">
        <f t="shared" si="6"/>
        <v>9.8804758629860601E-2</v>
      </c>
      <c r="I38" s="184">
        <v>2.3593785183517224</v>
      </c>
      <c r="J38" s="185">
        <f t="shared" si="6"/>
        <v>-4.214570592699296E-2</v>
      </c>
      <c r="K38" s="184">
        <v>2.5128088868737248</v>
      </c>
      <c r="L38" s="185">
        <f t="shared" si="7"/>
        <v>0.15343036852200242</v>
      </c>
      <c r="M38" s="184">
        <v>2.3323659034719983</v>
      </c>
      <c r="N38" s="185">
        <f t="shared" si="7"/>
        <v>-0.18044298340172649</v>
      </c>
      <c r="O38" s="185">
        <f>IFERROR(M38-C38,"-")</f>
        <v>-0.10881782032578213</v>
      </c>
    </row>
    <row r="39" spans="2:16" x14ac:dyDescent="0.25">
      <c r="B39" s="114" t="s">
        <v>87</v>
      </c>
      <c r="C39" s="184">
        <v>1.9531199482702877</v>
      </c>
      <c r="D39" s="185">
        <v>-0.25789700088225453</v>
      </c>
      <c r="E39" s="184">
        <v>1.9130434782608696</v>
      </c>
      <c r="F39" s="185">
        <f t="shared" si="6"/>
        <v>-4.0076470009418053E-2</v>
      </c>
      <c r="G39" s="184">
        <v>2.0380204100063217</v>
      </c>
      <c r="H39" s="185">
        <f t="shared" si="6"/>
        <v>0.1249769317454521</v>
      </c>
      <c r="I39" s="184">
        <v>1.9090131425460766</v>
      </c>
      <c r="J39" s="185">
        <f t="shared" si="6"/>
        <v>-0.12900726746024516</v>
      </c>
      <c r="K39" s="184">
        <v>2.0412908930150309</v>
      </c>
      <c r="L39" s="185">
        <f t="shared" si="7"/>
        <v>0.13227775046895429</v>
      </c>
      <c r="M39" s="184">
        <v>1.8926924689115552</v>
      </c>
      <c r="N39" s="185">
        <f t="shared" si="7"/>
        <v>-0.14859842410347568</v>
      </c>
      <c r="O39" s="185">
        <f t="shared" ref="O39:O42" si="9">IFERROR(M39-C39,"-")</f>
        <v>-6.0427479358732494E-2</v>
      </c>
    </row>
    <row r="40" spans="2:16" x14ac:dyDescent="0.25">
      <c r="B40" s="114" t="s">
        <v>89</v>
      </c>
      <c r="C40" s="184">
        <v>1.8642201834862386</v>
      </c>
      <c r="D40" s="185">
        <v>-7.3222624932362201E-2</v>
      </c>
      <c r="E40" s="184">
        <v>1.8103602262578149</v>
      </c>
      <c r="F40" s="185">
        <f t="shared" si="6"/>
        <v>-5.3859957228423738E-2</v>
      </c>
      <c r="G40" s="184">
        <v>1.8995412118335706</v>
      </c>
      <c r="H40" s="185">
        <f t="shared" si="6"/>
        <v>8.9180985575755711E-2</v>
      </c>
      <c r="I40" s="184">
        <v>1.9914913013750666</v>
      </c>
      <c r="J40" s="185">
        <f t="shared" si="6"/>
        <v>9.1950089541495972E-2</v>
      </c>
      <c r="K40" s="184">
        <v>2.0386764073914914</v>
      </c>
      <c r="L40" s="185">
        <f t="shared" si="7"/>
        <v>4.7185106016424783E-2</v>
      </c>
      <c r="M40" s="184">
        <v>1.9117393011385944</v>
      </c>
      <c r="N40" s="185">
        <f t="shared" si="7"/>
        <v>-0.126937106252897</v>
      </c>
      <c r="O40" s="185">
        <f t="shared" si="9"/>
        <v>4.7519117652355725E-2</v>
      </c>
    </row>
    <row r="41" spans="2:16" x14ac:dyDescent="0.25">
      <c r="B41" s="114" t="s">
        <v>91</v>
      </c>
      <c r="C41" s="184">
        <v>1.9259130131613353</v>
      </c>
      <c r="D41" s="185">
        <v>7.709846298270584E-2</v>
      </c>
      <c r="E41" s="184">
        <v>1.7299377061194576</v>
      </c>
      <c r="F41" s="185">
        <f t="shared" si="6"/>
        <v>-0.19597530704187771</v>
      </c>
      <c r="G41" s="184">
        <v>1.8358096953324328</v>
      </c>
      <c r="H41" s="185">
        <f t="shared" si="6"/>
        <v>0.10587198921297514</v>
      </c>
      <c r="I41" s="184">
        <v>1.8761151809675782</v>
      </c>
      <c r="J41" s="185">
        <f t="shared" si="6"/>
        <v>4.0305485635145466E-2</v>
      </c>
      <c r="K41" s="184">
        <v>1.9529025191675795</v>
      </c>
      <c r="L41" s="185">
        <f t="shared" si="7"/>
        <v>7.6787338200001276E-2</v>
      </c>
      <c r="M41" s="184">
        <v>1.9577701566807881</v>
      </c>
      <c r="N41" s="185">
        <f t="shared" si="7"/>
        <v>4.8676375132086225E-3</v>
      </c>
      <c r="O41" s="185">
        <f t="shared" si="9"/>
        <v>3.1857143519452791E-2</v>
      </c>
    </row>
    <row r="42" spans="2:16" x14ac:dyDescent="0.25">
      <c r="B42" s="114" t="s">
        <v>93</v>
      </c>
      <c r="C42" s="184">
        <v>2.0024378352023402</v>
      </c>
      <c r="D42" s="185">
        <v>1.1414870692945556E-2</v>
      </c>
      <c r="E42" s="184">
        <v>1.7903041390349874</v>
      </c>
      <c r="F42" s="185">
        <f t="shared" si="6"/>
        <v>-0.21213369616735278</v>
      </c>
      <c r="G42" s="184">
        <v>2.1891476048825522</v>
      </c>
      <c r="H42" s="185">
        <f t="shared" si="6"/>
        <v>0.3988434658475648</v>
      </c>
      <c r="I42" s="184">
        <v>1.9508135403029736</v>
      </c>
      <c r="J42" s="185">
        <f t="shared" si="6"/>
        <v>-0.23833406457957862</v>
      </c>
      <c r="K42" s="184">
        <v>2.1226911666188153</v>
      </c>
      <c r="L42" s="185">
        <f t="shared" si="7"/>
        <v>0.17187762631584169</v>
      </c>
      <c r="M42" s="184"/>
      <c r="N42" s="185"/>
      <c r="O42" s="185"/>
    </row>
    <row r="43" spans="2:16" ht="15.75" x14ac:dyDescent="0.25">
      <c r="B43" s="117" t="s">
        <v>30</v>
      </c>
      <c r="C43" s="186">
        <v>1.9594146926137403</v>
      </c>
      <c r="D43" s="187">
        <v>-1.453434584067792E-2</v>
      </c>
      <c r="E43" s="186">
        <v>1.8931315067158241</v>
      </c>
      <c r="F43" s="187">
        <f t="shared" si="6"/>
        <v>-6.6283185897916264E-2</v>
      </c>
      <c r="G43" s="186">
        <v>1.9762521878018688</v>
      </c>
      <c r="H43" s="187">
        <f t="shared" si="6"/>
        <v>8.3120681086044756E-2</v>
      </c>
      <c r="I43" s="186">
        <v>2.016102486544193</v>
      </c>
      <c r="J43" s="187">
        <f t="shared" si="6"/>
        <v>3.9850298742324153E-2</v>
      </c>
      <c r="K43" s="186">
        <v>2.0648091238134261</v>
      </c>
      <c r="L43" s="187">
        <f t="shared" si="7"/>
        <v>4.8706637269233077E-2</v>
      </c>
      <c r="M43" s="186">
        <v>1.9751702600779328</v>
      </c>
      <c r="N43" s="187">
        <v>-8.5191113937554519E-2</v>
      </c>
      <c r="O43" s="187">
        <v>1.9770622268182825E-2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291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2.1858257751529213</v>
      </c>
      <c r="D53" s="185">
        <v>5.1112851639024015E-2</v>
      </c>
      <c r="E53" s="184">
        <v>1.9997893406361913</v>
      </c>
      <c r="F53" s="185">
        <f t="shared" ref="F53:J65" si="10">IFERROR(E53-C53,"-")</f>
        <v>-0.18603643451673002</v>
      </c>
      <c r="G53" s="184">
        <v>2.0686968838526911</v>
      </c>
      <c r="H53" s="185">
        <f t="shared" si="10"/>
        <v>6.8907543216499834E-2</v>
      </c>
      <c r="I53" s="184">
        <v>2.4309420474853205</v>
      </c>
      <c r="J53" s="185">
        <f t="shared" si="10"/>
        <v>0.36224516363262937</v>
      </c>
      <c r="K53" s="184">
        <v>2.1622018348623855</v>
      </c>
      <c r="L53" s="185">
        <f t="shared" ref="L53:N65" si="11">IFERROR(K53-I53,"-")</f>
        <v>-0.26874021262293502</v>
      </c>
      <c r="M53" s="184">
        <v>2.2942804428044279</v>
      </c>
      <c r="N53" s="185">
        <f t="shared" si="11"/>
        <v>0.1320786079420424</v>
      </c>
      <c r="O53" s="185">
        <f t="shared" ref="O53:O58" si="12">IFERROR(M53-C53,"-")</f>
        <v>0.10845466765150658</v>
      </c>
    </row>
    <row r="54" spans="1:16" x14ac:dyDescent="0.25">
      <c r="A54" s="1">
        <v>2</v>
      </c>
      <c r="B54" s="114" t="s">
        <v>73</v>
      </c>
      <c r="C54" s="184">
        <v>2.0404152762328511</v>
      </c>
      <c r="D54" s="185">
        <v>-0.10139967038636577</v>
      </c>
      <c r="E54" s="184">
        <v>2.134935304990758</v>
      </c>
      <c r="F54" s="185">
        <f t="shared" si="10"/>
        <v>9.4520028757906882E-2</v>
      </c>
      <c r="G54" s="184">
        <v>2.3219334245326038</v>
      </c>
      <c r="H54" s="185">
        <f t="shared" si="10"/>
        <v>0.18699811954184575</v>
      </c>
      <c r="I54" s="184">
        <v>2.1549719326383321</v>
      </c>
      <c r="J54" s="185">
        <f t="shared" si="10"/>
        <v>-0.16696149189427167</v>
      </c>
      <c r="K54" s="184">
        <v>2.155624515128006</v>
      </c>
      <c r="L54" s="185">
        <f t="shared" si="11"/>
        <v>6.5258248967392518E-4</v>
      </c>
      <c r="M54" s="184">
        <v>2.2830518345952244</v>
      </c>
      <c r="N54" s="185">
        <f t="shared" si="11"/>
        <v>0.12742731946721841</v>
      </c>
      <c r="O54" s="185">
        <f>IFERROR(M54-C54,"-")</f>
        <v>0.2426365583623733</v>
      </c>
    </row>
    <row r="55" spans="1:16" x14ac:dyDescent="0.25">
      <c r="A55" s="1">
        <v>3</v>
      </c>
      <c r="B55" s="114" t="s">
        <v>75</v>
      </c>
      <c r="C55" s="184">
        <v>2.0449838737056525</v>
      </c>
      <c r="D55" s="185">
        <v>-6.9812930740335677E-2</v>
      </c>
      <c r="E55" s="184">
        <v>2.0949742777997624</v>
      </c>
      <c r="F55" s="185">
        <f t="shared" si="10"/>
        <v>4.999040409410993E-2</v>
      </c>
      <c r="G55" s="184">
        <v>2.195773081201335</v>
      </c>
      <c r="H55" s="185">
        <f t="shared" si="10"/>
        <v>0.10079880340157255</v>
      </c>
      <c r="I55" s="184">
        <v>1.9960493046776233</v>
      </c>
      <c r="J55" s="185">
        <f t="shared" si="10"/>
        <v>-0.19972377652371165</v>
      </c>
      <c r="K55" s="184">
        <v>2.0558081382132305</v>
      </c>
      <c r="L55" s="185">
        <f t="shared" si="11"/>
        <v>5.9758833535607181E-2</v>
      </c>
      <c r="M55" s="184">
        <v>2.1673225477335665</v>
      </c>
      <c r="N55" s="185">
        <f t="shared" si="11"/>
        <v>0.11151440952033598</v>
      </c>
      <c r="O55" s="185">
        <f t="shared" si="12"/>
        <v>0.12233867402791399</v>
      </c>
    </row>
    <row r="56" spans="1:16" x14ac:dyDescent="0.25">
      <c r="A56" s="1">
        <v>4</v>
      </c>
      <c r="B56" s="114" t="s">
        <v>77</v>
      </c>
      <c r="C56" s="184">
        <v>2.0133062697338744</v>
      </c>
      <c r="D56" s="185">
        <v>-3.9363944984422528E-2</v>
      </c>
      <c r="E56" s="184" t="s">
        <v>227</v>
      </c>
      <c r="F56" s="185" t="str">
        <f>IFERROR(E56-C56,"-")</f>
        <v>-</v>
      </c>
      <c r="G56" s="184">
        <v>2.0240278216882706</v>
      </c>
      <c r="H56" s="185" t="str">
        <f>IFERROR(G56-E56,"-")</f>
        <v>-</v>
      </c>
      <c r="I56" s="184">
        <v>2.2903803131991052</v>
      </c>
      <c r="J56" s="185">
        <f>IFERROR(I56-G56,"-")</f>
        <v>0.26635249151083462</v>
      </c>
      <c r="K56" s="184">
        <v>2.1764973464746018</v>
      </c>
      <c r="L56" s="185">
        <f>IFERROR(K56-I56,"-")</f>
        <v>-0.11388296672450338</v>
      </c>
      <c r="M56" s="184">
        <v>1.9390554298642535</v>
      </c>
      <c r="N56" s="185">
        <f>IFERROR(M56-K56,"-")</f>
        <v>-0.2374419166103483</v>
      </c>
      <c r="O56" s="185">
        <f t="shared" si="12"/>
        <v>-7.4250839869620888E-2</v>
      </c>
    </row>
    <row r="57" spans="1:16" x14ac:dyDescent="0.25">
      <c r="A57" s="1">
        <v>5</v>
      </c>
      <c r="B57" s="114" t="s">
        <v>79</v>
      </c>
      <c r="C57" s="184">
        <v>1.9296934865900384</v>
      </c>
      <c r="D57" s="185">
        <v>-7.813396166183173E-2</v>
      </c>
      <c r="E57" s="184" t="s">
        <v>227</v>
      </c>
      <c r="F57" s="185" t="str">
        <f t="shared" si="10"/>
        <v>-</v>
      </c>
      <c r="G57" s="184">
        <v>1.9386612369559684</v>
      </c>
      <c r="H57" s="185" t="str">
        <f t="shared" si="10"/>
        <v>-</v>
      </c>
      <c r="I57" s="184">
        <v>2.3475718694169236</v>
      </c>
      <c r="J57" s="185">
        <f t="shared" si="10"/>
        <v>0.40891063246095527</v>
      </c>
      <c r="K57" s="184">
        <v>2.4189012900420352</v>
      </c>
      <c r="L57" s="185">
        <f t="shared" si="11"/>
        <v>7.1329420625111606E-2</v>
      </c>
      <c r="M57" s="184">
        <v>2.1439621830683282</v>
      </c>
      <c r="N57" s="185">
        <f t="shared" si="11"/>
        <v>-0.27493910697370705</v>
      </c>
      <c r="O57" s="185">
        <f t="shared" si="12"/>
        <v>0.21426869647828983</v>
      </c>
    </row>
    <row r="58" spans="1:16" x14ac:dyDescent="0.25">
      <c r="A58" s="1">
        <v>6</v>
      </c>
      <c r="B58" s="114" t="s">
        <v>81</v>
      </c>
      <c r="C58" s="184">
        <v>1.9858528698464026</v>
      </c>
      <c r="D58" s="185">
        <v>2.5672554294186245E-2</v>
      </c>
      <c r="E58" s="184" t="s">
        <v>227</v>
      </c>
      <c r="F58" s="185" t="str">
        <f t="shared" si="10"/>
        <v>-</v>
      </c>
      <c r="G58" s="184">
        <v>2.0090929756762899</v>
      </c>
      <c r="H58" s="185" t="str">
        <f t="shared" si="10"/>
        <v>-</v>
      </c>
      <c r="I58" s="184">
        <v>2.1499464476972512</v>
      </c>
      <c r="J58" s="185">
        <f t="shared" si="10"/>
        <v>0.14085347202096132</v>
      </c>
      <c r="K58" s="184">
        <v>2.183712967098407</v>
      </c>
      <c r="L58" s="185">
        <f t="shared" si="11"/>
        <v>3.3766519401155826E-2</v>
      </c>
      <c r="M58" s="184">
        <v>2.0647043224608859</v>
      </c>
      <c r="N58" s="185">
        <f t="shared" si="11"/>
        <v>-0.11900864463752114</v>
      </c>
      <c r="O58" s="185">
        <f t="shared" si="12"/>
        <v>7.8851452614483231E-2</v>
      </c>
    </row>
    <row r="59" spans="1:16" x14ac:dyDescent="0.25">
      <c r="A59" s="1">
        <v>7</v>
      </c>
      <c r="B59" s="114" t="s">
        <v>83</v>
      </c>
      <c r="C59" s="184">
        <v>2.2758336764100453</v>
      </c>
      <c r="D59" s="185">
        <v>-9.6551260828448449E-2</v>
      </c>
      <c r="E59" s="184" t="s">
        <v>227</v>
      </c>
      <c r="F59" s="185" t="str">
        <f t="shared" si="10"/>
        <v>-</v>
      </c>
      <c r="G59" s="184">
        <v>2.2264788732394365</v>
      </c>
      <c r="H59" s="185" t="str">
        <f t="shared" si="10"/>
        <v>-</v>
      </c>
      <c r="I59" s="184">
        <v>2.3532442748091604</v>
      </c>
      <c r="J59" s="185">
        <f t="shared" si="10"/>
        <v>0.12676540156972393</v>
      </c>
      <c r="K59" s="184">
        <v>2.2743093922651934</v>
      </c>
      <c r="L59" s="185">
        <f t="shared" si="11"/>
        <v>-7.8934882543967078E-2</v>
      </c>
      <c r="M59" s="184">
        <v>2.0339616762735631</v>
      </c>
      <c r="N59" s="185">
        <f t="shared" si="11"/>
        <v>-0.2403477159916303</v>
      </c>
      <c r="O59" s="185">
        <f>IFERROR(M59-C59,"-")</f>
        <v>-0.24187200013648225</v>
      </c>
    </row>
    <row r="60" spans="1:16" x14ac:dyDescent="0.25">
      <c r="A60" s="1">
        <v>8</v>
      </c>
      <c r="B60" s="114" t="s">
        <v>85</v>
      </c>
      <c r="C60" s="184">
        <v>2.7749278614940684</v>
      </c>
      <c r="D60" s="185">
        <v>-0.18196869023006945</v>
      </c>
      <c r="E60" s="184">
        <v>2.5827193569993301</v>
      </c>
      <c r="F60" s="185">
        <f t="shared" si="10"/>
        <v>-0.19220850449473836</v>
      </c>
      <c r="G60" s="184">
        <v>2.4678990260385607</v>
      </c>
      <c r="H60" s="185">
        <f t="shared" si="10"/>
        <v>-0.11482033096076938</v>
      </c>
      <c r="I60" s="184">
        <v>2.5090213231273921</v>
      </c>
      <c r="J60" s="185">
        <f t="shared" si="10"/>
        <v>4.1122297088831417E-2</v>
      </c>
      <c r="K60" s="184">
        <v>2.771685761047463</v>
      </c>
      <c r="L60" s="185">
        <f t="shared" si="11"/>
        <v>0.26266443792007088</v>
      </c>
      <c r="M60" s="184">
        <v>2.4482845610494448</v>
      </c>
      <c r="N60" s="185">
        <f t="shared" si="11"/>
        <v>-0.3234011999980182</v>
      </c>
      <c r="O60" s="185">
        <f>IFERROR(M60-C60,"-")</f>
        <v>-0.32664330044462364</v>
      </c>
    </row>
    <row r="61" spans="1:16" x14ac:dyDescent="0.25">
      <c r="A61" s="1">
        <v>9</v>
      </c>
      <c r="B61" s="114" t="s">
        <v>87</v>
      </c>
      <c r="C61" s="184">
        <v>2.1303134392443108</v>
      </c>
      <c r="D61" s="185">
        <v>-0.4063000973692259</v>
      </c>
      <c r="E61" s="184">
        <v>2.0682613768961495</v>
      </c>
      <c r="F61" s="185">
        <f t="shared" si="10"/>
        <v>-6.2052062348161297E-2</v>
      </c>
      <c r="G61" s="184">
        <v>2.2289744036218004</v>
      </c>
      <c r="H61" s="185">
        <f t="shared" si="10"/>
        <v>0.16071302672565091</v>
      </c>
      <c r="I61" s="184">
        <v>2.1130181347150261</v>
      </c>
      <c r="J61" s="185">
        <f t="shared" si="10"/>
        <v>-0.11595626890677435</v>
      </c>
      <c r="K61" s="184">
        <v>2.4285934846379496</v>
      </c>
      <c r="L61" s="185">
        <f t="shared" si="11"/>
        <v>0.31557534992292346</v>
      </c>
      <c r="M61" s="184">
        <v>2.1919419822723611</v>
      </c>
      <c r="N61" s="185">
        <f t="shared" si="11"/>
        <v>-0.23665150236558841</v>
      </c>
      <c r="O61" s="185">
        <f t="shared" ref="O61:O64" si="13">IFERROR(M61-C61,"-")</f>
        <v>6.162854302805032E-2</v>
      </c>
    </row>
    <row r="62" spans="1:16" x14ac:dyDescent="0.25">
      <c r="A62" s="1">
        <v>10</v>
      </c>
      <c r="B62" s="114" t="s">
        <v>89</v>
      </c>
      <c r="C62" s="184">
        <v>1.9839049626365204</v>
      </c>
      <c r="D62" s="185">
        <v>-0.13653442535877169</v>
      </c>
      <c r="E62" s="184">
        <v>1.9571865443425076</v>
      </c>
      <c r="F62" s="185">
        <f t="shared" si="10"/>
        <v>-2.671841829401278E-2</v>
      </c>
      <c r="G62" s="184">
        <v>2.0346640381140135</v>
      </c>
      <c r="H62" s="185">
        <f t="shared" si="10"/>
        <v>7.7477493771505923E-2</v>
      </c>
      <c r="I62" s="184">
        <v>2.1841864716636197</v>
      </c>
      <c r="J62" s="185">
        <f t="shared" si="10"/>
        <v>0.14952243354960615</v>
      </c>
      <c r="K62" s="184">
        <v>2.3541991219374028</v>
      </c>
      <c r="L62" s="185">
        <f t="shared" si="11"/>
        <v>0.17001265027378309</v>
      </c>
      <c r="M62" s="184">
        <v>2.0768831842344095</v>
      </c>
      <c r="N62" s="185">
        <f t="shared" si="11"/>
        <v>-0.27731593770299323</v>
      </c>
      <c r="O62" s="185">
        <f t="shared" si="13"/>
        <v>9.2978221597889155E-2</v>
      </c>
    </row>
    <row r="63" spans="1:16" x14ac:dyDescent="0.25">
      <c r="A63" s="1">
        <v>11</v>
      </c>
      <c r="B63" s="114" t="s">
        <v>91</v>
      </c>
      <c r="C63" s="184">
        <v>2.0212019767256497</v>
      </c>
      <c r="D63" s="185">
        <v>4.8321198966823076E-2</v>
      </c>
      <c r="E63" s="184">
        <v>1.8892845581094204</v>
      </c>
      <c r="F63" s="185">
        <f t="shared" si="10"/>
        <v>-0.1319174186162293</v>
      </c>
      <c r="G63" s="184">
        <v>1.9566473988439306</v>
      </c>
      <c r="H63" s="185">
        <f t="shared" si="10"/>
        <v>6.7362840734510154E-2</v>
      </c>
      <c r="I63" s="184">
        <v>2.0410624551328067</v>
      </c>
      <c r="J63" s="185">
        <f t="shared" si="10"/>
        <v>8.4415056288876134E-2</v>
      </c>
      <c r="K63" s="184">
        <v>2.0985071117902905</v>
      </c>
      <c r="L63" s="185">
        <f t="shared" si="11"/>
        <v>5.7444656657483772E-2</v>
      </c>
      <c r="M63" s="184">
        <v>2.198003900424458</v>
      </c>
      <c r="N63" s="185">
        <f t="shared" si="11"/>
        <v>9.9496788634167554E-2</v>
      </c>
      <c r="O63" s="185">
        <f t="shared" si="13"/>
        <v>0.17680192369880832</v>
      </c>
    </row>
    <row r="64" spans="1:16" x14ac:dyDescent="0.25">
      <c r="A64" s="1">
        <v>12</v>
      </c>
      <c r="B64" s="114" t="s">
        <v>93</v>
      </c>
      <c r="C64" s="184">
        <v>2.2704708884249594</v>
      </c>
      <c r="D64" s="185">
        <v>-0.25885460036063046</v>
      </c>
      <c r="E64" s="184">
        <v>2.0748489074848906</v>
      </c>
      <c r="F64" s="185">
        <f t="shared" si="10"/>
        <v>-0.19562198094006877</v>
      </c>
      <c r="G64" s="184">
        <v>2.3513942416685558</v>
      </c>
      <c r="H64" s="185">
        <f t="shared" si="10"/>
        <v>0.27654533418366523</v>
      </c>
      <c r="I64" s="184">
        <v>2.1458837772397095</v>
      </c>
      <c r="J64" s="185">
        <f t="shared" si="10"/>
        <v>-0.20551046442884635</v>
      </c>
      <c r="K64" s="184">
        <v>2.2368119266055047</v>
      </c>
      <c r="L64" s="185">
        <f t="shared" si="11"/>
        <v>9.0928149365795186E-2</v>
      </c>
      <c r="M64" s="184"/>
      <c r="N64" s="185"/>
      <c r="O64" s="185"/>
    </row>
    <row r="65" spans="1:16" ht="15.75" x14ac:dyDescent="0.25">
      <c r="B65" s="117" t="s">
        <v>30</v>
      </c>
      <c r="C65" s="186">
        <v>2.1111468526732806</v>
      </c>
      <c r="D65" s="187">
        <v>-6.7342161072079243E-2</v>
      </c>
      <c r="E65" s="186">
        <v>2.1074008288928359</v>
      </c>
      <c r="F65" s="187">
        <f t="shared" si="10"/>
        <v>-3.7460237804447516E-3</v>
      </c>
      <c r="G65" s="186">
        <v>2.1469888910543755</v>
      </c>
      <c r="H65" s="187">
        <f t="shared" si="10"/>
        <v>3.958806216153965E-2</v>
      </c>
      <c r="I65" s="186">
        <v>2.2052106242598546</v>
      </c>
      <c r="J65" s="187">
        <f t="shared" si="10"/>
        <v>5.8221733205479076E-2</v>
      </c>
      <c r="K65" s="186">
        <v>2.2587256720915465</v>
      </c>
      <c r="L65" s="187">
        <f t="shared" si="11"/>
        <v>5.351504783169192E-2</v>
      </c>
      <c r="M65" s="186">
        <v>2.1546241616118431</v>
      </c>
      <c r="N65" s="187">
        <v>-0.10562864550618256</v>
      </c>
      <c r="O65" s="187">
        <v>5.6021294293790103E-2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292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1.9101824059108752</v>
      </c>
      <c r="D75" s="185">
        <v>-8.055479551679845E-3</v>
      </c>
      <c r="E75" s="184">
        <v>1.7058706862356208</v>
      </c>
      <c r="F75" s="185">
        <f t="shared" ref="F75:J77" si="14">IFERROR(E75-C75,"-")</f>
        <v>-0.20431171967525441</v>
      </c>
      <c r="G75" s="184">
        <v>1.4384485666104554</v>
      </c>
      <c r="H75" s="185">
        <f t="shared" si="14"/>
        <v>-0.26742211962516538</v>
      </c>
      <c r="I75" s="184">
        <v>2.0681475903614457</v>
      </c>
      <c r="J75" s="185">
        <f t="shared" si="14"/>
        <v>0.62969902375099029</v>
      </c>
      <c r="K75" s="184">
        <v>1.9696121551379449</v>
      </c>
      <c r="L75" s="185">
        <f t="shared" ref="L75:L77" si="15">IFERROR(K75-I75,"-")</f>
        <v>-9.8535435223500834E-2</v>
      </c>
      <c r="M75" s="184">
        <v>1.9012231282431431</v>
      </c>
      <c r="N75" s="185">
        <f t="shared" ref="N75:N77" si="16">IFERROR(M75-K75,"-")</f>
        <v>-6.8389026894801752E-2</v>
      </c>
      <c r="O75" s="185">
        <f t="shared" ref="O75" si="17">IFERROR(M75-C75,"-")</f>
        <v>-8.9592776677320796E-3</v>
      </c>
    </row>
    <row r="76" spans="1:16" x14ac:dyDescent="0.25">
      <c r="A76" s="1">
        <v>2</v>
      </c>
      <c r="B76" s="114" t="s">
        <v>73</v>
      </c>
      <c r="C76" s="184">
        <v>1.6728809885107305</v>
      </c>
      <c r="D76" s="185">
        <v>-8.1794479036024104E-2</v>
      </c>
      <c r="E76" s="184">
        <v>1.7035617313528191</v>
      </c>
      <c r="F76" s="185">
        <f t="shared" si="14"/>
        <v>3.0680742842088549E-2</v>
      </c>
      <c r="G76" s="184">
        <v>1.4909596662030598</v>
      </c>
      <c r="H76" s="185">
        <f t="shared" si="14"/>
        <v>-0.21260206514975932</v>
      </c>
      <c r="I76" s="184">
        <v>1.8160718742201147</v>
      </c>
      <c r="J76" s="185">
        <f t="shared" si="14"/>
        <v>0.32511220801705498</v>
      </c>
      <c r="K76" s="184">
        <v>1.7307555870876197</v>
      </c>
      <c r="L76" s="185">
        <f t="shared" si="15"/>
        <v>-8.5316287132495061E-2</v>
      </c>
      <c r="M76" s="184">
        <v>1.7482043096568236</v>
      </c>
      <c r="N76" s="185">
        <f t="shared" si="16"/>
        <v>1.7448722569203934E-2</v>
      </c>
      <c r="O76" s="185">
        <f>IFERROR(M76-C76,"-")</f>
        <v>7.5323321146093081E-2</v>
      </c>
    </row>
    <row r="77" spans="1:16" x14ac:dyDescent="0.25">
      <c r="A77" s="1">
        <v>3</v>
      </c>
      <c r="B77" s="114" t="s">
        <v>75</v>
      </c>
      <c r="C77" s="184">
        <v>1.7310181190681622</v>
      </c>
      <c r="D77" s="185">
        <v>-8.0946227863617048E-2</v>
      </c>
      <c r="E77" s="184">
        <v>1.7437810945273631</v>
      </c>
      <c r="F77" s="185">
        <f t="shared" si="14"/>
        <v>1.2762975459200909E-2</v>
      </c>
      <c r="G77" s="184">
        <v>1.8327576280944156</v>
      </c>
      <c r="H77" s="185">
        <f t="shared" si="14"/>
        <v>8.8976533567052485E-2</v>
      </c>
      <c r="I77" s="184">
        <v>1.8286639984753192</v>
      </c>
      <c r="J77" s="185">
        <f t="shared" si="14"/>
        <v>-4.0936296190963173E-3</v>
      </c>
      <c r="K77" s="184">
        <v>1.8321178972956549</v>
      </c>
      <c r="L77" s="185">
        <f t="shared" si="15"/>
        <v>3.4538988203356435E-3</v>
      </c>
      <c r="M77" s="184">
        <v>1.8155503197576575</v>
      </c>
      <c r="N77" s="185">
        <f t="shared" si="16"/>
        <v>-1.6567577537997424E-2</v>
      </c>
      <c r="O77" s="185">
        <f t="shared" ref="O77:O80" si="18">IFERROR(M77-C77,"-")</f>
        <v>8.4532200689495296E-2</v>
      </c>
    </row>
    <row r="78" spans="1:16" x14ac:dyDescent="0.25">
      <c r="A78" s="1">
        <v>4</v>
      </c>
      <c r="B78" s="114" t="s">
        <v>77</v>
      </c>
      <c r="C78" s="184">
        <v>1.8922129344478662</v>
      </c>
      <c r="D78" s="185">
        <v>0.18792292336665684</v>
      </c>
      <c r="E78" s="184" t="s">
        <v>227</v>
      </c>
      <c r="F78" s="185" t="str">
        <f>IFERROR(E78-C78,"-")</f>
        <v>-</v>
      </c>
      <c r="G78" s="184">
        <v>1.6768729641693811</v>
      </c>
      <c r="H78" s="185" t="str">
        <f>IFERROR(G78-E78,"-")</f>
        <v>-</v>
      </c>
      <c r="I78" s="184">
        <v>1.8968394031766405</v>
      </c>
      <c r="J78" s="185">
        <f>IFERROR(I78-G78,"-")</f>
        <v>0.21996643900725932</v>
      </c>
      <c r="K78" s="184">
        <v>1.8962114537444934</v>
      </c>
      <c r="L78" s="185">
        <f>IFERROR(K78-I78,"-")</f>
        <v>-6.279494321470569E-4</v>
      </c>
      <c r="M78" s="184">
        <v>1.9039915966386554</v>
      </c>
      <c r="N78" s="185">
        <f>IFERROR(M78-K78,"-")</f>
        <v>7.7801428941619566E-3</v>
      </c>
      <c r="O78" s="185">
        <f t="shared" si="18"/>
        <v>1.1778662190789158E-2</v>
      </c>
    </row>
    <row r="79" spans="1:16" x14ac:dyDescent="0.25">
      <c r="A79" s="1">
        <v>5</v>
      </c>
      <c r="B79" s="114" t="s">
        <v>79</v>
      </c>
      <c r="C79" s="184">
        <v>1.7113497500462878</v>
      </c>
      <c r="D79" s="185">
        <v>7.9305551151260145E-2</v>
      </c>
      <c r="E79" s="184" t="s">
        <v>227</v>
      </c>
      <c r="F79" s="185" t="str">
        <f t="shared" ref="F79:J87" si="19">IFERROR(E79-C79,"-")</f>
        <v>-</v>
      </c>
      <c r="G79" s="184">
        <v>1.6340380549682876</v>
      </c>
      <c r="H79" s="185" t="str">
        <f t="shared" si="19"/>
        <v>-</v>
      </c>
      <c r="I79" s="184">
        <v>1.801950030469226</v>
      </c>
      <c r="J79" s="185">
        <f t="shared" si="19"/>
        <v>0.16791197550093839</v>
      </c>
      <c r="K79" s="184">
        <v>1.8243863816310373</v>
      </c>
      <c r="L79" s="185">
        <f t="shared" ref="L79:L87" si="20">IFERROR(K79-I79,"-")</f>
        <v>2.2436351161811308E-2</v>
      </c>
      <c r="M79" s="184">
        <v>1.7250264737027885</v>
      </c>
      <c r="N79" s="185">
        <f t="shared" ref="N79:N86" si="21">IFERROR(M79-K79,"-")</f>
        <v>-9.9359907928248781E-2</v>
      </c>
      <c r="O79" s="185">
        <f t="shared" si="18"/>
        <v>1.3676723656500744E-2</v>
      </c>
    </row>
    <row r="80" spans="1:16" x14ac:dyDescent="0.25">
      <c r="A80" s="1">
        <v>6</v>
      </c>
      <c r="B80" s="114" t="s">
        <v>81</v>
      </c>
      <c r="C80" s="184">
        <v>1.7024180967238689</v>
      </c>
      <c r="D80" s="185">
        <v>-8.882627264550047E-2</v>
      </c>
      <c r="E80" s="184" t="s">
        <v>227</v>
      </c>
      <c r="F80" s="185" t="str">
        <f t="shared" si="19"/>
        <v>-</v>
      </c>
      <c r="G80" s="184">
        <v>1.739185520361991</v>
      </c>
      <c r="H80" s="185" t="str">
        <f t="shared" si="19"/>
        <v>-</v>
      </c>
      <c r="I80" s="184">
        <v>1.8010871162039077</v>
      </c>
      <c r="J80" s="185">
        <f t="shared" si="19"/>
        <v>6.1901595841916679E-2</v>
      </c>
      <c r="K80" s="184">
        <v>1.7645298472200346</v>
      </c>
      <c r="L80" s="185">
        <f t="shared" si="20"/>
        <v>-3.6557268983873126E-2</v>
      </c>
      <c r="M80" s="184">
        <v>1.7241238238101733</v>
      </c>
      <c r="N80" s="185">
        <f t="shared" si="21"/>
        <v>-4.0406023409861325E-2</v>
      </c>
      <c r="O80" s="185">
        <f t="shared" si="18"/>
        <v>2.1705727086304361E-2</v>
      </c>
    </row>
    <row r="81" spans="1:16" x14ac:dyDescent="0.25">
      <c r="A81" s="1">
        <v>7</v>
      </c>
      <c r="B81" s="114" t="s">
        <v>83</v>
      </c>
      <c r="C81" s="184">
        <v>1.7794117647058822</v>
      </c>
      <c r="D81" s="185">
        <v>-4.9187110002502532E-2</v>
      </c>
      <c r="E81" s="184" t="s">
        <v>227</v>
      </c>
      <c r="F81" s="185" t="str">
        <f t="shared" si="19"/>
        <v>-</v>
      </c>
      <c r="G81" s="184">
        <v>1.8881164457962198</v>
      </c>
      <c r="H81" s="185" t="str">
        <f t="shared" si="19"/>
        <v>-</v>
      </c>
      <c r="I81" s="184">
        <v>1.8192175703500344</v>
      </c>
      <c r="J81" s="185">
        <f t="shared" si="19"/>
        <v>-6.8898875446185448E-2</v>
      </c>
      <c r="K81" s="184">
        <v>1.9193224871852017</v>
      </c>
      <c r="L81" s="185">
        <f t="shared" si="20"/>
        <v>0.10010491683516731</v>
      </c>
      <c r="M81" s="184">
        <v>1.72433691030573</v>
      </c>
      <c r="N81" s="185">
        <f t="shared" si="21"/>
        <v>-0.19498557687947171</v>
      </c>
      <c r="O81" s="185">
        <f>IFERROR(M81-C81,"-")</f>
        <v>-5.5074854400152251E-2</v>
      </c>
    </row>
    <row r="82" spans="1:16" x14ac:dyDescent="0.25">
      <c r="A82" s="1">
        <v>8</v>
      </c>
      <c r="B82" s="114" t="s">
        <v>85</v>
      </c>
      <c r="C82" s="184">
        <v>2.2326187136846323</v>
      </c>
      <c r="D82" s="185">
        <v>7.7507920260758034E-2</v>
      </c>
      <c r="E82" s="184">
        <v>1.6094527363184079</v>
      </c>
      <c r="F82" s="185">
        <f t="shared" si="19"/>
        <v>-0.62316597736622437</v>
      </c>
      <c r="G82" s="184">
        <v>2.3211362542128069</v>
      </c>
      <c r="H82" s="185">
        <f t="shared" si="19"/>
        <v>0.71168351789439899</v>
      </c>
      <c r="I82" s="184">
        <v>2.2545941807044412</v>
      </c>
      <c r="J82" s="185">
        <f t="shared" si="19"/>
        <v>-6.6542073508365718E-2</v>
      </c>
      <c r="K82" s="184">
        <v>2.1911540416878497</v>
      </c>
      <c r="L82" s="185">
        <f t="shared" si="20"/>
        <v>-6.3440139016591512E-2</v>
      </c>
      <c r="M82" s="184">
        <v>2.2463008053942688</v>
      </c>
      <c r="N82" s="185">
        <f t="shared" si="21"/>
        <v>5.5146763706419133E-2</v>
      </c>
      <c r="O82" s="185">
        <f>IFERROR(M82-C82,"-")</f>
        <v>1.3682091709636524E-2</v>
      </c>
    </row>
    <row r="83" spans="1:16" x14ac:dyDescent="0.25">
      <c r="A83" s="1">
        <v>9</v>
      </c>
      <c r="B83" s="114" t="s">
        <v>87</v>
      </c>
      <c r="C83" s="184">
        <v>1.7745076823198442</v>
      </c>
      <c r="D83" s="185">
        <v>-0.1607300402393419</v>
      </c>
      <c r="E83" s="184">
        <v>1.6124293785310735</v>
      </c>
      <c r="F83" s="185">
        <f t="shared" si="19"/>
        <v>-0.16207830378877075</v>
      </c>
      <c r="G83" s="184">
        <v>1.8322701688555347</v>
      </c>
      <c r="H83" s="185">
        <f t="shared" si="19"/>
        <v>0.21984079032446124</v>
      </c>
      <c r="I83" s="184">
        <v>1.7204848122100853</v>
      </c>
      <c r="J83" s="185">
        <f t="shared" si="19"/>
        <v>-0.11178535664544942</v>
      </c>
      <c r="K83" s="184">
        <v>1.5222429133043658</v>
      </c>
      <c r="L83" s="185">
        <f t="shared" si="20"/>
        <v>-0.19824189890571953</v>
      </c>
      <c r="M83" s="184">
        <v>1.6637069922308545</v>
      </c>
      <c r="N83" s="185">
        <f t="shared" si="21"/>
        <v>0.14146407892648871</v>
      </c>
      <c r="O83" s="185">
        <f t="shared" ref="O83:O86" si="22">IFERROR(M83-C83,"-")</f>
        <v>-0.11080069008898974</v>
      </c>
    </row>
    <row r="84" spans="1:16" x14ac:dyDescent="0.25">
      <c r="A84" s="1">
        <v>10</v>
      </c>
      <c r="B84" s="114" t="s">
        <v>89</v>
      </c>
      <c r="C84" s="184">
        <v>1.754268614680514</v>
      </c>
      <c r="D84" s="185">
        <v>-4.841808183833618E-2</v>
      </c>
      <c r="E84" s="184">
        <v>1.604151753758053</v>
      </c>
      <c r="F84" s="185">
        <f t="shared" si="19"/>
        <v>-0.15011686092246102</v>
      </c>
      <c r="G84" s="184">
        <v>1.7740655987795575</v>
      </c>
      <c r="H84" s="185">
        <f t="shared" si="19"/>
        <v>0.16991384502150453</v>
      </c>
      <c r="I84" s="184">
        <v>1.7998181542657978</v>
      </c>
      <c r="J84" s="185">
        <f t="shared" si="19"/>
        <v>2.5752555486240336E-2</v>
      </c>
      <c r="K84" s="184">
        <v>1.7158382843066222</v>
      </c>
      <c r="L84" s="185">
        <f t="shared" si="20"/>
        <v>-8.3979869959175613E-2</v>
      </c>
      <c r="M84" s="184">
        <v>1.6581043409000398</v>
      </c>
      <c r="N84" s="185">
        <f t="shared" si="21"/>
        <v>-5.7733943406582444E-2</v>
      </c>
      <c r="O84" s="185">
        <f t="shared" si="22"/>
        <v>-9.6164273780474208E-2</v>
      </c>
    </row>
    <row r="85" spans="1:16" x14ac:dyDescent="0.25">
      <c r="A85" s="1">
        <v>11</v>
      </c>
      <c r="B85" s="114" t="s">
        <v>91</v>
      </c>
      <c r="C85" s="184">
        <v>1.8109615384615385</v>
      </c>
      <c r="D85" s="185">
        <v>7.4869798185697833E-2</v>
      </c>
      <c r="E85" s="184">
        <v>1.5221612494723511</v>
      </c>
      <c r="F85" s="185">
        <f t="shared" si="19"/>
        <v>-0.28880028898918741</v>
      </c>
      <c r="G85" s="184">
        <v>1.7052763034655012</v>
      </c>
      <c r="H85" s="185">
        <f t="shared" si="19"/>
        <v>0.18311505399315009</v>
      </c>
      <c r="I85" s="184">
        <v>1.7077103488712988</v>
      </c>
      <c r="J85" s="185">
        <f t="shared" si="19"/>
        <v>2.4340454057976135E-3</v>
      </c>
      <c r="K85" s="184">
        <v>1.714148033924441</v>
      </c>
      <c r="L85" s="185">
        <f t="shared" si="20"/>
        <v>6.4376850531422392E-3</v>
      </c>
      <c r="M85" s="184">
        <v>1.6174845628859278</v>
      </c>
      <c r="N85" s="185">
        <f t="shared" si="21"/>
        <v>-9.6663471038513249E-2</v>
      </c>
      <c r="O85" s="185">
        <f t="shared" si="22"/>
        <v>-0.19347697557561072</v>
      </c>
    </row>
    <row r="86" spans="1:16" x14ac:dyDescent="0.25">
      <c r="A86" s="1">
        <v>12</v>
      </c>
      <c r="B86" s="114" t="s">
        <v>93</v>
      </c>
      <c r="C86" s="184">
        <v>1.8080417227456258</v>
      </c>
      <c r="D86" s="185">
        <v>4.9627705565322699E-2</v>
      </c>
      <c r="E86" s="184">
        <v>1.5148514851485149</v>
      </c>
      <c r="F86" s="185">
        <f t="shared" si="19"/>
        <v>-0.29319023759711094</v>
      </c>
      <c r="G86" s="184">
        <v>2.0550768077931809</v>
      </c>
      <c r="H86" s="185">
        <f t="shared" si="19"/>
        <v>0.54022532264466605</v>
      </c>
      <c r="I86" s="184">
        <v>1.7823283373997909</v>
      </c>
      <c r="J86" s="185">
        <f t="shared" si="19"/>
        <v>-0.27274847039339001</v>
      </c>
      <c r="K86" s="184">
        <v>2.0082422848380297</v>
      </c>
      <c r="L86" s="185">
        <f t="shared" si="20"/>
        <v>0.22591394743823878</v>
      </c>
      <c r="M86" s="184"/>
      <c r="N86" s="185"/>
      <c r="O86" s="185"/>
    </row>
    <row r="87" spans="1:16" ht="15.75" x14ac:dyDescent="0.25">
      <c r="B87" s="117" t="s">
        <v>30</v>
      </c>
      <c r="C87" s="186">
        <v>1.8126760102167792</v>
      </c>
      <c r="D87" s="187">
        <v>1.2965761316394708E-3</v>
      </c>
      <c r="E87" s="186">
        <v>1.6326868410636537</v>
      </c>
      <c r="F87" s="187">
        <f t="shared" si="19"/>
        <v>-0.17998916915312546</v>
      </c>
      <c r="G87" s="186">
        <v>1.8117264822431312</v>
      </c>
      <c r="H87" s="187">
        <f t="shared" si="19"/>
        <v>0.17903964117947746</v>
      </c>
      <c r="I87" s="186">
        <v>1.8401059185572175</v>
      </c>
      <c r="J87" s="187">
        <f t="shared" si="19"/>
        <v>2.8379436314086348E-2</v>
      </c>
      <c r="K87" s="186">
        <v>1.8292826787253671</v>
      </c>
      <c r="L87" s="187">
        <f t="shared" si="20"/>
        <v>-1.0823239831850406E-2</v>
      </c>
      <c r="M87" s="186">
        <v>1.7794085496494731</v>
      </c>
      <c r="N87" s="187">
        <v>-3.4544556878833621E-2</v>
      </c>
      <c r="O87" s="187">
        <v>-3.3767101515004727E-2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293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2.7403536277327758</v>
      </c>
      <c r="D97" s="185">
        <v>-0.39346070608155781</v>
      </c>
      <c r="E97" s="184">
        <v>2.6076737272389447</v>
      </c>
      <c r="F97" s="185">
        <f t="shared" ref="F97:J99" si="23">IFERROR(E97-C97,"-")</f>
        <v>-0.13267990049383105</v>
      </c>
      <c r="G97" s="184">
        <v>2.0474873213462423</v>
      </c>
      <c r="H97" s="185">
        <f t="shared" si="23"/>
        <v>-0.56018640589270241</v>
      </c>
      <c r="I97" s="184">
        <v>3.307804040670804</v>
      </c>
      <c r="J97" s="185">
        <f t="shared" si="23"/>
        <v>1.2603167193245617</v>
      </c>
      <c r="K97" s="184">
        <v>2.883788097590636</v>
      </c>
      <c r="L97" s="185">
        <f t="shared" ref="L97:L99" si="24">IFERROR(K97-I97,"-")</f>
        <v>-0.42401594308016799</v>
      </c>
      <c r="M97" s="184">
        <v>3.1311105540235649</v>
      </c>
      <c r="N97" s="185">
        <f t="shared" ref="N97:N99" si="25">IFERROR(M97-K97,"-")</f>
        <v>0.24732245643292883</v>
      </c>
      <c r="O97" s="185">
        <f t="shared" ref="O97" si="26">IFERROR(M97-C97,"-")</f>
        <v>0.39075692629078906</v>
      </c>
    </row>
    <row r="98" spans="2:15" x14ac:dyDescent="0.25">
      <c r="B98" s="114" t="s">
        <v>73</v>
      </c>
      <c r="C98" s="184">
        <v>2.615271928218275</v>
      </c>
      <c r="D98" s="185">
        <v>3.9192388302103698E-2</v>
      </c>
      <c r="E98" s="184">
        <v>2.5533536585365852</v>
      </c>
      <c r="F98" s="185">
        <f t="shared" si="23"/>
        <v>-6.1918269681689786E-2</v>
      </c>
      <c r="G98" s="184">
        <v>1.9387617765814267</v>
      </c>
      <c r="H98" s="185">
        <f t="shared" si="23"/>
        <v>-0.61459188195515857</v>
      </c>
      <c r="I98" s="184">
        <v>2.9616815476190474</v>
      </c>
      <c r="J98" s="185">
        <f t="shared" si="23"/>
        <v>1.0229197710376208</v>
      </c>
      <c r="K98" s="184">
        <v>2.6695660306771418</v>
      </c>
      <c r="L98" s="185">
        <f t="shared" si="24"/>
        <v>-0.29211551694190563</v>
      </c>
      <c r="M98" s="184">
        <v>2.9329920893438808</v>
      </c>
      <c r="N98" s="185">
        <f t="shared" si="25"/>
        <v>0.26342605866673896</v>
      </c>
      <c r="O98" s="185">
        <f>IFERROR(M98-C98,"-")</f>
        <v>0.31772016112560575</v>
      </c>
    </row>
    <row r="99" spans="2:15" x14ac:dyDescent="0.25">
      <c r="B99" s="114" t="s">
        <v>75</v>
      </c>
      <c r="C99" s="184">
        <v>2.6071809456096693</v>
      </c>
      <c r="D99" s="185">
        <v>-0.10879819142209923</v>
      </c>
      <c r="E99" s="184">
        <v>2.6900175131348512</v>
      </c>
      <c r="F99" s="185">
        <f t="shared" si="23"/>
        <v>8.283656752518187E-2</v>
      </c>
      <c r="G99" s="184">
        <v>2.4245351364404732</v>
      </c>
      <c r="H99" s="185">
        <f t="shared" si="23"/>
        <v>-0.26548237669437791</v>
      </c>
      <c r="I99" s="184">
        <v>2.9339544757636515</v>
      </c>
      <c r="J99" s="185">
        <f t="shared" si="23"/>
        <v>0.50941933932317829</v>
      </c>
      <c r="K99" s="184">
        <v>2.8801306922605678</v>
      </c>
      <c r="L99" s="185">
        <f t="shared" si="24"/>
        <v>-5.38237835030837E-2</v>
      </c>
      <c r="M99" s="184">
        <v>3.2440007867820615</v>
      </c>
      <c r="N99" s="185">
        <f t="shared" si="25"/>
        <v>0.36387009452149366</v>
      </c>
      <c r="O99" s="185">
        <f t="shared" ref="O99:O102" si="27">IFERROR(M99-C99,"-")</f>
        <v>0.63681984117239221</v>
      </c>
    </row>
    <row r="100" spans="2:15" x14ac:dyDescent="0.25">
      <c r="B100" s="114" t="s">
        <v>77</v>
      </c>
      <c r="C100" s="184">
        <v>2.5804834147595783</v>
      </c>
      <c r="D100" s="185">
        <v>8.0679570114619459E-2</v>
      </c>
      <c r="E100" s="184" t="s">
        <v>227</v>
      </c>
      <c r="F100" s="185" t="str">
        <f>IFERROR(E100-C100,"-")</f>
        <v>-</v>
      </c>
      <c r="G100" s="184">
        <v>2.3802021403091556</v>
      </c>
      <c r="H100" s="185" t="str">
        <f>IFERROR(G100-E100,"-")</f>
        <v>-</v>
      </c>
      <c r="I100" s="184">
        <v>3.2348952840138616</v>
      </c>
      <c r="J100" s="185">
        <f>IFERROR(I100-G100,"-")</f>
        <v>0.85469314370470606</v>
      </c>
      <c r="K100" s="184">
        <v>2.5569436374201047</v>
      </c>
      <c r="L100" s="185">
        <f>IFERROR(K100-I100,"-")</f>
        <v>-0.67795164659375695</v>
      </c>
      <c r="M100" s="184">
        <v>3.2453800194525497</v>
      </c>
      <c r="N100" s="185">
        <f>IFERROR(M100-K100,"-")</f>
        <v>0.68843638203244506</v>
      </c>
      <c r="O100" s="185">
        <f t="shared" si="27"/>
        <v>0.6648966046929714</v>
      </c>
    </row>
    <row r="101" spans="2:15" x14ac:dyDescent="0.25">
      <c r="B101" s="114" t="s">
        <v>79</v>
      </c>
      <c r="C101" s="184">
        <v>2.4517639712769279</v>
      </c>
      <c r="D101" s="185">
        <v>7.0653926133110723E-3</v>
      </c>
      <c r="E101" s="184" t="s">
        <v>227</v>
      </c>
      <c r="F101" s="185" t="str">
        <f t="shared" ref="F101:J109" si="28">IFERROR(E101-C101,"-")</f>
        <v>-</v>
      </c>
      <c r="G101" s="184">
        <v>2.2334019557385485</v>
      </c>
      <c r="H101" s="185" t="str">
        <f t="shared" si="28"/>
        <v>-</v>
      </c>
      <c r="I101" s="184">
        <v>3.3832150009102495</v>
      </c>
      <c r="J101" s="185">
        <f t="shared" si="28"/>
        <v>1.149813045171701</v>
      </c>
      <c r="K101" s="184">
        <v>3.0859224341118492</v>
      </c>
      <c r="L101" s="185">
        <f t="shared" ref="L101:L109" si="29">IFERROR(K101-I101,"-")</f>
        <v>-0.29729256679840033</v>
      </c>
      <c r="M101" s="184">
        <v>2.832846410684474</v>
      </c>
      <c r="N101" s="185">
        <f t="shared" ref="N101:N108" si="30">IFERROR(M101-K101,"-")</f>
        <v>-0.25307602342737523</v>
      </c>
      <c r="O101" s="185">
        <f t="shared" si="27"/>
        <v>0.38108243940754605</v>
      </c>
    </row>
    <row r="102" spans="2:15" x14ac:dyDescent="0.25">
      <c r="B102" s="114" t="s">
        <v>81</v>
      </c>
      <c r="C102" s="184">
        <v>2.585185185185185</v>
      </c>
      <c r="D102" s="185">
        <v>0.17392748949477177</v>
      </c>
      <c r="E102" s="184" t="s">
        <v>227</v>
      </c>
      <c r="F102" s="185" t="str">
        <f t="shared" si="28"/>
        <v>-</v>
      </c>
      <c r="G102" s="184">
        <v>2.3079900470002763</v>
      </c>
      <c r="H102" s="185" t="str">
        <f t="shared" si="28"/>
        <v>-</v>
      </c>
      <c r="I102" s="184">
        <v>3.109444123869975</v>
      </c>
      <c r="J102" s="185">
        <f t="shared" si="28"/>
        <v>0.80145407686969872</v>
      </c>
      <c r="K102" s="184">
        <v>2.596705308114704</v>
      </c>
      <c r="L102" s="185">
        <f t="shared" si="29"/>
        <v>-0.51273881575527103</v>
      </c>
      <c r="M102" s="184">
        <v>2.5758036490008687</v>
      </c>
      <c r="N102" s="185">
        <f t="shared" si="30"/>
        <v>-2.0901659113835347E-2</v>
      </c>
      <c r="O102" s="185">
        <f t="shared" si="27"/>
        <v>-9.3815361843163636E-3</v>
      </c>
    </row>
    <row r="103" spans="2:15" x14ac:dyDescent="0.25">
      <c r="B103" s="114" t="s">
        <v>83</v>
      </c>
      <c r="C103" s="184">
        <v>2.9682117131224555</v>
      </c>
      <c r="D103" s="185">
        <v>0.33827477319547228</v>
      </c>
      <c r="E103" s="184" t="s">
        <v>227</v>
      </c>
      <c r="F103" s="185" t="str">
        <f t="shared" si="28"/>
        <v>-</v>
      </c>
      <c r="G103" s="184">
        <v>2.3885906040268456</v>
      </c>
      <c r="H103" s="185" t="str">
        <f t="shared" si="28"/>
        <v>-</v>
      </c>
      <c r="I103" s="184">
        <v>3.1849586182079883</v>
      </c>
      <c r="J103" s="185">
        <f t="shared" si="28"/>
        <v>0.79636801418114267</v>
      </c>
      <c r="K103" s="184">
        <v>3.0157387369663584</v>
      </c>
      <c r="L103" s="185">
        <f t="shared" si="29"/>
        <v>-0.1692198812416299</v>
      </c>
      <c r="M103" s="184">
        <v>2.8402999062792875</v>
      </c>
      <c r="N103" s="185">
        <f t="shared" si="30"/>
        <v>-0.17543883068707089</v>
      </c>
      <c r="O103" s="185">
        <f>IFERROR(M103-C103,"-")</f>
        <v>-0.12791180684316794</v>
      </c>
    </row>
    <row r="104" spans="2:15" x14ac:dyDescent="0.25">
      <c r="B104" s="114" t="s">
        <v>85</v>
      </c>
      <c r="C104" s="184">
        <v>3.3285236670772478</v>
      </c>
      <c r="D104" s="185">
        <v>6.2600920296131957E-2</v>
      </c>
      <c r="E104" s="184">
        <v>2.1563467492260062</v>
      </c>
      <c r="F104" s="185">
        <f t="shared" si="28"/>
        <v>-1.1721769178512416</v>
      </c>
      <c r="G104" s="184">
        <v>2.9732067510548523</v>
      </c>
      <c r="H104" s="185">
        <f t="shared" si="28"/>
        <v>0.81686000182884611</v>
      </c>
      <c r="I104" s="184">
        <v>3.1242844230189815</v>
      </c>
      <c r="J104" s="185">
        <f t="shared" si="28"/>
        <v>0.15107767196412913</v>
      </c>
      <c r="K104" s="184">
        <v>3.4362339977313239</v>
      </c>
      <c r="L104" s="185">
        <f t="shared" si="29"/>
        <v>0.31194957471234241</v>
      </c>
      <c r="M104" s="184">
        <v>3.5430654459138693</v>
      </c>
      <c r="N104" s="185">
        <f t="shared" si="30"/>
        <v>0.10683144818254542</v>
      </c>
      <c r="O104" s="185">
        <f>IFERROR(M104-C104,"-")</f>
        <v>0.21454177883662151</v>
      </c>
    </row>
    <row r="105" spans="2:15" x14ac:dyDescent="0.25">
      <c r="B105" s="114" t="s">
        <v>87</v>
      </c>
      <c r="C105" s="184">
        <v>2.7332042305973485</v>
      </c>
      <c r="D105" s="185">
        <v>-0.51360771451968112</v>
      </c>
      <c r="E105" s="184">
        <v>2.0480898876404496</v>
      </c>
      <c r="F105" s="185">
        <f t="shared" si="28"/>
        <v>-0.68511434295689888</v>
      </c>
      <c r="G105" s="184">
        <v>2.5249999999999999</v>
      </c>
      <c r="H105" s="185">
        <f t="shared" si="28"/>
        <v>0.47691011235955028</v>
      </c>
      <c r="I105" s="184">
        <v>2.4895774647887325</v>
      </c>
      <c r="J105" s="185">
        <f t="shared" si="28"/>
        <v>-3.542253521126737E-2</v>
      </c>
      <c r="K105" s="184">
        <v>3.6911096690460741</v>
      </c>
      <c r="L105" s="185">
        <f t="shared" si="29"/>
        <v>1.2015322042573415</v>
      </c>
      <c r="M105" s="184">
        <v>3.0518715561466845</v>
      </c>
      <c r="N105" s="185">
        <f t="shared" si="30"/>
        <v>-0.63923811289938959</v>
      </c>
      <c r="O105" s="185">
        <f t="shared" ref="O105:O108" si="31">IFERROR(M105-C105,"-")</f>
        <v>0.31866732554933597</v>
      </c>
    </row>
    <row r="106" spans="2:15" x14ac:dyDescent="0.25">
      <c r="B106" s="114" t="s">
        <v>89</v>
      </c>
      <c r="C106" s="184">
        <v>2.5454545454545454</v>
      </c>
      <c r="D106" s="185">
        <v>-4.5075049561031033E-2</v>
      </c>
      <c r="E106" s="184">
        <v>1.9945736434108527</v>
      </c>
      <c r="F106" s="185">
        <f t="shared" si="28"/>
        <v>-0.55088090204369267</v>
      </c>
      <c r="G106" s="184">
        <v>2.6516457126712814</v>
      </c>
      <c r="H106" s="185">
        <f t="shared" si="28"/>
        <v>0.6570720692604286</v>
      </c>
      <c r="I106" s="184">
        <v>2.5124871707150187</v>
      </c>
      <c r="J106" s="185">
        <f t="shared" si="28"/>
        <v>-0.13915854195626265</v>
      </c>
      <c r="K106" s="184">
        <v>3.1644666970110755</v>
      </c>
      <c r="L106" s="185">
        <f t="shared" si="29"/>
        <v>0.65197952629605682</v>
      </c>
      <c r="M106" s="184">
        <v>2.8442896092093304</v>
      </c>
      <c r="N106" s="185">
        <f t="shared" si="30"/>
        <v>-0.32017708780174514</v>
      </c>
      <c r="O106" s="185">
        <f t="shared" si="31"/>
        <v>0.29883506375478497</v>
      </c>
    </row>
    <row r="107" spans="2:15" x14ac:dyDescent="0.25">
      <c r="B107" s="114" t="s">
        <v>91</v>
      </c>
      <c r="C107" s="184">
        <v>2.5019584802193497</v>
      </c>
      <c r="D107" s="185">
        <v>-0.34911191912194317</v>
      </c>
      <c r="E107" s="184">
        <v>2.0275888133030988</v>
      </c>
      <c r="F107" s="185">
        <f t="shared" si="28"/>
        <v>-0.47436966691625093</v>
      </c>
      <c r="G107" s="184">
        <v>2.6218398130444021</v>
      </c>
      <c r="H107" s="185">
        <f t="shared" si="28"/>
        <v>0.59425099974130324</v>
      </c>
      <c r="I107" s="184">
        <v>2.6325889741800417</v>
      </c>
      <c r="J107" s="185">
        <f t="shared" si="28"/>
        <v>1.0749161135639618E-2</v>
      </c>
      <c r="K107" s="184">
        <v>2.9328118732450861</v>
      </c>
      <c r="L107" s="185">
        <f t="shared" si="29"/>
        <v>0.3002228990650444</v>
      </c>
      <c r="M107" s="184">
        <v>2.355100841981594</v>
      </c>
      <c r="N107" s="185">
        <f t="shared" si="30"/>
        <v>-0.5777110312634921</v>
      </c>
      <c r="O107" s="185">
        <f t="shared" si="31"/>
        <v>-0.14685763823775577</v>
      </c>
    </row>
    <row r="108" spans="2:15" x14ac:dyDescent="0.25">
      <c r="B108" s="114" t="s">
        <v>93</v>
      </c>
      <c r="C108" s="184">
        <v>2.6632920884889391</v>
      </c>
      <c r="D108" s="185">
        <v>-8.1789651605269853E-2</v>
      </c>
      <c r="E108" s="184">
        <v>2.208188489764388</v>
      </c>
      <c r="F108" s="185">
        <f t="shared" si="28"/>
        <v>-0.45510359872455108</v>
      </c>
      <c r="G108" s="184">
        <v>3.0066280033140016</v>
      </c>
      <c r="H108" s="185">
        <f t="shared" si="28"/>
        <v>0.79843951354961362</v>
      </c>
      <c r="I108" s="184">
        <v>2.5013940170296136</v>
      </c>
      <c r="J108" s="185">
        <f t="shared" si="28"/>
        <v>-0.50523398628438798</v>
      </c>
      <c r="K108" s="184">
        <v>3.0554897314375986</v>
      </c>
      <c r="L108" s="185">
        <f t="shared" si="29"/>
        <v>0.554095714407985</v>
      </c>
      <c r="M108" s="184"/>
      <c r="N108" s="185"/>
      <c r="O108" s="185"/>
    </row>
    <row r="109" spans="2:15" ht="15.75" x14ac:dyDescent="0.25">
      <c r="B109" s="117" t="s">
        <v>30</v>
      </c>
      <c r="C109" s="186">
        <v>2.6729927298475165</v>
      </c>
      <c r="D109" s="187">
        <v>-8.8804815029419171E-2</v>
      </c>
      <c r="E109" s="186">
        <v>2.3867207056860176</v>
      </c>
      <c r="F109" s="187">
        <f t="shared" si="28"/>
        <v>-0.28627202416149888</v>
      </c>
      <c r="G109" s="186">
        <v>2.5550325790187771</v>
      </c>
      <c r="H109" s="187">
        <f t="shared" si="28"/>
        <v>0.16831187333275954</v>
      </c>
      <c r="I109" s="186">
        <v>2.8813730171361875</v>
      </c>
      <c r="J109" s="187">
        <f t="shared" si="28"/>
        <v>0.32634043811741043</v>
      </c>
      <c r="K109" s="186">
        <v>2.9576495214665672</v>
      </c>
      <c r="L109" s="187">
        <f t="shared" si="29"/>
        <v>7.6276504330379691E-2</v>
      </c>
      <c r="M109" s="186">
        <v>2.9680014495379599</v>
      </c>
      <c r="N109" s="187">
        <v>2.2355727499462574E-2</v>
      </c>
      <c r="O109" s="187">
        <v>0.29385380152724627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9" t="s">
        <v>294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3.1240544629349469</v>
      </c>
      <c r="D119" s="185">
        <v>-1.1481259881928723</v>
      </c>
      <c r="E119" s="184">
        <v>3.1318851823118696</v>
      </c>
      <c r="F119" s="185">
        <f t="shared" ref="F119:J121" si="32">IFERROR(E119-C119,"-")</f>
        <v>7.8307193769227013E-3</v>
      </c>
      <c r="G119" s="184">
        <v>2.0192307692307692</v>
      </c>
      <c r="H119" s="185">
        <f t="shared" si="32"/>
        <v>-1.1126544130811005</v>
      </c>
      <c r="I119" s="184">
        <v>4.2645962732919251</v>
      </c>
      <c r="J119" s="185">
        <f t="shared" si="32"/>
        <v>2.245365504061156</v>
      </c>
      <c r="K119" s="184">
        <v>3.0178253119429592</v>
      </c>
      <c r="L119" s="185">
        <f t="shared" ref="L119:L121" si="33">IFERROR(K119-I119,"-")</f>
        <v>-1.2467709613489659</v>
      </c>
      <c r="M119" s="184">
        <v>3.6590184831102612</v>
      </c>
      <c r="N119" s="185">
        <f t="shared" ref="N119:N121" si="34">IFERROR(M119-K119,"-")</f>
        <v>0.64119317116730201</v>
      </c>
      <c r="O119" s="185">
        <f t="shared" ref="O119" si="35">IFERROR(M119-C119,"-")</f>
        <v>0.5349640201753143</v>
      </c>
    </row>
    <row r="120" spans="1:16" x14ac:dyDescent="0.25">
      <c r="B120" s="114" t="s">
        <v>73</v>
      </c>
      <c r="C120" s="184">
        <v>3.3365155131264919</v>
      </c>
      <c r="D120" s="185">
        <v>1.8044175546874097E-2</v>
      </c>
      <c r="E120" s="184">
        <v>2.9756733275412683</v>
      </c>
      <c r="F120" s="185">
        <f t="shared" si="32"/>
        <v>-0.36084218558522352</v>
      </c>
      <c r="G120" s="184">
        <v>2.23943661971831</v>
      </c>
      <c r="H120" s="185">
        <f t="shared" si="32"/>
        <v>-0.73623670782295836</v>
      </c>
      <c r="I120" s="184">
        <v>4.1703617269544928</v>
      </c>
      <c r="J120" s="185">
        <f t="shared" si="32"/>
        <v>1.9309251072361828</v>
      </c>
      <c r="K120" s="184">
        <v>2.7137161084529504</v>
      </c>
      <c r="L120" s="185">
        <f t="shared" si="33"/>
        <v>-1.4566456185015424</v>
      </c>
      <c r="M120" s="184">
        <v>3.0872056015276894</v>
      </c>
      <c r="N120" s="185">
        <f t="shared" si="34"/>
        <v>0.373489493074739</v>
      </c>
      <c r="O120" s="185">
        <f>IFERROR(M120-C120,"-")</f>
        <v>-0.24930991159880245</v>
      </c>
    </row>
    <row r="121" spans="1:16" x14ac:dyDescent="0.25">
      <c r="B121" s="114" t="s">
        <v>75</v>
      </c>
      <c r="C121" s="184">
        <v>3.4531933508311461</v>
      </c>
      <c r="D121" s="185">
        <v>7.5576603649181617E-2</v>
      </c>
      <c r="E121" s="184">
        <v>3.9297297297297296</v>
      </c>
      <c r="F121" s="185">
        <f t="shared" si="32"/>
        <v>0.47653637889858347</v>
      </c>
      <c r="G121" s="184">
        <v>4.3566433566433567</v>
      </c>
      <c r="H121" s="185">
        <f t="shared" si="32"/>
        <v>0.42691362691362711</v>
      </c>
      <c r="I121" s="184">
        <v>4.5992647058823533</v>
      </c>
      <c r="J121" s="185">
        <f t="shared" si="32"/>
        <v>0.24262134923899659</v>
      </c>
      <c r="K121" s="184">
        <v>2.840103716508211</v>
      </c>
      <c r="L121" s="185">
        <f t="shared" si="33"/>
        <v>-1.7591609893741422</v>
      </c>
      <c r="M121" s="184">
        <v>4.0447897623400362</v>
      </c>
      <c r="N121" s="185">
        <f t="shared" si="34"/>
        <v>1.2046860458318251</v>
      </c>
      <c r="O121" s="185">
        <f t="shared" ref="O121:O124" si="36">IFERROR(M121-C121,"-")</f>
        <v>0.59159641150889009</v>
      </c>
    </row>
    <row r="122" spans="1:16" x14ac:dyDescent="0.25">
      <c r="B122" s="114" t="s">
        <v>77</v>
      </c>
      <c r="C122" s="184">
        <v>3.2419127988748242</v>
      </c>
      <c r="D122" s="185">
        <v>0.42139997836200349</v>
      </c>
      <c r="E122" s="184" t="s">
        <v>227</v>
      </c>
      <c r="F122" s="185" t="str">
        <f>IFERROR(E122-C122,"-")</f>
        <v>-</v>
      </c>
      <c r="G122" s="184">
        <v>3.0357142857142856</v>
      </c>
      <c r="H122" s="185" t="str">
        <f>IFERROR(G122-E122,"-")</f>
        <v>-</v>
      </c>
      <c r="I122" s="184">
        <v>4.1050903119868636</v>
      </c>
      <c r="J122" s="185">
        <f>IFERROR(I122-G122,"-")</f>
        <v>1.069376026272578</v>
      </c>
      <c r="K122" s="184">
        <v>3.3218390804597702</v>
      </c>
      <c r="L122" s="185">
        <f>IFERROR(K122-I122,"-")</f>
        <v>-0.78325123152709342</v>
      </c>
      <c r="M122" s="184">
        <v>5.2445652173913047</v>
      </c>
      <c r="N122" s="185">
        <f>IFERROR(M122-K122,"-")</f>
        <v>1.9227261369315345</v>
      </c>
      <c r="O122" s="185">
        <f t="shared" si="36"/>
        <v>2.0026524185164805</v>
      </c>
    </row>
    <row r="123" spans="1:16" x14ac:dyDescent="0.25">
      <c r="B123" s="114" t="s">
        <v>79</v>
      </c>
      <c r="C123" s="184">
        <v>2.375594294770206</v>
      </c>
      <c r="D123" s="185">
        <v>-0.16032524545967908</v>
      </c>
      <c r="E123" s="184" t="s">
        <v>227</v>
      </c>
      <c r="F123" s="185" t="str">
        <f t="shared" ref="F123:J131" si="37">IFERROR(E123-C123,"-")</f>
        <v>-</v>
      </c>
      <c r="G123" s="184">
        <v>2.6268656716417911</v>
      </c>
      <c r="H123" s="185" t="str">
        <f t="shared" si="37"/>
        <v>-</v>
      </c>
      <c r="I123" s="184">
        <v>3.5278969957081543</v>
      </c>
      <c r="J123" s="185">
        <f t="shared" si="37"/>
        <v>0.90103132406636322</v>
      </c>
      <c r="K123" s="184">
        <v>3.4131868131868131</v>
      </c>
      <c r="L123" s="185">
        <f t="shared" ref="L123:L131" si="38">IFERROR(K123-I123,"-")</f>
        <v>-0.11471018252134124</v>
      </c>
      <c r="M123" s="184">
        <v>3.4363636363636365</v>
      </c>
      <c r="N123" s="185">
        <f t="shared" ref="N123:N130" si="39">IFERROR(M123-K123,"-")</f>
        <v>2.3176823176823458E-2</v>
      </c>
      <c r="O123" s="185">
        <f t="shared" si="36"/>
        <v>1.0607693415934305</v>
      </c>
    </row>
    <row r="124" spans="1:16" x14ac:dyDescent="0.25">
      <c r="B124" s="114" t="s">
        <v>81</v>
      </c>
      <c r="C124" s="184">
        <v>2.6824457593688362</v>
      </c>
      <c r="D124" s="185">
        <v>0.570266272189349</v>
      </c>
      <c r="E124" s="184" t="s">
        <v>227</v>
      </c>
      <c r="F124" s="185" t="str">
        <f t="shared" si="37"/>
        <v>-</v>
      </c>
      <c r="G124" s="184">
        <v>2.7709923664122136</v>
      </c>
      <c r="H124" s="185" t="str">
        <f t="shared" si="37"/>
        <v>-</v>
      </c>
      <c r="I124" s="184">
        <v>3.9064327485380117</v>
      </c>
      <c r="J124" s="185">
        <f t="shared" si="37"/>
        <v>1.1354403821257981</v>
      </c>
      <c r="K124" s="184">
        <v>2.0308571428571427</v>
      </c>
      <c r="L124" s="185">
        <f t="shared" si="38"/>
        <v>-1.875575605680869</v>
      </c>
      <c r="M124" s="184">
        <v>2.1683748169838948</v>
      </c>
      <c r="N124" s="185">
        <f t="shared" si="39"/>
        <v>0.13751767412675209</v>
      </c>
      <c r="O124" s="185">
        <f t="shared" si="36"/>
        <v>-0.51407094238494144</v>
      </c>
    </row>
    <row r="125" spans="1:16" x14ac:dyDescent="0.25">
      <c r="B125" s="114" t="s">
        <v>83</v>
      </c>
      <c r="C125" s="184">
        <v>3.5714285714285716</v>
      </c>
      <c r="D125" s="185">
        <v>1.6805656272661351</v>
      </c>
      <c r="E125" s="184" t="s">
        <v>227</v>
      </c>
      <c r="F125" s="185" t="str">
        <f t="shared" si="37"/>
        <v>-</v>
      </c>
      <c r="G125" s="184">
        <v>2.4885057471264367</v>
      </c>
      <c r="H125" s="185" t="str">
        <f t="shared" si="37"/>
        <v>-</v>
      </c>
      <c r="I125" s="184">
        <v>3.967123287671233</v>
      </c>
      <c r="J125" s="185">
        <f t="shared" si="37"/>
        <v>1.4786175405447963</v>
      </c>
      <c r="K125" s="184">
        <v>2.9682779456193353</v>
      </c>
      <c r="L125" s="185">
        <f t="shared" si="38"/>
        <v>-0.99884534205189768</v>
      </c>
      <c r="M125" s="184">
        <v>3.1173553719008265</v>
      </c>
      <c r="N125" s="185">
        <f t="shared" si="39"/>
        <v>0.14907742628149112</v>
      </c>
      <c r="O125" s="185">
        <f>IFERROR(M125-C125,"-")</f>
        <v>-0.45407319952774516</v>
      </c>
    </row>
    <row r="126" spans="1:16" x14ac:dyDescent="0.25">
      <c r="B126" s="114" t="s">
        <v>85</v>
      </c>
      <c r="C126" s="184">
        <v>4.5836734693877554</v>
      </c>
      <c r="D126" s="185">
        <v>1.7481374928826159</v>
      </c>
      <c r="E126" s="184">
        <v>2.2211538461538463</v>
      </c>
      <c r="F126" s="185">
        <f t="shared" si="37"/>
        <v>-2.3625196232339092</v>
      </c>
      <c r="G126" s="184">
        <v>3.496</v>
      </c>
      <c r="H126" s="185">
        <f t="shared" si="37"/>
        <v>1.2748461538461537</v>
      </c>
      <c r="I126" s="184">
        <v>3.4109090909090911</v>
      </c>
      <c r="J126" s="185">
        <f t="shared" si="37"/>
        <v>-8.5090909090908884E-2</v>
      </c>
      <c r="K126" s="184">
        <v>2.9539918809201624</v>
      </c>
      <c r="L126" s="185">
        <f t="shared" si="38"/>
        <v>-0.45691720998892871</v>
      </c>
      <c r="M126" s="184">
        <v>3.9154135338345863</v>
      </c>
      <c r="N126" s="185">
        <f t="shared" si="39"/>
        <v>0.96142165291442394</v>
      </c>
      <c r="O126" s="185">
        <f>IFERROR(M126-C126,"-")</f>
        <v>-0.66825993555316909</v>
      </c>
    </row>
    <row r="127" spans="1:16" x14ac:dyDescent="0.25">
      <c r="B127" s="114" t="s">
        <v>87</v>
      </c>
      <c r="C127" s="184">
        <v>2.311087190527449</v>
      </c>
      <c r="D127" s="185">
        <v>-1.0830196234688678</v>
      </c>
      <c r="E127" s="184">
        <v>2.5809523809523811</v>
      </c>
      <c r="F127" s="185">
        <f t="shared" si="37"/>
        <v>0.26986519042493207</v>
      </c>
      <c r="G127" s="184">
        <v>3.4175084175084174</v>
      </c>
      <c r="H127" s="185">
        <f t="shared" si="37"/>
        <v>0.83655603655603628</v>
      </c>
      <c r="I127" s="184">
        <v>2.1020599250936329</v>
      </c>
      <c r="J127" s="185">
        <f t="shared" si="37"/>
        <v>-1.3154484924147845</v>
      </c>
      <c r="K127" s="184">
        <v>9.6633858267716537</v>
      </c>
      <c r="L127" s="185">
        <f t="shared" si="38"/>
        <v>7.5613259016780212</v>
      </c>
      <c r="M127" s="184">
        <v>3.7929373996789728</v>
      </c>
      <c r="N127" s="185">
        <f t="shared" si="39"/>
        <v>-5.8704484270926809</v>
      </c>
      <c r="O127" s="185">
        <f t="shared" ref="O127:O130" si="40">IFERROR(M127-C127,"-")</f>
        <v>1.4818502091515238</v>
      </c>
    </row>
    <row r="128" spans="1:16" x14ac:dyDescent="0.25">
      <c r="A128" s="120"/>
      <c r="B128" s="114" t="s">
        <v>89</v>
      </c>
      <c r="C128" s="184">
        <v>3.1603053435114505</v>
      </c>
      <c r="D128" s="185">
        <v>0.31128390828311892</v>
      </c>
      <c r="E128" s="184">
        <v>1.8445945945945945</v>
      </c>
      <c r="F128" s="185">
        <f t="shared" si="37"/>
        <v>-1.315710748916856</v>
      </c>
      <c r="G128" s="184">
        <v>3.5809682804674456</v>
      </c>
      <c r="H128" s="185">
        <f t="shared" si="37"/>
        <v>1.7363736858728511</v>
      </c>
      <c r="I128" s="184">
        <v>2.1703406813627253</v>
      </c>
      <c r="J128" s="185">
        <f t="shared" si="37"/>
        <v>-1.4106275991047204</v>
      </c>
      <c r="K128" s="184">
        <v>6.4522875816993466</v>
      </c>
      <c r="L128" s="185">
        <f t="shared" si="38"/>
        <v>4.2819469003366208</v>
      </c>
      <c r="M128" s="184">
        <v>2.9451612903225808</v>
      </c>
      <c r="N128" s="185">
        <f t="shared" si="39"/>
        <v>-3.5071262913767658</v>
      </c>
      <c r="O128" s="185">
        <f t="shared" si="40"/>
        <v>-0.21514405318886975</v>
      </c>
    </row>
    <row r="129" spans="2:16" x14ac:dyDescent="0.25">
      <c r="B129" s="114" t="s">
        <v>91</v>
      </c>
      <c r="C129" s="184">
        <v>3.0557184750733137</v>
      </c>
      <c r="D129" s="185">
        <v>-0.49792959359621403</v>
      </c>
      <c r="E129" s="184">
        <v>1.9931972789115646</v>
      </c>
      <c r="F129" s="185">
        <f t="shared" si="37"/>
        <v>-1.0625211961617491</v>
      </c>
      <c r="G129" s="184">
        <v>3.5132867132867132</v>
      </c>
      <c r="H129" s="185">
        <f t="shared" si="37"/>
        <v>1.5200894343751485</v>
      </c>
      <c r="I129" s="184">
        <v>2.9498364231188661</v>
      </c>
      <c r="J129" s="185">
        <f t="shared" si="37"/>
        <v>-0.56345029016784709</v>
      </c>
      <c r="K129" s="184">
        <v>3.0739700374531833</v>
      </c>
      <c r="L129" s="185">
        <f t="shared" si="38"/>
        <v>0.12413361433431724</v>
      </c>
      <c r="M129" s="184">
        <v>2.8123827392120075</v>
      </c>
      <c r="N129" s="185">
        <f t="shared" si="39"/>
        <v>-0.26158729824117577</v>
      </c>
      <c r="O129" s="185">
        <f t="shared" si="40"/>
        <v>-0.24333573586130619</v>
      </c>
    </row>
    <row r="130" spans="2:16" x14ac:dyDescent="0.25">
      <c r="B130" s="114" t="s">
        <v>93</v>
      </c>
      <c r="C130" s="184">
        <v>3.1952085181898848</v>
      </c>
      <c r="D130" s="185">
        <v>9.7169302503610222E-2</v>
      </c>
      <c r="E130" s="184">
        <v>2.7306122448979591</v>
      </c>
      <c r="F130" s="185">
        <f t="shared" si="37"/>
        <v>-0.46459627329192577</v>
      </c>
      <c r="G130" s="184">
        <v>3.325072886297376</v>
      </c>
      <c r="H130" s="185">
        <f t="shared" si="37"/>
        <v>0.5944606413994169</v>
      </c>
      <c r="I130" s="184">
        <v>2.7547600913937549</v>
      </c>
      <c r="J130" s="185">
        <f t="shared" si="37"/>
        <v>-0.57031279490362108</v>
      </c>
      <c r="K130" s="184">
        <v>3.2570671378091873</v>
      </c>
      <c r="L130" s="185">
        <f t="shared" si="38"/>
        <v>0.50230704641543245</v>
      </c>
      <c r="M130" s="184"/>
      <c r="N130" s="185"/>
      <c r="O130" s="185"/>
    </row>
    <row r="131" spans="2:16" ht="15.75" x14ac:dyDescent="0.25">
      <c r="B131" s="117" t="s">
        <v>30</v>
      </c>
      <c r="C131" s="186">
        <v>3.1548757170172084</v>
      </c>
      <c r="D131" s="187">
        <v>0.10447113171714095</v>
      </c>
      <c r="E131" s="186">
        <v>2.9005328596802844</v>
      </c>
      <c r="F131" s="187">
        <f t="shared" si="37"/>
        <v>-0.25434285733692397</v>
      </c>
      <c r="G131" s="186">
        <v>3.3324340527577938</v>
      </c>
      <c r="H131" s="187">
        <f t="shared" si="37"/>
        <v>0.4319011930775094</v>
      </c>
      <c r="I131" s="186">
        <v>3.3630130079661189</v>
      </c>
      <c r="J131" s="187">
        <f t="shared" si="37"/>
        <v>3.0578955208325098E-2</v>
      </c>
      <c r="K131" s="186">
        <v>3.4575820024042589</v>
      </c>
      <c r="L131" s="187">
        <f t="shared" si="38"/>
        <v>9.4568994438140042E-2</v>
      </c>
      <c r="M131" s="186">
        <v>3.4622522142555883</v>
      </c>
      <c r="N131" s="187">
        <v>-1.6918415381086849E-2</v>
      </c>
      <c r="O131" s="187">
        <v>0.31224685692139786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295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3.1564760026298488</v>
      </c>
      <c r="D141" s="185">
        <v>2.5794734877400138E-3</v>
      </c>
      <c r="E141" s="184">
        <v>3.2248243559718968</v>
      </c>
      <c r="F141" s="185">
        <f t="shared" ref="F141:J143" si="41">IFERROR(E141-C141,"-")</f>
        <v>6.8348353342047918E-2</v>
      </c>
      <c r="G141" s="184">
        <v>2.1025641025641026</v>
      </c>
      <c r="H141" s="185">
        <f t="shared" si="41"/>
        <v>-1.1222602534077941</v>
      </c>
      <c r="I141" s="184">
        <v>3.4815983175604628</v>
      </c>
      <c r="J141" s="185">
        <f t="shared" si="41"/>
        <v>1.3790342149963601</v>
      </c>
      <c r="K141" s="184">
        <v>3.0078160919540231</v>
      </c>
      <c r="L141" s="185">
        <f t="shared" ref="L141:L143" si="42">IFERROR(K141-I141,"-")</f>
        <v>-0.47378222560643968</v>
      </c>
      <c r="M141" s="184">
        <v>3.0891038696537678</v>
      </c>
      <c r="N141" s="185">
        <f t="shared" ref="N141:N143" si="43">IFERROR(M141-K141,"-")</f>
        <v>8.1287777699744712E-2</v>
      </c>
      <c r="O141" s="185">
        <f t="shared" ref="O141" si="44">IFERROR(M141-C141,"-")</f>
        <v>-6.7372132976081023E-2</v>
      </c>
    </row>
    <row r="142" spans="2:16" x14ac:dyDescent="0.25">
      <c r="B142" s="114" t="s">
        <v>73</v>
      </c>
      <c r="C142" s="184">
        <v>2.9194991055456172</v>
      </c>
      <c r="D142" s="185">
        <v>0.28619183423990968</v>
      </c>
      <c r="E142" s="184">
        <v>2.8220858895705523</v>
      </c>
      <c r="F142" s="185">
        <f t="shared" si="41"/>
        <v>-9.7413215975064915E-2</v>
      </c>
      <c r="G142" s="184">
        <v>1.8482142857142858</v>
      </c>
      <c r="H142" s="185">
        <f t="shared" si="41"/>
        <v>-0.97387160385626648</v>
      </c>
      <c r="I142" s="184">
        <v>3.0127931769722816</v>
      </c>
      <c r="J142" s="185">
        <f t="shared" si="41"/>
        <v>1.1645788912579957</v>
      </c>
      <c r="K142" s="184">
        <v>2.9518987341772154</v>
      </c>
      <c r="L142" s="185">
        <f t="shared" si="42"/>
        <v>-6.0894442795066173E-2</v>
      </c>
      <c r="M142" s="184">
        <v>2.8136952498457743</v>
      </c>
      <c r="N142" s="185">
        <f t="shared" si="43"/>
        <v>-0.13820348433144103</v>
      </c>
      <c r="O142" s="185">
        <f>IFERROR(M142-C142,"-")</f>
        <v>-0.10580385569984285</v>
      </c>
    </row>
    <row r="143" spans="2:16" x14ac:dyDescent="0.25">
      <c r="B143" s="114" t="s">
        <v>75</v>
      </c>
      <c r="C143" s="184">
        <v>2.9104116222760292</v>
      </c>
      <c r="D143" s="185">
        <v>-0.48358707309252935</v>
      </c>
      <c r="E143" s="184">
        <v>3.3368644067796609</v>
      </c>
      <c r="F143" s="185">
        <f t="shared" si="41"/>
        <v>0.42645278450363167</v>
      </c>
      <c r="G143" s="184">
        <v>2.0061475409836067</v>
      </c>
      <c r="H143" s="185">
        <f t="shared" si="41"/>
        <v>-1.3307168657960542</v>
      </c>
      <c r="I143" s="184">
        <v>3.3627272727272728</v>
      </c>
      <c r="J143" s="185">
        <f t="shared" si="41"/>
        <v>1.3565797317436661</v>
      </c>
      <c r="K143" s="184">
        <v>3.0681431005110733</v>
      </c>
      <c r="L143" s="185">
        <f t="shared" si="42"/>
        <v>-0.29458417221619948</v>
      </c>
      <c r="M143" s="184">
        <v>3.3477758521086076</v>
      </c>
      <c r="N143" s="185">
        <f t="shared" si="43"/>
        <v>0.27963275159753431</v>
      </c>
      <c r="O143" s="185">
        <f t="shared" ref="O143:O146" si="45">IFERROR(M143-C143,"-")</f>
        <v>0.43736422983257839</v>
      </c>
    </row>
    <row r="144" spans="2:16" x14ac:dyDescent="0.25">
      <c r="B144" s="114" t="s">
        <v>77</v>
      </c>
      <c r="C144" s="184">
        <v>2.9073170731707316</v>
      </c>
      <c r="D144" s="185">
        <v>-0.52606301098074093</v>
      </c>
      <c r="E144" s="184" t="s">
        <v>227</v>
      </c>
      <c r="F144" s="185" t="str">
        <f>IFERROR(E144-C144,"-")</f>
        <v>-</v>
      </c>
      <c r="G144" s="184">
        <v>3.1631419939577041</v>
      </c>
      <c r="H144" s="185" t="str">
        <f>IFERROR(G144-E144,"-")</f>
        <v>-</v>
      </c>
      <c r="I144" s="184">
        <v>3.6690140845070425</v>
      </c>
      <c r="J144" s="185">
        <f>IFERROR(I144-G144,"-")</f>
        <v>0.50587209054933835</v>
      </c>
      <c r="K144" s="184">
        <v>2.8441330998248686</v>
      </c>
      <c r="L144" s="185">
        <f>IFERROR(K144-I144,"-")</f>
        <v>-0.82488098468217386</v>
      </c>
      <c r="M144" s="184">
        <v>3.0526849037487334</v>
      </c>
      <c r="N144" s="185">
        <f>IFERROR(M144-K144,"-")</f>
        <v>0.20855180392386474</v>
      </c>
      <c r="O144" s="185">
        <f t="shared" si="45"/>
        <v>0.14536783057800173</v>
      </c>
    </row>
    <row r="145" spans="1:16" x14ac:dyDescent="0.25">
      <c r="B145" s="114" t="s">
        <v>79</v>
      </c>
      <c r="C145" s="184">
        <v>3.2683544303797469</v>
      </c>
      <c r="D145" s="185">
        <v>9.1139240506329156E-2</v>
      </c>
      <c r="E145" s="184" t="s">
        <v>227</v>
      </c>
      <c r="F145" s="185" t="str">
        <f t="shared" ref="F145:J153" si="46">IFERROR(E145-C145,"-")</f>
        <v>-</v>
      </c>
      <c r="G145" s="184">
        <v>1.9887005649717515</v>
      </c>
      <c r="H145" s="185" t="str">
        <f t="shared" si="46"/>
        <v>-</v>
      </c>
      <c r="I145" s="184">
        <v>4.1291666666666664</v>
      </c>
      <c r="J145" s="185">
        <f t="shared" si="46"/>
        <v>2.1404661016949147</v>
      </c>
      <c r="K145" s="184">
        <v>3.4113924050632911</v>
      </c>
      <c r="L145" s="185">
        <f t="shared" ref="L145:L153" si="47">IFERROR(K145-I145,"-")</f>
        <v>-0.71777426160337532</v>
      </c>
      <c r="M145" s="184">
        <v>3.6533333333333333</v>
      </c>
      <c r="N145" s="185">
        <f t="shared" ref="N145:N152" si="48">IFERROR(M145-K145,"-")</f>
        <v>0.24194092827004221</v>
      </c>
      <c r="O145" s="185">
        <f t="shared" si="45"/>
        <v>0.38497890295358639</v>
      </c>
    </row>
    <row r="146" spans="1:16" x14ac:dyDescent="0.25">
      <c r="B146" s="114" t="s">
        <v>81</v>
      </c>
      <c r="C146" s="184">
        <v>2.8885350318471339</v>
      </c>
      <c r="D146" s="185">
        <v>0.24099404824057657</v>
      </c>
      <c r="E146" s="184" t="s">
        <v>227</v>
      </c>
      <c r="F146" s="185" t="str">
        <f t="shared" si="46"/>
        <v>-</v>
      </c>
      <c r="G146" s="184">
        <v>2.6368421052631579</v>
      </c>
      <c r="H146" s="185" t="str">
        <f t="shared" si="46"/>
        <v>-</v>
      </c>
      <c r="I146" s="184">
        <v>3.4030303030303028</v>
      </c>
      <c r="J146" s="185">
        <f t="shared" si="46"/>
        <v>0.76618819776714497</v>
      </c>
      <c r="K146" s="184">
        <v>2.2542372881355934</v>
      </c>
      <c r="L146" s="185">
        <f t="shared" si="47"/>
        <v>-1.1487930148947094</v>
      </c>
      <c r="M146" s="184">
        <v>3.1690821256038646</v>
      </c>
      <c r="N146" s="185">
        <f t="shared" si="48"/>
        <v>0.91484483746827117</v>
      </c>
      <c r="O146" s="185">
        <f t="shared" si="45"/>
        <v>0.2805470937567307</v>
      </c>
    </row>
    <row r="147" spans="1:16" x14ac:dyDescent="0.25">
      <c r="B147" s="114" t="s">
        <v>83</v>
      </c>
      <c r="C147" s="184">
        <v>4.2535612535612533</v>
      </c>
      <c r="D147" s="185">
        <v>1.188684296066846</v>
      </c>
      <c r="E147" s="184" t="s">
        <v>227</v>
      </c>
      <c r="F147" s="185" t="str">
        <f t="shared" si="46"/>
        <v>-</v>
      </c>
      <c r="G147" s="184">
        <v>2.7804347826086957</v>
      </c>
      <c r="H147" s="185" t="str">
        <f t="shared" si="46"/>
        <v>-</v>
      </c>
      <c r="I147" s="184">
        <v>4.4758771929824563</v>
      </c>
      <c r="J147" s="185">
        <f t="shared" si="46"/>
        <v>1.6954424103737606</v>
      </c>
      <c r="K147" s="184">
        <v>3.7583497053045187</v>
      </c>
      <c r="L147" s="185">
        <f t="shared" si="47"/>
        <v>-0.71752748767793761</v>
      </c>
      <c r="M147" s="184">
        <v>3.1252525252525252</v>
      </c>
      <c r="N147" s="185">
        <f t="shared" si="48"/>
        <v>-0.63309718005199356</v>
      </c>
      <c r="O147" s="185">
        <f>IFERROR(M147-C147,"-")</f>
        <v>-1.1283087283087281</v>
      </c>
    </row>
    <row r="148" spans="1:16" x14ac:dyDescent="0.25">
      <c r="B148" s="114" t="s">
        <v>85</v>
      </c>
      <c r="C148" s="184">
        <v>5.2679558011049723</v>
      </c>
      <c r="D148" s="185">
        <v>0.69171466635319945</v>
      </c>
      <c r="E148" s="184">
        <v>2.5029585798816569</v>
      </c>
      <c r="F148" s="185">
        <f t="shared" si="46"/>
        <v>-2.7649972212233154</v>
      </c>
      <c r="G148" s="184">
        <v>4.0877192982456139</v>
      </c>
      <c r="H148" s="185">
        <f t="shared" si="46"/>
        <v>1.5847607183639569</v>
      </c>
      <c r="I148" s="184">
        <v>3.3537906137184117</v>
      </c>
      <c r="J148" s="185">
        <f t="shared" si="46"/>
        <v>-0.73392868452720217</v>
      </c>
      <c r="K148" s="184">
        <v>5.3590664272890489</v>
      </c>
      <c r="L148" s="185">
        <f t="shared" si="47"/>
        <v>2.0052758135706372</v>
      </c>
      <c r="M148" s="184">
        <v>4.5181674565560819</v>
      </c>
      <c r="N148" s="185">
        <f t="shared" si="48"/>
        <v>-0.84089897073296704</v>
      </c>
      <c r="O148" s="185">
        <f>IFERROR(M148-C148,"-")</f>
        <v>-0.74978834454889043</v>
      </c>
    </row>
    <row r="149" spans="1:16" x14ac:dyDescent="0.25">
      <c r="B149" s="114" t="s">
        <v>87</v>
      </c>
      <c r="C149" s="184">
        <v>4.024064171122995</v>
      </c>
      <c r="D149" s="185">
        <v>1.1482780076009824</v>
      </c>
      <c r="E149" s="184">
        <v>2.1721311475409837</v>
      </c>
      <c r="F149" s="185">
        <f t="shared" si="46"/>
        <v>-1.8519330235820113</v>
      </c>
      <c r="G149" s="184">
        <v>3.1950718685831623</v>
      </c>
      <c r="H149" s="185">
        <f t="shared" si="46"/>
        <v>1.0229407210421786</v>
      </c>
      <c r="I149" s="184">
        <v>2.6366197183098592</v>
      </c>
      <c r="J149" s="185">
        <f t="shared" si="46"/>
        <v>-0.55845215027330308</v>
      </c>
      <c r="K149" s="184">
        <v>3.9280575539568345</v>
      </c>
      <c r="L149" s="185">
        <f t="shared" si="47"/>
        <v>1.2914378356469753</v>
      </c>
      <c r="M149" s="184">
        <v>4.2538461538461538</v>
      </c>
      <c r="N149" s="185">
        <f t="shared" si="48"/>
        <v>0.3257885998893193</v>
      </c>
      <c r="O149" s="185">
        <f t="shared" ref="O149:O152" si="49">IFERROR(M149-C149,"-")</f>
        <v>0.22978198272315886</v>
      </c>
    </row>
    <row r="150" spans="1:16" x14ac:dyDescent="0.25">
      <c r="A150" s="120"/>
      <c r="B150" s="114" t="s">
        <v>89</v>
      </c>
      <c r="C150" s="184">
        <v>3.1800518134715028</v>
      </c>
      <c r="D150" s="185">
        <v>0.11377274370406099</v>
      </c>
      <c r="E150" s="184">
        <v>1.7105263157894737</v>
      </c>
      <c r="F150" s="185">
        <f t="shared" si="46"/>
        <v>-1.4695254976820291</v>
      </c>
      <c r="G150" s="184">
        <v>3.2486938349007315</v>
      </c>
      <c r="H150" s="185">
        <f t="shared" si="46"/>
        <v>1.5381675191112578</v>
      </c>
      <c r="I150" s="184">
        <v>2.5501330967169475</v>
      </c>
      <c r="J150" s="185">
        <f t="shared" si="46"/>
        <v>-0.69856073818378395</v>
      </c>
      <c r="K150" s="184">
        <v>3.7243816254416959</v>
      </c>
      <c r="L150" s="185">
        <f t="shared" si="47"/>
        <v>1.1742485287247484</v>
      </c>
      <c r="M150" s="184">
        <v>4.0418250950570345</v>
      </c>
      <c r="N150" s="185">
        <f t="shared" si="48"/>
        <v>0.31744346961533854</v>
      </c>
      <c r="O150" s="185">
        <f t="shared" si="49"/>
        <v>0.86177328158553168</v>
      </c>
    </row>
    <row r="151" spans="1:16" x14ac:dyDescent="0.25">
      <c r="B151" s="114" t="s">
        <v>91</v>
      </c>
      <c r="C151" s="184">
        <v>3.2572769953051641</v>
      </c>
      <c r="D151" s="185">
        <v>-0.41650941246182605</v>
      </c>
      <c r="E151" s="184">
        <v>2.3322033898305086</v>
      </c>
      <c r="F151" s="185">
        <f t="shared" si="46"/>
        <v>-0.92507360547465556</v>
      </c>
      <c r="G151" s="184">
        <v>3.2394548994159638</v>
      </c>
      <c r="H151" s="185">
        <f t="shared" si="46"/>
        <v>0.9072515095854552</v>
      </c>
      <c r="I151" s="184">
        <v>2.7950963222416814</v>
      </c>
      <c r="J151" s="185">
        <f t="shared" si="46"/>
        <v>-0.4443585771742824</v>
      </c>
      <c r="K151" s="184">
        <v>3.3473531544597535</v>
      </c>
      <c r="L151" s="185">
        <f t="shared" si="47"/>
        <v>0.55225683221807209</v>
      </c>
      <c r="M151" s="184">
        <v>2.7167487684729066</v>
      </c>
      <c r="N151" s="185">
        <f t="shared" si="48"/>
        <v>-0.63060438598684687</v>
      </c>
      <c r="O151" s="185">
        <f t="shared" si="49"/>
        <v>-0.54052822683225754</v>
      </c>
    </row>
    <row r="152" spans="1:16" x14ac:dyDescent="0.25">
      <c r="B152" s="114" t="s">
        <v>93</v>
      </c>
      <c r="C152" s="184">
        <v>3.1033634126333061</v>
      </c>
      <c r="D152" s="185">
        <v>-0.20378946254200958</v>
      </c>
      <c r="E152" s="184">
        <v>2.5040983606557377</v>
      </c>
      <c r="F152" s="185">
        <f t="shared" si="46"/>
        <v>-0.59926505197756841</v>
      </c>
      <c r="G152" s="184">
        <v>4.466221232368226</v>
      </c>
      <c r="H152" s="185">
        <f t="shared" si="46"/>
        <v>1.9621228717124883</v>
      </c>
      <c r="I152" s="184">
        <v>2.5809756097560976</v>
      </c>
      <c r="J152" s="185">
        <f t="shared" si="46"/>
        <v>-1.8852456226121284</v>
      </c>
      <c r="K152" s="184">
        <v>3.2475832438238452</v>
      </c>
      <c r="L152" s="185">
        <f t="shared" si="47"/>
        <v>0.66660763406774759</v>
      </c>
      <c r="M152" s="184"/>
      <c r="N152" s="185"/>
      <c r="O152" s="185"/>
    </row>
    <row r="153" spans="1:16" ht="15.75" x14ac:dyDescent="0.25">
      <c r="B153" s="117" t="s">
        <v>30</v>
      </c>
      <c r="C153" s="186">
        <v>3.2319371727748689</v>
      </c>
      <c r="D153" s="187">
        <v>-6.6526058531715115E-3</v>
      </c>
      <c r="E153" s="186">
        <v>2.8492474710091291</v>
      </c>
      <c r="F153" s="187">
        <f t="shared" si="46"/>
        <v>-0.3826897017657398</v>
      </c>
      <c r="G153" s="186">
        <v>3.2031719989062073</v>
      </c>
      <c r="H153" s="187">
        <f t="shared" si="46"/>
        <v>0.35392452789707818</v>
      </c>
      <c r="I153" s="186">
        <v>3.0895124766894591</v>
      </c>
      <c r="J153" s="187">
        <f t="shared" si="46"/>
        <v>-0.11365952221674824</v>
      </c>
      <c r="K153" s="186">
        <v>3.262616401321718</v>
      </c>
      <c r="L153" s="187">
        <f t="shared" si="47"/>
        <v>0.17310392463225899</v>
      </c>
      <c r="M153" s="186">
        <v>3.2607766298539365</v>
      </c>
      <c r="N153" s="187">
        <v>-4.2836111099191498E-3</v>
      </c>
      <c r="O153" s="187">
        <v>1.0026419795119867E-2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296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2.8354231974921631</v>
      </c>
      <c r="D163" s="185">
        <v>3.5759897828863352E-2</v>
      </c>
      <c r="E163" s="184">
        <v>2.6476462196861625</v>
      </c>
      <c r="F163" s="185">
        <f t="shared" ref="F163:J165" si="50">IFERROR(E163-C163,"-")</f>
        <v>-0.18777697780600056</v>
      </c>
      <c r="G163" s="184">
        <v>2.2834645669291338</v>
      </c>
      <c r="H163" s="185">
        <f t="shared" si="50"/>
        <v>-0.36418165275702874</v>
      </c>
      <c r="I163" s="184">
        <v>2.575113808801214</v>
      </c>
      <c r="J163" s="185">
        <f t="shared" si="50"/>
        <v>0.29164924187208019</v>
      </c>
      <c r="K163" s="184">
        <v>3.2624390243902437</v>
      </c>
      <c r="L163" s="185">
        <f t="shared" ref="L163:L165" si="51">IFERROR(K163-I163,"-")</f>
        <v>0.6873252155890297</v>
      </c>
      <c r="M163" s="184">
        <v>3.4018801410105759</v>
      </c>
      <c r="N163" s="185">
        <f t="shared" ref="N163:N165" si="52">IFERROR(M163-K163,"-")</f>
        <v>0.13944111662033221</v>
      </c>
      <c r="O163" s="185">
        <f t="shared" ref="O163" si="53">IFERROR(M163-C163,"-")</f>
        <v>0.5664569435184128</v>
      </c>
    </row>
    <row r="164" spans="2:15" x14ac:dyDescent="0.25">
      <c r="B164" s="114" t="s">
        <v>73</v>
      </c>
      <c r="C164" s="184">
        <v>2.8952879581151834</v>
      </c>
      <c r="D164" s="185">
        <v>0.54242510858122861</v>
      </c>
      <c r="E164" s="184">
        <v>2.5011627906976743</v>
      </c>
      <c r="F164" s="185">
        <f t="shared" si="50"/>
        <v>-0.39412516741750903</v>
      </c>
      <c r="G164" s="184">
        <v>1.8796561604584527</v>
      </c>
      <c r="H164" s="185">
        <f t="shared" si="50"/>
        <v>-0.62150663023922159</v>
      </c>
      <c r="I164" s="184">
        <v>2.497737556561086</v>
      </c>
      <c r="J164" s="185">
        <f t="shared" si="50"/>
        <v>0.61808139610263324</v>
      </c>
      <c r="K164" s="184">
        <v>2.7587822014051522</v>
      </c>
      <c r="L164" s="185">
        <f t="shared" si="51"/>
        <v>0.2610446448440662</v>
      </c>
      <c r="M164" s="184">
        <v>3.1713917525773194</v>
      </c>
      <c r="N164" s="185">
        <f t="shared" si="52"/>
        <v>0.41260955117216724</v>
      </c>
      <c r="O164" s="185">
        <f>IFERROR(M164-C164,"-")</f>
        <v>0.27610379446213607</v>
      </c>
    </row>
    <row r="165" spans="2:15" x14ac:dyDescent="0.25">
      <c r="B165" s="114" t="s">
        <v>75</v>
      </c>
      <c r="C165" s="184">
        <v>2.7114754098360656</v>
      </c>
      <c r="D165" s="185">
        <v>-0.28852459016393439</v>
      </c>
      <c r="E165" s="184">
        <v>2.3419023136246788</v>
      </c>
      <c r="F165" s="185">
        <f t="shared" si="50"/>
        <v>-0.36957309621138679</v>
      </c>
      <c r="G165" s="184">
        <v>1.9816176470588236</v>
      </c>
      <c r="H165" s="185">
        <f t="shared" si="50"/>
        <v>-0.36028466656585523</v>
      </c>
      <c r="I165" s="184">
        <v>3.1100217864923749</v>
      </c>
      <c r="J165" s="185">
        <f t="shared" si="50"/>
        <v>1.1284041394335513</v>
      </c>
      <c r="K165" s="184">
        <v>2.9254201680672267</v>
      </c>
      <c r="L165" s="185">
        <f t="shared" si="51"/>
        <v>-0.18460161842514822</v>
      </c>
      <c r="M165" s="184">
        <v>3.0355220667384284</v>
      </c>
      <c r="N165" s="185">
        <f t="shared" si="52"/>
        <v>0.11010189867120168</v>
      </c>
      <c r="O165" s="185">
        <f t="shared" ref="O165:O168" si="54">IFERROR(M165-C165,"-")</f>
        <v>0.32404665690236278</v>
      </c>
    </row>
    <row r="166" spans="2:15" x14ac:dyDescent="0.25">
      <c r="B166" s="114" t="s">
        <v>77</v>
      </c>
      <c r="C166" s="184">
        <v>3.0480349344978164</v>
      </c>
      <c r="D166" s="185">
        <v>0.48402109366736656</v>
      </c>
      <c r="E166" s="184" t="s">
        <v>227</v>
      </c>
      <c r="F166" s="185" t="str">
        <f>IFERROR(E166-C166,"-")</f>
        <v>-</v>
      </c>
      <c r="G166" s="184">
        <v>2.4818840579710146</v>
      </c>
      <c r="H166" s="185" t="str">
        <f>IFERROR(G166-E166,"-")</f>
        <v>-</v>
      </c>
      <c r="I166" s="184">
        <v>3.3536379018612523</v>
      </c>
      <c r="J166" s="185">
        <f>IFERROR(I166-G166,"-")</f>
        <v>0.87175384389023769</v>
      </c>
      <c r="K166" s="184">
        <v>2.8601626016260164</v>
      </c>
      <c r="L166" s="185">
        <f>IFERROR(K166-I166,"-")</f>
        <v>-0.49347530023523589</v>
      </c>
      <c r="M166" s="184">
        <v>3.2119658119658121</v>
      </c>
      <c r="N166" s="185">
        <f>IFERROR(M166-K166,"-")</f>
        <v>0.35180321033979567</v>
      </c>
      <c r="O166" s="185">
        <f t="shared" si="54"/>
        <v>0.16393087746799573</v>
      </c>
    </row>
    <row r="167" spans="2:15" x14ac:dyDescent="0.25">
      <c r="B167" s="114" t="s">
        <v>79</v>
      </c>
      <c r="C167" s="184">
        <v>2.3481012658227849</v>
      </c>
      <c r="D167" s="185">
        <v>-0.33104311920395313</v>
      </c>
      <c r="E167" s="184" t="s">
        <v>227</v>
      </c>
      <c r="F167" s="185" t="str">
        <f t="shared" ref="F167:J175" si="55">IFERROR(E167-C167,"-")</f>
        <v>-</v>
      </c>
      <c r="G167" s="184">
        <v>2.5666251556662516</v>
      </c>
      <c r="H167" s="185" t="str">
        <f t="shared" si="55"/>
        <v>-</v>
      </c>
      <c r="I167" s="184">
        <v>2.7726495726495726</v>
      </c>
      <c r="J167" s="185">
        <f t="shared" si="55"/>
        <v>0.20602441698332097</v>
      </c>
      <c r="K167" s="184">
        <v>3.4193548387096775</v>
      </c>
      <c r="L167" s="185">
        <f t="shared" ref="L167:L175" si="56">IFERROR(K167-I167,"-")</f>
        <v>0.64670526606010492</v>
      </c>
      <c r="M167" s="184">
        <v>3.05</v>
      </c>
      <c r="N167" s="185">
        <f t="shared" ref="N167:N174" si="57">IFERROR(M167-K167,"-")</f>
        <v>-0.36935483870967767</v>
      </c>
      <c r="O167" s="185">
        <f t="shared" si="54"/>
        <v>0.70189873417721493</v>
      </c>
    </row>
    <row r="168" spans="2:15" x14ac:dyDescent="0.25">
      <c r="B168" s="114" t="s">
        <v>81</v>
      </c>
      <c r="C168" s="184">
        <v>2.7462686567164178</v>
      </c>
      <c r="D168" s="185">
        <v>-2.4159358847784418E-2</v>
      </c>
      <c r="E168" s="184" t="s">
        <v>227</v>
      </c>
      <c r="F168" s="185" t="str">
        <f t="shared" si="55"/>
        <v>-</v>
      </c>
      <c r="G168" s="184">
        <v>2.5984848484848486</v>
      </c>
      <c r="H168" s="185" t="str">
        <f t="shared" si="55"/>
        <v>-</v>
      </c>
      <c r="I168" s="184">
        <v>2.6290726817042605</v>
      </c>
      <c r="J168" s="185">
        <f t="shared" si="55"/>
        <v>3.0587833219411831E-2</v>
      </c>
      <c r="K168" s="184">
        <v>3.8049886621315192</v>
      </c>
      <c r="L168" s="185">
        <f t="shared" si="56"/>
        <v>1.1759159804272588</v>
      </c>
      <c r="M168" s="184">
        <v>2.4794520547945207</v>
      </c>
      <c r="N168" s="185">
        <f t="shared" si="57"/>
        <v>-1.3255366073369985</v>
      </c>
      <c r="O168" s="185">
        <f t="shared" si="54"/>
        <v>-0.26681660192189716</v>
      </c>
    </row>
    <row r="169" spans="2:15" x14ac:dyDescent="0.25">
      <c r="B169" s="114" t="s">
        <v>83</v>
      </c>
      <c r="C169" s="184">
        <v>3.5330188679245285</v>
      </c>
      <c r="D169" s="185">
        <v>0.59569693060259121</v>
      </c>
      <c r="E169" s="184" t="s">
        <v>227</v>
      </c>
      <c r="F169" s="185" t="str">
        <f t="shared" si="55"/>
        <v>-</v>
      </c>
      <c r="G169" s="184">
        <v>2.5320623916811091</v>
      </c>
      <c r="H169" s="185" t="str">
        <f t="shared" si="55"/>
        <v>-</v>
      </c>
      <c r="I169" s="184">
        <v>3.0395061728395061</v>
      </c>
      <c r="J169" s="185">
        <f t="shared" si="55"/>
        <v>0.50744378115839694</v>
      </c>
      <c r="K169" s="184">
        <v>3.221294363256785</v>
      </c>
      <c r="L169" s="185">
        <f t="shared" si="56"/>
        <v>0.18178819041727889</v>
      </c>
      <c r="M169" s="184">
        <v>2.9655963302752295</v>
      </c>
      <c r="N169" s="185">
        <f t="shared" si="57"/>
        <v>-0.25569803298155547</v>
      </c>
      <c r="O169" s="185">
        <f>IFERROR(M169-C169,"-")</f>
        <v>-0.56742253764929895</v>
      </c>
    </row>
    <row r="170" spans="2:15" x14ac:dyDescent="0.25">
      <c r="B170" s="114" t="s">
        <v>85</v>
      </c>
      <c r="C170" s="184">
        <v>3.7300509337860781</v>
      </c>
      <c r="D170" s="185">
        <v>0.6460444717505367</v>
      </c>
      <c r="E170" s="184">
        <v>2.5263157894736841</v>
      </c>
      <c r="F170" s="185">
        <f t="shared" si="55"/>
        <v>-1.203735144312394</v>
      </c>
      <c r="G170" s="184">
        <v>3.0444444444444443</v>
      </c>
      <c r="H170" s="185">
        <f t="shared" si="55"/>
        <v>0.51812865497076022</v>
      </c>
      <c r="I170" s="184">
        <v>3.2798634812286691</v>
      </c>
      <c r="J170" s="185">
        <f t="shared" si="55"/>
        <v>0.23541903678422482</v>
      </c>
      <c r="K170" s="184">
        <v>3.7811735941320292</v>
      </c>
      <c r="L170" s="185">
        <f t="shared" si="56"/>
        <v>0.50131011290336014</v>
      </c>
      <c r="M170" s="184">
        <v>3.7306967984934087</v>
      </c>
      <c r="N170" s="185">
        <f t="shared" si="57"/>
        <v>-5.0476795638620509E-2</v>
      </c>
      <c r="O170" s="185">
        <f>IFERROR(M170-C170,"-")</f>
        <v>6.458647073306345E-4</v>
      </c>
    </row>
    <row r="171" spans="2:15" x14ac:dyDescent="0.25">
      <c r="B171" s="114" t="s">
        <v>87</v>
      </c>
      <c r="C171" s="184">
        <v>3.6268656716417911</v>
      </c>
      <c r="D171" s="185">
        <v>-0.75502409213773669</v>
      </c>
      <c r="E171" s="184">
        <v>2.058252427184466</v>
      </c>
      <c r="F171" s="185">
        <f t="shared" si="55"/>
        <v>-1.5686132444573251</v>
      </c>
      <c r="G171" s="184">
        <v>2.6835443037974684</v>
      </c>
      <c r="H171" s="185">
        <f t="shared" si="55"/>
        <v>0.62529187661300245</v>
      </c>
      <c r="I171" s="184">
        <v>2.7576301615798924</v>
      </c>
      <c r="J171" s="185">
        <f t="shared" si="55"/>
        <v>7.4085857782423936E-2</v>
      </c>
      <c r="K171" s="184">
        <v>2.4781021897810218</v>
      </c>
      <c r="L171" s="185">
        <f t="shared" si="56"/>
        <v>-0.27952797179887057</v>
      </c>
      <c r="M171" s="184">
        <v>3.4807370184254607</v>
      </c>
      <c r="N171" s="185">
        <f t="shared" si="57"/>
        <v>1.0026348286444389</v>
      </c>
      <c r="O171" s="185">
        <f t="shared" ref="O171:O174" si="58">IFERROR(M171-C171,"-")</f>
        <v>-0.1461286532163304</v>
      </c>
    </row>
    <row r="172" spans="2:15" x14ac:dyDescent="0.25">
      <c r="B172" s="114" t="s">
        <v>89</v>
      </c>
      <c r="C172" s="184">
        <v>3.0652557319223988</v>
      </c>
      <c r="D172" s="185">
        <v>0.53227890482792439</v>
      </c>
      <c r="E172" s="184">
        <v>1.7537688442211055</v>
      </c>
      <c r="F172" s="185">
        <f t="shared" si="55"/>
        <v>-1.3114868877012933</v>
      </c>
      <c r="G172" s="184">
        <v>2.5418641390205372</v>
      </c>
      <c r="H172" s="185">
        <f t="shared" si="55"/>
        <v>0.78809529479943174</v>
      </c>
      <c r="I172" s="184">
        <v>2.6530303030303028</v>
      </c>
      <c r="J172" s="185">
        <f t="shared" si="55"/>
        <v>0.11116616400976564</v>
      </c>
      <c r="K172" s="184">
        <v>2.3209366391184574</v>
      </c>
      <c r="L172" s="185">
        <f t="shared" si="56"/>
        <v>-0.33209366391184547</v>
      </c>
      <c r="M172" s="184">
        <v>2.5513196480938416</v>
      </c>
      <c r="N172" s="185">
        <f t="shared" si="57"/>
        <v>0.23038300897538422</v>
      </c>
      <c r="O172" s="185">
        <f t="shared" si="58"/>
        <v>-0.51393608382855716</v>
      </c>
    </row>
    <row r="173" spans="2:15" x14ac:dyDescent="0.25">
      <c r="B173" s="114" t="s">
        <v>91</v>
      </c>
      <c r="C173" s="184">
        <v>2.943894389438944</v>
      </c>
      <c r="D173" s="185">
        <v>0.27968774737252344</v>
      </c>
      <c r="E173" s="184">
        <v>1.9065420560747663</v>
      </c>
      <c r="F173" s="185">
        <f t="shared" si="55"/>
        <v>-1.0373523333641776</v>
      </c>
      <c r="G173" s="184">
        <v>2.5369515011547343</v>
      </c>
      <c r="H173" s="185">
        <f t="shared" si="55"/>
        <v>0.63040944507996799</v>
      </c>
      <c r="I173" s="184">
        <v>2.5677083333333335</v>
      </c>
      <c r="J173" s="185">
        <f t="shared" si="55"/>
        <v>3.0756832178599147E-2</v>
      </c>
      <c r="K173" s="184">
        <v>2.8983739837398375</v>
      </c>
      <c r="L173" s="185">
        <f t="shared" si="56"/>
        <v>0.33066565040650397</v>
      </c>
      <c r="M173" s="184">
        <v>2.5370138017565873</v>
      </c>
      <c r="N173" s="185">
        <f t="shared" si="57"/>
        <v>-0.36136018198325015</v>
      </c>
      <c r="O173" s="185">
        <f t="shared" si="58"/>
        <v>-0.40688058768235669</v>
      </c>
    </row>
    <row r="174" spans="2:15" x14ac:dyDescent="0.25">
      <c r="B174" s="114" t="s">
        <v>93</v>
      </c>
      <c r="C174" s="184">
        <v>3.1069692058346838</v>
      </c>
      <c r="D174" s="185">
        <v>0.31602843928416124</v>
      </c>
      <c r="E174" s="184">
        <v>2.4467213114754101</v>
      </c>
      <c r="F174" s="185">
        <f t="shared" si="55"/>
        <v>-0.66024789435927378</v>
      </c>
      <c r="G174" s="184">
        <v>2.8218085106382977</v>
      </c>
      <c r="H174" s="185">
        <f t="shared" si="55"/>
        <v>0.37508719916288769</v>
      </c>
      <c r="I174" s="184">
        <v>2.5267770204479065</v>
      </c>
      <c r="J174" s="185">
        <f t="shared" si="55"/>
        <v>-0.29503149019039121</v>
      </c>
      <c r="K174" s="184">
        <v>3.1310344827586207</v>
      </c>
      <c r="L174" s="185">
        <f t="shared" si="56"/>
        <v>0.6042574623107142</v>
      </c>
      <c r="M174" s="184"/>
      <c r="N174" s="185"/>
      <c r="O174" s="185"/>
    </row>
    <row r="175" spans="2:15" ht="15.75" x14ac:dyDescent="0.25">
      <c r="B175" s="117" t="s">
        <v>30</v>
      </c>
      <c r="C175" s="186">
        <v>3.0272767923684603</v>
      </c>
      <c r="D175" s="187">
        <v>0.16919451679115483</v>
      </c>
      <c r="E175" s="186">
        <v>2.4136269786648312</v>
      </c>
      <c r="F175" s="187">
        <f t="shared" si="55"/>
        <v>-0.61364981370362903</v>
      </c>
      <c r="G175" s="186">
        <v>2.5581721334454723</v>
      </c>
      <c r="H175" s="187">
        <f t="shared" si="55"/>
        <v>0.14454515478064112</v>
      </c>
      <c r="I175" s="186">
        <v>2.8007977475363681</v>
      </c>
      <c r="J175" s="187">
        <f t="shared" si="55"/>
        <v>0.24262561409089578</v>
      </c>
      <c r="K175" s="186">
        <v>3.0535632708999545</v>
      </c>
      <c r="L175" s="187">
        <f t="shared" si="56"/>
        <v>0.25276552336358638</v>
      </c>
      <c r="M175" s="186">
        <v>3.1097150259067359</v>
      </c>
      <c r="N175" s="187">
        <v>6.3145482885941462E-2</v>
      </c>
      <c r="O175" s="187">
        <v>9.0509510476663557E-2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297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2.2275862068965515</v>
      </c>
      <c r="D185" s="185">
        <v>-0.73419723259389436</v>
      </c>
      <c r="E185" s="184">
        <v>2.3828828828828827</v>
      </c>
      <c r="F185" s="185">
        <f t="shared" ref="F185:J187" si="59">IFERROR(E185-C185,"-")</f>
        <v>0.15529667598633123</v>
      </c>
      <c r="G185" s="184">
        <v>1.6046511627906976</v>
      </c>
      <c r="H185" s="185">
        <f t="shared" si="59"/>
        <v>-0.77823172009218511</v>
      </c>
      <c r="I185" s="184">
        <v>2.4294117647058822</v>
      </c>
      <c r="J185" s="185">
        <f t="shared" si="59"/>
        <v>0.82476060191518452</v>
      </c>
      <c r="K185" s="184">
        <v>2.5857740585774058</v>
      </c>
      <c r="L185" s="185">
        <f t="shared" ref="L185:L187" si="60">IFERROR(K185-I185,"-")</f>
        <v>0.15636229387152367</v>
      </c>
      <c r="M185" s="184">
        <v>2.8736462093862816</v>
      </c>
      <c r="N185" s="185">
        <f t="shared" ref="N185:N187" si="61">IFERROR(M185-K185,"-")</f>
        <v>0.28787215080887574</v>
      </c>
      <c r="O185" s="185">
        <f t="shared" ref="O185" si="62">IFERROR(M185-C185,"-")</f>
        <v>0.64606000248973006</v>
      </c>
    </row>
    <row r="186" spans="1:16" x14ac:dyDescent="0.25">
      <c r="B186" s="114" t="s">
        <v>73</v>
      </c>
      <c r="C186" s="184">
        <v>2.5797101449275361</v>
      </c>
      <c r="D186" s="185">
        <v>0.27444698703279924</v>
      </c>
      <c r="E186" s="184">
        <v>2.25</v>
      </c>
      <c r="F186" s="185">
        <f t="shared" si="59"/>
        <v>-0.32971014492753614</v>
      </c>
      <c r="G186" s="184">
        <v>2.2702702702702702</v>
      </c>
      <c r="H186" s="185">
        <f t="shared" si="59"/>
        <v>2.0270270270270174E-2</v>
      </c>
      <c r="I186" s="184">
        <v>2.8324022346368714</v>
      </c>
      <c r="J186" s="185">
        <f t="shared" si="59"/>
        <v>0.56213196436660118</v>
      </c>
      <c r="K186" s="184">
        <v>2.5750000000000002</v>
      </c>
      <c r="L186" s="185">
        <f t="shared" si="60"/>
        <v>-0.25740223463687117</v>
      </c>
      <c r="M186" s="184">
        <v>2.9292929292929295</v>
      </c>
      <c r="N186" s="185">
        <f t="shared" si="61"/>
        <v>0.35429292929292933</v>
      </c>
      <c r="O186" s="185">
        <f>IFERROR(M186-C186,"-")</f>
        <v>0.34958278436539336</v>
      </c>
    </row>
    <row r="187" spans="1:16" x14ac:dyDescent="0.25">
      <c r="B187" s="114" t="s">
        <v>75</v>
      </c>
      <c r="C187" s="184">
        <v>3.0507246376811592</v>
      </c>
      <c r="D187" s="185">
        <v>0.37859349014017551</v>
      </c>
      <c r="E187" s="184">
        <v>3.0352941176470587</v>
      </c>
      <c r="F187" s="185">
        <f t="shared" si="59"/>
        <v>-1.5430520034100503E-2</v>
      </c>
      <c r="G187" s="184">
        <v>1.65625</v>
      </c>
      <c r="H187" s="185">
        <f t="shared" si="59"/>
        <v>-1.3790441176470587</v>
      </c>
      <c r="I187" s="184">
        <v>2.5076142131979697</v>
      </c>
      <c r="J187" s="185">
        <f t="shared" si="59"/>
        <v>0.85136421319796973</v>
      </c>
      <c r="K187" s="184">
        <v>4.1359223300970873</v>
      </c>
      <c r="L187" s="185">
        <f t="shared" si="60"/>
        <v>1.6283081168991176</v>
      </c>
      <c r="M187" s="184">
        <v>2.9226519337016574</v>
      </c>
      <c r="N187" s="185">
        <f t="shared" si="61"/>
        <v>-1.2132703963954299</v>
      </c>
      <c r="O187" s="185">
        <f t="shared" ref="O187:O190" si="63">IFERROR(M187-C187,"-")</f>
        <v>-0.12807270397950177</v>
      </c>
    </row>
    <row r="188" spans="1:16" x14ac:dyDescent="0.25">
      <c r="B188" s="114" t="s">
        <v>77</v>
      </c>
      <c r="C188" s="184">
        <v>2.5083333333333333</v>
      </c>
      <c r="D188" s="185">
        <v>-0.20740270727580379</v>
      </c>
      <c r="E188" s="184" t="s">
        <v>227</v>
      </c>
      <c r="F188" s="185" t="str">
        <f>IFERROR(E188-C188,"-")</f>
        <v>-</v>
      </c>
      <c r="G188" s="184">
        <v>1.8064516129032258</v>
      </c>
      <c r="H188" s="185" t="str">
        <f>IFERROR(G188-E188,"-")</f>
        <v>-</v>
      </c>
      <c r="I188" s="184">
        <v>2.7118644067796609</v>
      </c>
      <c r="J188" s="185">
        <f>IFERROR(I188-G188,"-")</f>
        <v>0.90541279387643514</v>
      </c>
      <c r="K188" s="184">
        <v>3.5714285714285716</v>
      </c>
      <c r="L188" s="185">
        <f>IFERROR(K188-I188,"-")</f>
        <v>0.85956416464891072</v>
      </c>
      <c r="M188" s="184">
        <v>4.037383177570093</v>
      </c>
      <c r="N188" s="185">
        <f>IFERROR(M188-K188,"-")</f>
        <v>0.4659546061415214</v>
      </c>
      <c r="O188" s="185">
        <f t="shared" si="63"/>
        <v>1.5290498442367597</v>
      </c>
    </row>
    <row r="189" spans="1:16" x14ac:dyDescent="0.25">
      <c r="B189" s="114" t="s">
        <v>79</v>
      </c>
      <c r="C189" s="184">
        <v>2.0384615384615383</v>
      </c>
      <c r="D189" s="185">
        <v>-0.97023411371237467</v>
      </c>
      <c r="E189" s="184" t="s">
        <v>227</v>
      </c>
      <c r="F189" s="185" t="str">
        <f t="shared" ref="F189:J197" si="64">IFERROR(E189-C189,"-")</f>
        <v>-</v>
      </c>
      <c r="G189" s="184">
        <v>2.2323232323232323</v>
      </c>
      <c r="H189" s="185" t="str">
        <f t="shared" si="64"/>
        <v>-</v>
      </c>
      <c r="I189" s="184">
        <v>2.7777777777777777</v>
      </c>
      <c r="J189" s="185">
        <f t="shared" si="64"/>
        <v>0.54545454545454541</v>
      </c>
      <c r="K189" s="184">
        <v>2.8666666666666667</v>
      </c>
      <c r="L189" s="185">
        <f t="shared" ref="L189:L197" si="65">IFERROR(K189-I189,"-")</f>
        <v>8.8888888888889017E-2</v>
      </c>
      <c r="M189" s="184">
        <v>2.7593984962406015</v>
      </c>
      <c r="N189" s="185">
        <f t="shared" ref="N189:N196" si="66">IFERROR(M189-K189,"-")</f>
        <v>-0.10726817042606518</v>
      </c>
      <c r="O189" s="185">
        <f t="shared" si="63"/>
        <v>0.72093695777906319</v>
      </c>
    </row>
    <row r="190" spans="1:16" x14ac:dyDescent="0.25">
      <c r="B190" s="114" t="s">
        <v>120</v>
      </c>
      <c r="C190" s="184">
        <v>2.5299999999999998</v>
      </c>
      <c r="D190" s="185">
        <v>-0.49127659574468119</v>
      </c>
      <c r="E190" s="184" t="s">
        <v>227</v>
      </c>
      <c r="F190" s="185" t="str">
        <f t="shared" si="64"/>
        <v>-</v>
      </c>
      <c r="G190" s="184">
        <v>2.5396825396825395</v>
      </c>
      <c r="H190" s="185" t="str">
        <f t="shared" si="64"/>
        <v>-</v>
      </c>
      <c r="I190" s="184">
        <v>2.7916666666666665</v>
      </c>
      <c r="J190" s="185">
        <f t="shared" si="64"/>
        <v>0.25198412698412698</v>
      </c>
      <c r="K190" s="184">
        <v>2.5697674418604652</v>
      </c>
      <c r="L190" s="185">
        <f t="shared" si="65"/>
        <v>-0.22189922480620128</v>
      </c>
      <c r="M190" s="184">
        <v>2.324786324786325</v>
      </c>
      <c r="N190" s="185">
        <f t="shared" si="66"/>
        <v>-0.24498111707414028</v>
      </c>
      <c r="O190" s="185">
        <f t="shared" si="63"/>
        <v>-0.20521367521367484</v>
      </c>
    </row>
    <row r="191" spans="1:16" x14ac:dyDescent="0.25">
      <c r="B191" s="114" t="s">
        <v>83</v>
      </c>
      <c r="C191" s="184">
        <v>3.5844155844155843</v>
      </c>
      <c r="D191" s="185">
        <v>-3.5053442133088364E-2</v>
      </c>
      <c r="E191" s="184" t="s">
        <v>227</v>
      </c>
      <c r="F191" s="185" t="str">
        <f t="shared" si="64"/>
        <v>-</v>
      </c>
      <c r="G191" s="184">
        <v>2.5662650602409638</v>
      </c>
      <c r="H191" s="185" t="str">
        <f t="shared" si="64"/>
        <v>-</v>
      </c>
      <c r="I191" s="184">
        <v>3.7247706422018347</v>
      </c>
      <c r="J191" s="185">
        <f t="shared" si="64"/>
        <v>1.1585055819608709</v>
      </c>
      <c r="K191" s="184">
        <v>2.5481481481481483</v>
      </c>
      <c r="L191" s="185">
        <f t="shared" si="65"/>
        <v>-1.1766224940536865</v>
      </c>
      <c r="M191" s="184">
        <v>2.6422764227642275</v>
      </c>
      <c r="N191" s="185">
        <f t="shared" si="66"/>
        <v>9.4128274616079199E-2</v>
      </c>
      <c r="O191" s="185">
        <f>IFERROR(M191-C191,"-")</f>
        <v>-0.9421391616513568</v>
      </c>
    </row>
    <row r="192" spans="1:16" x14ac:dyDescent="0.25">
      <c r="B192" s="114" t="s">
        <v>85</v>
      </c>
      <c r="C192" s="184">
        <v>2.8250000000000002</v>
      </c>
      <c r="D192" s="185">
        <v>-0.62738095238095237</v>
      </c>
      <c r="E192" s="184">
        <v>2.5714285714285716</v>
      </c>
      <c r="F192" s="185">
        <f t="shared" si="64"/>
        <v>-0.25357142857142856</v>
      </c>
      <c r="G192" s="184">
        <v>2.8058252427184467</v>
      </c>
      <c r="H192" s="185">
        <f t="shared" si="64"/>
        <v>0.23439667128987507</v>
      </c>
      <c r="I192" s="184">
        <v>2.5</v>
      </c>
      <c r="J192" s="185">
        <f t="shared" si="64"/>
        <v>-0.30582524271844669</v>
      </c>
      <c r="K192" s="184">
        <v>3.4957983193277311</v>
      </c>
      <c r="L192" s="185">
        <f t="shared" si="65"/>
        <v>0.99579831932773111</v>
      </c>
      <c r="M192" s="184">
        <v>4.1339285714285712</v>
      </c>
      <c r="N192" s="185">
        <f t="shared" si="66"/>
        <v>0.63813025210084007</v>
      </c>
      <c r="O192" s="185">
        <f>IFERROR(M192-C192,"-")</f>
        <v>1.308928571428571</v>
      </c>
    </row>
    <row r="193" spans="2:16" x14ac:dyDescent="0.25">
      <c r="B193" s="114" t="s">
        <v>87</v>
      </c>
      <c r="C193" s="184">
        <v>3.0654205607476634</v>
      </c>
      <c r="D193" s="185">
        <v>-0.76185216652506371</v>
      </c>
      <c r="E193" s="184">
        <v>1.8918918918918919</v>
      </c>
      <c r="F193" s="185">
        <f t="shared" si="64"/>
        <v>-1.1735286688557716</v>
      </c>
      <c r="G193" s="184">
        <v>2.9885057471264367</v>
      </c>
      <c r="H193" s="185">
        <f t="shared" si="64"/>
        <v>1.0966138552345448</v>
      </c>
      <c r="I193" s="184">
        <v>2.5051546391752577</v>
      </c>
      <c r="J193" s="185">
        <f t="shared" si="64"/>
        <v>-0.48335110795117897</v>
      </c>
      <c r="K193" s="184">
        <v>2.8235294117647061</v>
      </c>
      <c r="L193" s="185">
        <f t="shared" si="65"/>
        <v>0.31837477258944835</v>
      </c>
      <c r="M193" s="184">
        <v>3.06993006993007</v>
      </c>
      <c r="N193" s="185">
        <f t="shared" si="66"/>
        <v>0.24640065816536394</v>
      </c>
      <c r="O193" s="185">
        <f t="shared" ref="O193:O196" si="67">IFERROR(M193-C193,"-")</f>
        <v>4.509509182406557E-3</v>
      </c>
    </row>
    <row r="194" spans="2:16" x14ac:dyDescent="0.25">
      <c r="B194" s="114" t="s">
        <v>89</v>
      </c>
      <c r="C194" s="184">
        <v>2.8217821782178216</v>
      </c>
      <c r="D194" s="185">
        <v>0.84129437333977286</v>
      </c>
      <c r="E194" s="184">
        <v>2.7872340425531914</v>
      </c>
      <c r="F194" s="185">
        <f t="shared" si="64"/>
        <v>-3.454813566463022E-2</v>
      </c>
      <c r="G194" s="184">
        <v>2.3220338983050848</v>
      </c>
      <c r="H194" s="185">
        <f t="shared" si="64"/>
        <v>-0.46520014424810663</v>
      </c>
      <c r="I194" s="184">
        <v>2.6454545454545455</v>
      </c>
      <c r="J194" s="185">
        <f t="shared" si="64"/>
        <v>0.32342064714946073</v>
      </c>
      <c r="K194" s="184">
        <v>2.8175182481751824</v>
      </c>
      <c r="L194" s="185">
        <f t="shared" si="65"/>
        <v>0.17206370272063687</v>
      </c>
      <c r="M194" s="184">
        <v>2.3806451612903228</v>
      </c>
      <c r="N194" s="185">
        <f t="shared" si="66"/>
        <v>-0.4368730868848596</v>
      </c>
      <c r="O194" s="185">
        <f t="shared" si="67"/>
        <v>-0.44113701692749885</v>
      </c>
    </row>
    <row r="195" spans="2:16" x14ac:dyDescent="0.25">
      <c r="B195" s="114" t="s">
        <v>91</v>
      </c>
      <c r="C195" s="184">
        <v>2.8579234972677594</v>
      </c>
      <c r="D195" s="185">
        <v>0.10792349726775941</v>
      </c>
      <c r="E195" s="184">
        <v>1.7192982456140351</v>
      </c>
      <c r="F195" s="185">
        <f t="shared" si="64"/>
        <v>-1.1386252516537243</v>
      </c>
      <c r="G195" s="184">
        <v>2.6972704714640199</v>
      </c>
      <c r="H195" s="185">
        <f t="shared" si="64"/>
        <v>0.97797222584998478</v>
      </c>
      <c r="I195" s="184">
        <v>2.5934065934065935</v>
      </c>
      <c r="J195" s="185">
        <f t="shared" si="64"/>
        <v>-0.10386387805742636</v>
      </c>
      <c r="K195" s="184">
        <v>3.5201465201465201</v>
      </c>
      <c r="L195" s="185">
        <f t="shared" si="65"/>
        <v>0.92673992673992656</v>
      </c>
      <c r="M195" s="184">
        <v>2.2638297872340427</v>
      </c>
      <c r="N195" s="185">
        <f t="shared" si="66"/>
        <v>-1.2563167329124774</v>
      </c>
      <c r="O195" s="185">
        <f t="shared" si="67"/>
        <v>-0.59409371003371669</v>
      </c>
    </row>
    <row r="196" spans="2:16" x14ac:dyDescent="0.25">
      <c r="B196" s="114" t="s">
        <v>93</v>
      </c>
      <c r="C196" s="184">
        <v>2.2181818181818183</v>
      </c>
      <c r="D196" s="185">
        <v>-0.45032646911099938</v>
      </c>
      <c r="E196" s="184">
        <v>2.6081081081081079</v>
      </c>
      <c r="F196" s="185">
        <f t="shared" si="64"/>
        <v>0.38992628992628964</v>
      </c>
      <c r="G196" s="184">
        <v>2.7487437185929648</v>
      </c>
      <c r="H196" s="185">
        <f t="shared" si="64"/>
        <v>0.14063561048485695</v>
      </c>
      <c r="I196" s="184">
        <v>2.3558718861209966</v>
      </c>
      <c r="J196" s="185">
        <f t="shared" si="64"/>
        <v>-0.39287183247196822</v>
      </c>
      <c r="K196" s="184">
        <v>2.9561403508771931</v>
      </c>
      <c r="L196" s="185">
        <f t="shared" si="65"/>
        <v>0.60026846475619644</v>
      </c>
      <c r="M196" s="184"/>
      <c r="N196" s="185"/>
      <c r="O196" s="185"/>
    </row>
    <row r="197" spans="2:16" ht="15.75" x14ac:dyDescent="0.25">
      <c r="B197" s="117" t="s">
        <v>30</v>
      </c>
      <c r="C197" s="186">
        <v>2.6435309973045822</v>
      </c>
      <c r="D197" s="187">
        <v>-0.15457273944946115</v>
      </c>
      <c r="E197" s="186">
        <v>2.3633004926108376</v>
      </c>
      <c r="F197" s="187">
        <f t="shared" si="64"/>
        <v>-0.28023050469374455</v>
      </c>
      <c r="G197" s="186">
        <v>2.5423728813559321</v>
      </c>
      <c r="H197" s="187">
        <f t="shared" si="64"/>
        <v>0.17907238874509446</v>
      </c>
      <c r="I197" s="186">
        <v>2.642156862745098</v>
      </c>
      <c r="J197" s="187">
        <f t="shared" si="64"/>
        <v>9.9783981389165888E-2</v>
      </c>
      <c r="K197" s="186">
        <v>3.0806618407445709</v>
      </c>
      <c r="L197" s="187">
        <f t="shared" si="65"/>
        <v>0.43850497799947297</v>
      </c>
      <c r="M197" s="186">
        <v>2.8658057271195956</v>
      </c>
      <c r="N197" s="187">
        <v>-0.23149790711252649</v>
      </c>
      <c r="O197" s="187">
        <v>0.16906577260860223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298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2.5</v>
      </c>
      <c r="D207" s="185">
        <v>-0.66814159292035402</v>
      </c>
      <c r="E207" s="184">
        <v>2.8614718614718613</v>
      </c>
      <c r="F207" s="185">
        <f t="shared" ref="F207:J209" si="68">IFERROR(E207-C207,"-")</f>
        <v>0.36147186147186128</v>
      </c>
      <c r="G207" s="184">
        <v>2.1052631578947367</v>
      </c>
      <c r="H207" s="185">
        <f t="shared" si="68"/>
        <v>-0.75620870357712455</v>
      </c>
      <c r="I207" s="184">
        <v>3.1148148148148147</v>
      </c>
      <c r="J207" s="185">
        <f t="shared" si="68"/>
        <v>1.009551656920078</v>
      </c>
      <c r="K207" s="184">
        <v>2.8249158249158248</v>
      </c>
      <c r="L207" s="185">
        <f t="shared" ref="L207:L209" si="69">IFERROR(K207-I207,"-")</f>
        <v>-0.28989898989898988</v>
      </c>
      <c r="M207" s="184">
        <v>3.3443223443223444</v>
      </c>
      <c r="N207" s="185">
        <f t="shared" ref="N207:N209" si="70">IFERROR(M207-K207,"-")</f>
        <v>0.51940651940651961</v>
      </c>
      <c r="O207" s="185">
        <f t="shared" ref="O207" si="71">IFERROR(M207-C207,"-")</f>
        <v>0.84432234432234443</v>
      </c>
    </row>
    <row r="208" spans="2:16" x14ac:dyDescent="0.25">
      <c r="B208" s="114" t="s">
        <v>73</v>
      </c>
      <c r="C208" s="184">
        <v>2.7361963190184051</v>
      </c>
      <c r="D208" s="185">
        <v>5.6421038119528699E-2</v>
      </c>
      <c r="E208" s="184">
        <v>2.0930232558139537</v>
      </c>
      <c r="F208" s="185">
        <f t="shared" si="68"/>
        <v>-0.64317306320445145</v>
      </c>
      <c r="G208" s="184">
        <v>1.4772727272727273</v>
      </c>
      <c r="H208" s="185">
        <f t="shared" si="68"/>
        <v>-0.61575052854122636</v>
      </c>
      <c r="I208" s="184">
        <v>2.414814814814815</v>
      </c>
      <c r="J208" s="185">
        <f t="shared" si="68"/>
        <v>0.93754208754208768</v>
      </c>
      <c r="K208" s="184">
        <v>2.4600760456273765</v>
      </c>
      <c r="L208" s="185">
        <f t="shared" si="69"/>
        <v>4.5261230812561504E-2</v>
      </c>
      <c r="M208" s="184">
        <v>2.4355828220858897</v>
      </c>
      <c r="N208" s="185">
        <f t="shared" si="70"/>
        <v>-2.4493223541486753E-2</v>
      </c>
      <c r="O208" s="185">
        <f>IFERROR(M208-C208,"-")</f>
        <v>-0.30061349693251538</v>
      </c>
    </row>
    <row r="209" spans="2:16" x14ac:dyDescent="0.25">
      <c r="B209" s="114" t="s">
        <v>75</v>
      </c>
      <c r="C209" s="184">
        <v>2.6315789473684212</v>
      </c>
      <c r="D209" s="185">
        <v>-0.29999999999999982</v>
      </c>
      <c r="E209" s="184">
        <v>2.4691358024691357</v>
      </c>
      <c r="F209" s="185">
        <f t="shared" si="68"/>
        <v>-0.16244314489928557</v>
      </c>
      <c r="G209" s="184">
        <v>2.4565217391304346</v>
      </c>
      <c r="H209" s="185">
        <f t="shared" si="68"/>
        <v>-1.2614063338701076E-2</v>
      </c>
      <c r="I209" s="184">
        <v>2.5943396226415096</v>
      </c>
      <c r="J209" s="185">
        <f t="shared" si="68"/>
        <v>0.13781788351107505</v>
      </c>
      <c r="K209" s="184">
        <v>2.6113360323886639</v>
      </c>
      <c r="L209" s="185">
        <f t="shared" si="69"/>
        <v>1.6996409747154217E-2</v>
      </c>
      <c r="M209" s="184">
        <v>3.1333333333333333</v>
      </c>
      <c r="N209" s="185">
        <f t="shared" si="70"/>
        <v>0.52199730094466945</v>
      </c>
      <c r="O209" s="185">
        <f t="shared" ref="O209:O212" si="72">IFERROR(M209-C209,"-")</f>
        <v>0.50175438596491206</v>
      </c>
    </row>
    <row r="210" spans="2:16" x14ac:dyDescent="0.25">
      <c r="B210" s="114" t="s">
        <v>77</v>
      </c>
      <c r="C210" s="184">
        <v>2.0109890109890109</v>
      </c>
      <c r="D210" s="185">
        <v>-2.5374625374625204E-2</v>
      </c>
      <c r="E210" s="184" t="s">
        <v>227</v>
      </c>
      <c r="F210" s="185" t="str">
        <f>IFERROR(E210-C210,"-")</f>
        <v>-</v>
      </c>
      <c r="G210" s="184">
        <v>1.8571428571428572</v>
      </c>
      <c r="H210" s="185" t="str">
        <f>IFERROR(G210-E210,"-")</f>
        <v>-</v>
      </c>
      <c r="I210" s="184">
        <v>2.4713375796178343</v>
      </c>
      <c r="J210" s="185">
        <f>IFERROR(I210-G210,"-")</f>
        <v>0.61419472247497708</v>
      </c>
      <c r="K210" s="184">
        <v>3.0125000000000002</v>
      </c>
      <c r="L210" s="185">
        <f>IFERROR(K210-I210,"-")</f>
        <v>0.54116242038216589</v>
      </c>
      <c r="M210" s="184">
        <v>2.8167539267015709</v>
      </c>
      <c r="N210" s="185">
        <f>IFERROR(M210-K210,"-")</f>
        <v>-0.1957460732984293</v>
      </c>
      <c r="O210" s="185">
        <f t="shared" si="72"/>
        <v>0.80576491571255993</v>
      </c>
    </row>
    <row r="211" spans="2:16" x14ac:dyDescent="0.25">
      <c r="B211" s="114" t="s">
        <v>79</v>
      </c>
      <c r="C211" s="184">
        <v>2.4673913043478262</v>
      </c>
      <c r="D211" s="185">
        <v>0.43368343917928698</v>
      </c>
      <c r="E211" s="184" t="s">
        <v>227</v>
      </c>
      <c r="F211" s="185" t="str">
        <f t="shared" ref="F211:J219" si="73">IFERROR(E211-C211,"-")</f>
        <v>-</v>
      </c>
      <c r="G211" s="184">
        <v>1.6206896551724137</v>
      </c>
      <c r="H211" s="185" t="str">
        <f t="shared" si="73"/>
        <v>-</v>
      </c>
      <c r="I211" s="184">
        <v>3.0419580419580421</v>
      </c>
      <c r="J211" s="185">
        <f t="shared" si="73"/>
        <v>1.4212683867856284</v>
      </c>
      <c r="K211" s="184">
        <v>2.6937500000000001</v>
      </c>
      <c r="L211" s="185">
        <f t="shared" ref="L211:L219" si="74">IFERROR(K211-I211,"-")</f>
        <v>-0.348208041958042</v>
      </c>
      <c r="M211" s="184">
        <v>3.6575342465753424</v>
      </c>
      <c r="N211" s="185">
        <f t="shared" ref="N211:N218" si="75">IFERROR(M211-K211,"-")</f>
        <v>0.96378424657534234</v>
      </c>
      <c r="O211" s="185">
        <f t="shared" si="72"/>
        <v>1.1901429422275163</v>
      </c>
    </row>
    <row r="212" spans="2:16" x14ac:dyDescent="0.25">
      <c r="B212" s="114" t="s">
        <v>81</v>
      </c>
      <c r="C212" s="184">
        <v>3.2727272727272729</v>
      </c>
      <c r="D212" s="185">
        <v>0.25757575757575779</v>
      </c>
      <c r="E212" s="184" t="s">
        <v>227</v>
      </c>
      <c r="F212" s="185" t="str">
        <f t="shared" si="73"/>
        <v>-</v>
      </c>
      <c r="G212" s="184">
        <v>2.5921052631578947</v>
      </c>
      <c r="H212" s="185" t="str">
        <f t="shared" si="73"/>
        <v>-</v>
      </c>
      <c r="I212" s="184">
        <v>2.984</v>
      </c>
      <c r="J212" s="185">
        <f t="shared" si="73"/>
        <v>0.3918947368421053</v>
      </c>
      <c r="K212" s="184">
        <v>2.6162790697674421</v>
      </c>
      <c r="L212" s="185">
        <f t="shared" si="74"/>
        <v>-0.36772093023255792</v>
      </c>
      <c r="M212" s="184">
        <v>2.592233009708738</v>
      </c>
      <c r="N212" s="185">
        <f t="shared" si="75"/>
        <v>-2.4046060058704022E-2</v>
      </c>
      <c r="O212" s="185">
        <f t="shared" si="72"/>
        <v>-0.68049426301853488</v>
      </c>
    </row>
    <row r="213" spans="2:16" x14ac:dyDescent="0.25">
      <c r="B213" s="114" t="s">
        <v>83</v>
      </c>
      <c r="C213" s="184">
        <v>3.6952380952380954</v>
      </c>
      <c r="D213" s="185">
        <v>0.37793040293040292</v>
      </c>
      <c r="E213" s="184" t="s">
        <v>227</v>
      </c>
      <c r="F213" s="185" t="str">
        <f t="shared" si="73"/>
        <v>-</v>
      </c>
      <c r="G213" s="184">
        <v>3.2180451127819549</v>
      </c>
      <c r="H213" s="185" t="str">
        <f t="shared" si="73"/>
        <v>-</v>
      </c>
      <c r="I213" s="184">
        <v>2.489795918367347</v>
      </c>
      <c r="J213" s="185">
        <f t="shared" si="73"/>
        <v>-0.72824919441460789</v>
      </c>
      <c r="K213" s="184">
        <v>1.8778877887788779</v>
      </c>
      <c r="L213" s="185">
        <f t="shared" si="74"/>
        <v>-0.61190812958846919</v>
      </c>
      <c r="M213" s="184">
        <v>2.952054794520548</v>
      </c>
      <c r="N213" s="185">
        <f t="shared" si="75"/>
        <v>1.0741670057416701</v>
      </c>
      <c r="O213" s="185">
        <f>IFERROR(M213-C213,"-")</f>
        <v>-0.74318330071754746</v>
      </c>
    </row>
    <row r="214" spans="2:16" x14ac:dyDescent="0.25">
      <c r="B214" s="114" t="s">
        <v>85</v>
      </c>
      <c r="C214" s="184">
        <v>4.1226415094339623</v>
      </c>
      <c r="D214" s="185">
        <v>-0.27375488696243444</v>
      </c>
      <c r="E214" s="184">
        <v>1.6041666666666667</v>
      </c>
      <c r="F214" s="185">
        <f t="shared" si="73"/>
        <v>-2.5184748427672954</v>
      </c>
      <c r="G214" s="184">
        <v>4.07</v>
      </c>
      <c r="H214" s="185">
        <f t="shared" si="73"/>
        <v>2.4658333333333333</v>
      </c>
      <c r="I214" s="184">
        <v>1.7235772357723578</v>
      </c>
      <c r="J214" s="185">
        <f t="shared" si="73"/>
        <v>-2.3464227642276425</v>
      </c>
      <c r="K214" s="184">
        <v>3.0769230769230771</v>
      </c>
      <c r="L214" s="185">
        <f t="shared" si="74"/>
        <v>1.3533458411507193</v>
      </c>
      <c r="M214" s="184">
        <v>5.062176165803109</v>
      </c>
      <c r="N214" s="185">
        <f t="shared" si="75"/>
        <v>1.9852530888800319</v>
      </c>
      <c r="O214" s="185">
        <f>IFERROR(M214-C214,"-")</f>
        <v>0.93953465636914668</v>
      </c>
    </row>
    <row r="215" spans="2:16" x14ac:dyDescent="0.25">
      <c r="B215" s="114" t="s">
        <v>87</v>
      </c>
      <c r="C215" s="184">
        <v>3.0593220338983049</v>
      </c>
      <c r="D215" s="185">
        <v>-0.2962335216572507</v>
      </c>
      <c r="E215" s="184">
        <v>1.5263157894736843</v>
      </c>
      <c r="F215" s="185">
        <f t="shared" si="73"/>
        <v>-1.5330062444246206</v>
      </c>
      <c r="G215" s="184">
        <v>2.6967213114754101</v>
      </c>
      <c r="H215" s="185">
        <f t="shared" si="73"/>
        <v>1.1704055220017258</v>
      </c>
      <c r="I215" s="184">
        <v>1.7846889952153111</v>
      </c>
      <c r="J215" s="185">
        <f t="shared" si="73"/>
        <v>-0.91203231626009895</v>
      </c>
      <c r="K215" s="184">
        <v>3.9452054794520546</v>
      </c>
      <c r="L215" s="185">
        <f t="shared" si="74"/>
        <v>2.1605164842367435</v>
      </c>
      <c r="M215" s="184">
        <v>3.4752475247524752</v>
      </c>
      <c r="N215" s="185">
        <f t="shared" si="75"/>
        <v>-0.46995795469957935</v>
      </c>
      <c r="O215" s="185">
        <f t="shared" ref="O215:O218" si="76">IFERROR(M215-C215,"-")</f>
        <v>0.4159254908541703</v>
      </c>
    </row>
    <row r="216" spans="2:16" x14ac:dyDescent="0.25">
      <c r="B216" s="114" t="s">
        <v>89</v>
      </c>
      <c r="C216" s="184">
        <v>2.8598130841121496</v>
      </c>
      <c r="D216" s="185">
        <v>-0.2074138066441531</v>
      </c>
      <c r="E216" s="184">
        <v>1.5666666666666667</v>
      </c>
      <c r="F216" s="185">
        <f t="shared" si="73"/>
        <v>-1.293146417445483</v>
      </c>
      <c r="G216" s="184">
        <v>2.4550898203592815</v>
      </c>
      <c r="H216" s="185">
        <f t="shared" si="73"/>
        <v>0.88842315369261482</v>
      </c>
      <c r="I216" s="184">
        <v>2.9919354838709675</v>
      </c>
      <c r="J216" s="185">
        <f t="shared" si="73"/>
        <v>0.53684566351168606</v>
      </c>
      <c r="K216" s="184">
        <v>2.8269230769230771</v>
      </c>
      <c r="L216" s="185">
        <f t="shared" si="74"/>
        <v>-0.16501240694789043</v>
      </c>
      <c r="M216" s="184">
        <v>4.169354838709677</v>
      </c>
      <c r="N216" s="185">
        <f t="shared" si="75"/>
        <v>1.3424317617866</v>
      </c>
      <c r="O216" s="185">
        <f t="shared" si="76"/>
        <v>1.3095417545975274</v>
      </c>
    </row>
    <row r="217" spans="2:16" x14ac:dyDescent="0.25">
      <c r="B217" s="114" t="s">
        <v>91</v>
      </c>
      <c r="C217" s="184">
        <v>2.4144736842105261</v>
      </c>
      <c r="D217" s="185">
        <v>0.14174641148325318</v>
      </c>
      <c r="E217" s="184">
        <v>2.6875</v>
      </c>
      <c r="F217" s="185">
        <f t="shared" si="73"/>
        <v>0.27302631578947389</v>
      </c>
      <c r="G217" s="184">
        <v>2.8636363636363638</v>
      </c>
      <c r="H217" s="185">
        <f t="shared" si="73"/>
        <v>0.17613636363636376</v>
      </c>
      <c r="I217" s="184">
        <v>2.5331125827814569</v>
      </c>
      <c r="J217" s="185">
        <f t="shared" si="73"/>
        <v>-0.33052378085490686</v>
      </c>
      <c r="K217" s="184">
        <v>2.8129251700680271</v>
      </c>
      <c r="L217" s="185">
        <f t="shared" si="74"/>
        <v>0.27981258728657021</v>
      </c>
      <c r="M217" s="184">
        <v>2.3783783783783785</v>
      </c>
      <c r="N217" s="185">
        <f t="shared" si="75"/>
        <v>-0.4345467916896486</v>
      </c>
      <c r="O217" s="185">
        <f t="shared" si="76"/>
        <v>-3.6095305832147595E-2</v>
      </c>
    </row>
    <row r="218" spans="2:16" x14ac:dyDescent="0.25">
      <c r="B218" s="114" t="s">
        <v>93</v>
      </c>
      <c r="C218" s="184">
        <v>1.9793814432989691</v>
      </c>
      <c r="D218" s="185">
        <v>-1.1129262490087233</v>
      </c>
      <c r="E218" s="184">
        <v>2.3488372093023258</v>
      </c>
      <c r="F218" s="185">
        <f t="shared" si="73"/>
        <v>0.36945576600335661</v>
      </c>
      <c r="G218" s="184">
        <v>2.9883720930232558</v>
      </c>
      <c r="H218" s="185">
        <f t="shared" si="73"/>
        <v>0.63953488372093004</v>
      </c>
      <c r="I218" s="184">
        <v>2.8401360544217686</v>
      </c>
      <c r="J218" s="185">
        <f t="shared" si="73"/>
        <v>-0.14823603860148715</v>
      </c>
      <c r="K218" s="184">
        <v>3.3711340206185567</v>
      </c>
      <c r="L218" s="185">
        <f t="shared" si="74"/>
        <v>0.53099796619678807</v>
      </c>
      <c r="M218" s="184"/>
      <c r="N218" s="185"/>
      <c r="O218" s="185"/>
    </row>
    <row r="219" spans="2:16" ht="15.75" x14ac:dyDescent="0.25">
      <c r="B219" s="117" t="s">
        <v>30</v>
      </c>
      <c r="C219" s="186">
        <v>2.642015005359057</v>
      </c>
      <c r="D219" s="187">
        <v>-0.29450252789366349</v>
      </c>
      <c r="E219" s="186">
        <v>2.4005102040816326</v>
      </c>
      <c r="F219" s="187">
        <f t="shared" si="73"/>
        <v>-0.24150480127742435</v>
      </c>
      <c r="G219" s="186">
        <v>2.7591897974493622</v>
      </c>
      <c r="H219" s="187">
        <f t="shared" si="73"/>
        <v>0.35867959336772959</v>
      </c>
      <c r="I219" s="186">
        <v>2.511853867081228</v>
      </c>
      <c r="J219" s="187">
        <f t="shared" si="73"/>
        <v>-0.24733593036813417</v>
      </c>
      <c r="K219" s="186">
        <v>2.7997724687144481</v>
      </c>
      <c r="L219" s="187">
        <f t="shared" si="74"/>
        <v>0.28791860163322003</v>
      </c>
      <c r="M219" s="186">
        <v>3.1692745376955904</v>
      </c>
      <c r="N219" s="187">
        <v>0.44037428194111472</v>
      </c>
      <c r="O219" s="187">
        <v>0.3533070140149408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297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2.2275862068965515</v>
      </c>
      <c r="D229" s="185">
        <v>-0.73419723259389436</v>
      </c>
      <c r="E229" s="184">
        <v>2.3828828828828827</v>
      </c>
      <c r="F229" s="185">
        <f t="shared" ref="F229:J231" si="77">IFERROR(E229-C229,"-")</f>
        <v>0.15529667598633123</v>
      </c>
      <c r="G229" s="184">
        <v>1.6046511627906976</v>
      </c>
      <c r="H229" s="185">
        <f t="shared" si="77"/>
        <v>-0.77823172009218511</v>
      </c>
      <c r="I229" s="184">
        <v>2.4294117647058822</v>
      </c>
      <c r="J229" s="185">
        <f t="shared" si="77"/>
        <v>0.82476060191518452</v>
      </c>
      <c r="K229" s="184">
        <v>2.5857740585774058</v>
      </c>
      <c r="L229" s="185">
        <f t="shared" ref="L229:L231" si="78">IFERROR(K229-I229,"-")</f>
        <v>0.15636229387152367</v>
      </c>
      <c r="M229" s="184">
        <v>2.8736462093862816</v>
      </c>
      <c r="N229" s="185">
        <f t="shared" ref="N229:N231" si="79">IFERROR(M229-K229,"-")</f>
        <v>0.28787215080887574</v>
      </c>
      <c r="O229" s="185">
        <f t="shared" ref="O229" si="80">IFERROR(M229-C229,"-")</f>
        <v>0.64606000248973006</v>
      </c>
    </row>
    <row r="230" spans="2:16" x14ac:dyDescent="0.25">
      <c r="B230" s="114" t="s">
        <v>73</v>
      </c>
      <c r="C230" s="184">
        <v>2.5797101449275361</v>
      </c>
      <c r="D230" s="185">
        <v>0.27444698703279924</v>
      </c>
      <c r="E230" s="184">
        <v>2.25</v>
      </c>
      <c r="F230" s="185">
        <f t="shared" si="77"/>
        <v>-0.32971014492753614</v>
      </c>
      <c r="G230" s="184">
        <v>2.2702702702702702</v>
      </c>
      <c r="H230" s="185">
        <f t="shared" si="77"/>
        <v>2.0270270270270174E-2</v>
      </c>
      <c r="I230" s="184">
        <v>2.8324022346368714</v>
      </c>
      <c r="J230" s="185">
        <f t="shared" si="77"/>
        <v>0.56213196436660118</v>
      </c>
      <c r="K230" s="184">
        <v>2.5750000000000002</v>
      </c>
      <c r="L230" s="185">
        <f t="shared" si="78"/>
        <v>-0.25740223463687117</v>
      </c>
      <c r="M230" s="184">
        <v>2.9292929292929295</v>
      </c>
      <c r="N230" s="185">
        <f t="shared" si="79"/>
        <v>0.35429292929292933</v>
      </c>
      <c r="O230" s="185">
        <f>IFERROR(M230-C230,"-")</f>
        <v>0.34958278436539336</v>
      </c>
    </row>
    <row r="231" spans="2:16" x14ac:dyDescent="0.25">
      <c r="B231" s="114" t="s">
        <v>75</v>
      </c>
      <c r="C231" s="184">
        <v>3.0507246376811592</v>
      </c>
      <c r="D231" s="185">
        <v>0.37859349014017551</v>
      </c>
      <c r="E231" s="184">
        <v>3.0352941176470587</v>
      </c>
      <c r="F231" s="185">
        <f t="shared" si="77"/>
        <v>-1.5430520034100503E-2</v>
      </c>
      <c r="G231" s="184">
        <v>1.65625</v>
      </c>
      <c r="H231" s="185">
        <f t="shared" si="77"/>
        <v>-1.3790441176470587</v>
      </c>
      <c r="I231" s="184">
        <v>2.5076142131979697</v>
      </c>
      <c r="J231" s="185">
        <f t="shared" si="77"/>
        <v>0.85136421319796973</v>
      </c>
      <c r="K231" s="184">
        <v>4.1359223300970873</v>
      </c>
      <c r="L231" s="185">
        <f t="shared" si="78"/>
        <v>1.6283081168991176</v>
      </c>
      <c r="M231" s="184">
        <v>2.9226519337016574</v>
      </c>
      <c r="N231" s="185">
        <f t="shared" si="79"/>
        <v>-1.2132703963954299</v>
      </c>
      <c r="O231" s="185">
        <f t="shared" ref="O231:O234" si="81">IFERROR(M231-C231,"-")</f>
        <v>-0.12807270397950177</v>
      </c>
    </row>
    <row r="232" spans="2:16" x14ac:dyDescent="0.25">
      <c r="B232" s="114" t="s">
        <v>77</v>
      </c>
      <c r="C232" s="184">
        <v>2.5083333333333333</v>
      </c>
      <c r="D232" s="185">
        <v>-0.20740270727580379</v>
      </c>
      <c r="E232" s="184" t="s">
        <v>227</v>
      </c>
      <c r="F232" s="185" t="str">
        <f>IFERROR(E232-C232,"-")</f>
        <v>-</v>
      </c>
      <c r="G232" s="184">
        <v>1.8064516129032258</v>
      </c>
      <c r="H232" s="185" t="str">
        <f>IFERROR(G232-E232,"-")</f>
        <v>-</v>
      </c>
      <c r="I232" s="184">
        <v>2.7118644067796609</v>
      </c>
      <c r="J232" s="185">
        <f>IFERROR(I232-G232,"-")</f>
        <v>0.90541279387643514</v>
      </c>
      <c r="K232" s="184">
        <v>3.5714285714285716</v>
      </c>
      <c r="L232" s="185">
        <f>IFERROR(K232-I232,"-")</f>
        <v>0.85956416464891072</v>
      </c>
      <c r="M232" s="184">
        <v>4.037383177570093</v>
      </c>
      <c r="N232" s="185">
        <f>IFERROR(M232-K232,"-")</f>
        <v>0.4659546061415214</v>
      </c>
      <c r="O232" s="185">
        <f t="shared" si="81"/>
        <v>1.5290498442367597</v>
      </c>
    </row>
    <row r="233" spans="2:16" x14ac:dyDescent="0.25">
      <c r="B233" s="114" t="s">
        <v>79</v>
      </c>
      <c r="C233" s="184">
        <v>2.0384615384615383</v>
      </c>
      <c r="D233" s="185">
        <v>-0.97023411371237467</v>
      </c>
      <c r="E233" s="184" t="s">
        <v>227</v>
      </c>
      <c r="F233" s="185" t="str">
        <f t="shared" ref="F233:J241" si="82">IFERROR(E233-C233,"-")</f>
        <v>-</v>
      </c>
      <c r="G233" s="184">
        <v>2.2323232323232323</v>
      </c>
      <c r="H233" s="185" t="str">
        <f t="shared" si="82"/>
        <v>-</v>
      </c>
      <c r="I233" s="184">
        <v>2.7777777777777777</v>
      </c>
      <c r="J233" s="185">
        <f t="shared" si="82"/>
        <v>0.54545454545454541</v>
      </c>
      <c r="K233" s="184">
        <v>2.8666666666666667</v>
      </c>
      <c r="L233" s="185">
        <f t="shared" ref="L233:L241" si="83">IFERROR(K233-I233,"-")</f>
        <v>8.8888888888889017E-2</v>
      </c>
      <c r="M233" s="184">
        <v>2.7593984962406015</v>
      </c>
      <c r="N233" s="185">
        <f t="shared" ref="N233:N240" si="84">IFERROR(M233-K233,"-")</f>
        <v>-0.10726817042606518</v>
      </c>
      <c r="O233" s="185">
        <f t="shared" si="81"/>
        <v>0.72093695777906319</v>
      </c>
    </row>
    <row r="234" spans="2:16" x14ac:dyDescent="0.25">
      <c r="B234" s="114" t="s">
        <v>81</v>
      </c>
      <c r="C234" s="184">
        <v>2.5299999999999998</v>
      </c>
      <c r="D234" s="185">
        <v>-0.49127659574468119</v>
      </c>
      <c r="E234" s="184" t="s">
        <v>227</v>
      </c>
      <c r="F234" s="185" t="str">
        <f t="shared" si="82"/>
        <v>-</v>
      </c>
      <c r="G234" s="184">
        <v>2.5396825396825395</v>
      </c>
      <c r="H234" s="185" t="str">
        <f t="shared" si="82"/>
        <v>-</v>
      </c>
      <c r="I234" s="184">
        <v>2.7916666666666665</v>
      </c>
      <c r="J234" s="185">
        <f t="shared" si="82"/>
        <v>0.25198412698412698</v>
      </c>
      <c r="K234" s="184">
        <v>2.5697674418604652</v>
      </c>
      <c r="L234" s="185">
        <f t="shared" si="83"/>
        <v>-0.22189922480620128</v>
      </c>
      <c r="M234" s="184">
        <v>2.324786324786325</v>
      </c>
      <c r="N234" s="185">
        <f t="shared" si="84"/>
        <v>-0.24498111707414028</v>
      </c>
      <c r="O234" s="185">
        <f t="shared" si="81"/>
        <v>-0.20521367521367484</v>
      </c>
    </row>
    <row r="235" spans="2:16" x14ac:dyDescent="0.25">
      <c r="B235" s="114" t="s">
        <v>83</v>
      </c>
      <c r="C235" s="184">
        <v>3.5844155844155843</v>
      </c>
      <c r="D235" s="185">
        <v>-3.5053442133088364E-2</v>
      </c>
      <c r="E235" s="184" t="s">
        <v>227</v>
      </c>
      <c r="F235" s="185" t="str">
        <f t="shared" si="82"/>
        <v>-</v>
      </c>
      <c r="G235" s="184">
        <v>2.5662650602409638</v>
      </c>
      <c r="H235" s="185" t="str">
        <f t="shared" si="82"/>
        <v>-</v>
      </c>
      <c r="I235" s="184">
        <v>3.7247706422018347</v>
      </c>
      <c r="J235" s="185">
        <f t="shared" si="82"/>
        <v>1.1585055819608709</v>
      </c>
      <c r="K235" s="184">
        <v>2.5481481481481483</v>
      </c>
      <c r="L235" s="185">
        <f t="shared" si="83"/>
        <v>-1.1766224940536865</v>
      </c>
      <c r="M235" s="184">
        <v>2.6422764227642275</v>
      </c>
      <c r="N235" s="185">
        <f t="shared" si="84"/>
        <v>9.4128274616079199E-2</v>
      </c>
      <c r="O235" s="185">
        <f>IFERROR(M235-C235,"-")</f>
        <v>-0.9421391616513568</v>
      </c>
    </row>
    <row r="236" spans="2:16" x14ac:dyDescent="0.25">
      <c r="B236" s="114" t="s">
        <v>85</v>
      </c>
      <c r="C236" s="184">
        <v>2.8250000000000002</v>
      </c>
      <c r="D236" s="185">
        <v>-0.62738095238095237</v>
      </c>
      <c r="E236" s="184">
        <v>2.5714285714285716</v>
      </c>
      <c r="F236" s="185">
        <f t="shared" si="82"/>
        <v>-0.25357142857142856</v>
      </c>
      <c r="G236" s="184">
        <v>2.8058252427184467</v>
      </c>
      <c r="H236" s="185">
        <f t="shared" si="82"/>
        <v>0.23439667128987507</v>
      </c>
      <c r="I236" s="184">
        <v>2.5</v>
      </c>
      <c r="J236" s="185">
        <f t="shared" si="82"/>
        <v>-0.30582524271844669</v>
      </c>
      <c r="K236" s="184">
        <v>3.4957983193277311</v>
      </c>
      <c r="L236" s="185">
        <f t="shared" si="83"/>
        <v>0.99579831932773111</v>
      </c>
      <c r="M236" s="184">
        <v>4.1339285714285712</v>
      </c>
      <c r="N236" s="185">
        <f t="shared" si="84"/>
        <v>0.63813025210084007</v>
      </c>
      <c r="O236" s="185">
        <f>IFERROR(M236-C236,"-")</f>
        <v>1.308928571428571</v>
      </c>
    </row>
    <row r="237" spans="2:16" x14ac:dyDescent="0.25">
      <c r="B237" s="114" t="s">
        <v>87</v>
      </c>
      <c r="C237" s="184">
        <v>3.0654205607476634</v>
      </c>
      <c r="D237" s="185">
        <v>-0.76185216652506371</v>
      </c>
      <c r="E237" s="184">
        <v>1.8918918918918919</v>
      </c>
      <c r="F237" s="185">
        <f t="shared" si="82"/>
        <v>-1.1735286688557716</v>
      </c>
      <c r="G237" s="184">
        <v>2.9885057471264367</v>
      </c>
      <c r="H237" s="185">
        <f t="shared" si="82"/>
        <v>1.0966138552345448</v>
      </c>
      <c r="I237" s="184">
        <v>2.5051546391752577</v>
      </c>
      <c r="J237" s="185">
        <f t="shared" si="82"/>
        <v>-0.48335110795117897</v>
      </c>
      <c r="K237" s="184">
        <v>2.8235294117647061</v>
      </c>
      <c r="L237" s="185">
        <f t="shared" si="83"/>
        <v>0.31837477258944835</v>
      </c>
      <c r="M237" s="184">
        <v>3.06993006993007</v>
      </c>
      <c r="N237" s="185">
        <f t="shared" si="84"/>
        <v>0.24640065816536394</v>
      </c>
      <c r="O237" s="185">
        <f t="shared" ref="O237:O240" si="85">IFERROR(M237-C237,"-")</f>
        <v>4.509509182406557E-3</v>
      </c>
    </row>
    <row r="238" spans="2:16" x14ac:dyDescent="0.25">
      <c r="B238" s="114" t="s">
        <v>89</v>
      </c>
      <c r="C238" s="184">
        <v>2.8217821782178216</v>
      </c>
      <c r="D238" s="185">
        <v>0.84129437333977286</v>
      </c>
      <c r="E238" s="184">
        <v>2.7872340425531914</v>
      </c>
      <c r="F238" s="185">
        <f t="shared" si="82"/>
        <v>-3.454813566463022E-2</v>
      </c>
      <c r="G238" s="184">
        <v>2.3220338983050848</v>
      </c>
      <c r="H238" s="185">
        <f t="shared" si="82"/>
        <v>-0.46520014424810663</v>
      </c>
      <c r="I238" s="184">
        <v>2.6454545454545455</v>
      </c>
      <c r="J238" s="185">
        <f t="shared" si="82"/>
        <v>0.32342064714946073</v>
      </c>
      <c r="K238" s="184">
        <v>2.8175182481751824</v>
      </c>
      <c r="L238" s="185">
        <f t="shared" si="83"/>
        <v>0.17206370272063687</v>
      </c>
      <c r="M238" s="184">
        <v>2.3806451612903228</v>
      </c>
      <c r="N238" s="185">
        <f t="shared" si="84"/>
        <v>-0.4368730868848596</v>
      </c>
      <c r="O238" s="185">
        <f t="shared" si="85"/>
        <v>-0.44113701692749885</v>
      </c>
    </row>
    <row r="239" spans="2:16" x14ac:dyDescent="0.25">
      <c r="B239" s="114" t="s">
        <v>91</v>
      </c>
      <c r="C239" s="184">
        <v>2.8579234972677594</v>
      </c>
      <c r="D239" s="185">
        <v>0.10792349726775941</v>
      </c>
      <c r="E239" s="184">
        <v>1.7192982456140351</v>
      </c>
      <c r="F239" s="185">
        <f t="shared" si="82"/>
        <v>-1.1386252516537243</v>
      </c>
      <c r="G239" s="184">
        <v>2.6972704714640199</v>
      </c>
      <c r="H239" s="185">
        <f t="shared" si="82"/>
        <v>0.97797222584998478</v>
      </c>
      <c r="I239" s="184">
        <v>2.5934065934065935</v>
      </c>
      <c r="J239" s="185">
        <f t="shared" si="82"/>
        <v>-0.10386387805742636</v>
      </c>
      <c r="K239" s="184">
        <v>3.5201465201465201</v>
      </c>
      <c r="L239" s="185">
        <f t="shared" si="83"/>
        <v>0.92673992673992656</v>
      </c>
      <c r="M239" s="184">
        <v>2.2638297872340427</v>
      </c>
      <c r="N239" s="185">
        <f t="shared" si="84"/>
        <v>-1.2563167329124774</v>
      </c>
      <c r="O239" s="185">
        <f t="shared" si="85"/>
        <v>-0.59409371003371669</v>
      </c>
    </row>
    <row r="240" spans="2:16" x14ac:dyDescent="0.25">
      <c r="B240" s="114" t="s">
        <v>93</v>
      </c>
      <c r="C240" s="184">
        <v>2.2181818181818183</v>
      </c>
      <c r="D240" s="185">
        <v>-0.45032646911099938</v>
      </c>
      <c r="E240" s="184">
        <v>2.6081081081081079</v>
      </c>
      <c r="F240" s="185">
        <f t="shared" si="82"/>
        <v>0.38992628992628964</v>
      </c>
      <c r="G240" s="184">
        <v>2.7487437185929648</v>
      </c>
      <c r="H240" s="185">
        <f t="shared" si="82"/>
        <v>0.14063561048485695</v>
      </c>
      <c r="I240" s="184">
        <v>2.3558718861209966</v>
      </c>
      <c r="J240" s="185">
        <f t="shared" si="82"/>
        <v>-0.39287183247196822</v>
      </c>
      <c r="K240" s="184">
        <v>2.9561403508771931</v>
      </c>
      <c r="L240" s="185">
        <f t="shared" si="83"/>
        <v>0.60026846475619644</v>
      </c>
      <c r="M240" s="184"/>
      <c r="N240" s="185"/>
      <c r="O240" s="185"/>
    </row>
    <row r="241" spans="2:16" ht="15.75" x14ac:dyDescent="0.25">
      <c r="B241" s="117" t="s">
        <v>30</v>
      </c>
      <c r="C241" s="186">
        <v>2.6435309973045822</v>
      </c>
      <c r="D241" s="187">
        <v>-0.15457273944946115</v>
      </c>
      <c r="E241" s="186">
        <v>2.3633004926108376</v>
      </c>
      <c r="F241" s="187">
        <f t="shared" si="82"/>
        <v>-0.28023050469374455</v>
      </c>
      <c r="G241" s="186">
        <v>2.5423728813559321</v>
      </c>
      <c r="H241" s="187">
        <f t="shared" si="82"/>
        <v>0.17907238874509446</v>
      </c>
      <c r="I241" s="186">
        <v>2.642156862745098</v>
      </c>
      <c r="J241" s="187">
        <f t="shared" si="82"/>
        <v>9.9783981389165888E-2</v>
      </c>
      <c r="K241" s="186">
        <v>3.0806618407445709</v>
      </c>
      <c r="L241" s="187">
        <f t="shared" si="83"/>
        <v>0.43850497799947297</v>
      </c>
      <c r="M241" s="186">
        <v>2.8658057271195956</v>
      </c>
      <c r="N241" s="187">
        <v>-0.23149790711252649</v>
      </c>
      <c r="O241" s="187">
        <v>0.16906577260860223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299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2.8432055749128922</v>
      </c>
      <c r="D251" s="185">
        <v>-0.58634768969191864</v>
      </c>
      <c r="E251" s="184">
        <v>2.4518272425249168</v>
      </c>
      <c r="F251" s="185">
        <f t="shared" ref="F251:J253" si="86">IFERROR(E251-C251,"-")</f>
        <v>-0.39137833238797537</v>
      </c>
      <c r="G251" s="184">
        <v>2</v>
      </c>
      <c r="H251" s="185">
        <f t="shared" si="86"/>
        <v>-0.45182724252491679</v>
      </c>
      <c r="I251" s="184">
        <v>3.0178571428571428</v>
      </c>
      <c r="J251" s="185">
        <f t="shared" si="86"/>
        <v>1.0178571428571428</v>
      </c>
      <c r="K251" s="184">
        <v>2.7947368421052632</v>
      </c>
      <c r="L251" s="185">
        <f t="shared" ref="L251:L253" si="87">IFERROR(K251-I251,"-")</f>
        <v>-0.22312030075187961</v>
      </c>
      <c r="M251" s="184">
        <v>3.1305970149253732</v>
      </c>
      <c r="N251" s="185">
        <f t="shared" ref="N251:N253" si="88">IFERROR(M251-K251,"-")</f>
        <v>0.33586017282011005</v>
      </c>
      <c r="O251" s="185">
        <f t="shared" ref="O251" si="89">IFERROR(M251-C251,"-")</f>
        <v>0.28739144001248107</v>
      </c>
    </row>
    <row r="252" spans="2:16" x14ac:dyDescent="0.25">
      <c r="B252" s="114" t="s">
        <v>73</v>
      </c>
      <c r="C252" s="184">
        <v>2.6195121951219513</v>
      </c>
      <c r="D252" s="185">
        <v>0.48850782830972417</v>
      </c>
      <c r="E252" s="184">
        <v>2.4299065420560746</v>
      </c>
      <c r="F252" s="185">
        <f t="shared" si="86"/>
        <v>-0.18960565306587673</v>
      </c>
      <c r="G252" s="184">
        <v>2</v>
      </c>
      <c r="H252" s="185">
        <f t="shared" si="86"/>
        <v>-0.42990654205607459</v>
      </c>
      <c r="I252" s="184">
        <v>1.9818181818181819</v>
      </c>
      <c r="J252" s="185">
        <f t="shared" si="86"/>
        <v>-1.8181818181818077E-2</v>
      </c>
      <c r="K252" s="184">
        <v>2.5424836601307188</v>
      </c>
      <c r="L252" s="185">
        <f t="shared" si="87"/>
        <v>0.56066547831253688</v>
      </c>
      <c r="M252" s="184">
        <v>2.8382978723404255</v>
      </c>
      <c r="N252" s="185">
        <f t="shared" si="88"/>
        <v>0.29581421220970672</v>
      </c>
      <c r="O252" s="185">
        <f>IFERROR(M252-C252,"-")</f>
        <v>0.21878567721847419</v>
      </c>
    </row>
    <row r="253" spans="2:16" x14ac:dyDescent="0.25">
      <c r="B253" s="114" t="s">
        <v>75</v>
      </c>
      <c r="C253" s="184">
        <v>3.0032467532467533</v>
      </c>
      <c r="D253" s="185">
        <v>3.0914737436476436E-2</v>
      </c>
      <c r="E253" s="184">
        <v>2.8</v>
      </c>
      <c r="F253" s="185">
        <f t="shared" si="86"/>
        <v>-0.20324675324675345</v>
      </c>
      <c r="G253" s="184">
        <v>2.25</v>
      </c>
      <c r="H253" s="185">
        <f t="shared" si="86"/>
        <v>-0.54999999999999982</v>
      </c>
      <c r="I253" s="184">
        <v>2.4596774193548385</v>
      </c>
      <c r="J253" s="185">
        <f t="shared" si="86"/>
        <v>0.20967741935483852</v>
      </c>
      <c r="K253" s="184">
        <v>2.0378787878787881</v>
      </c>
      <c r="L253" s="185">
        <f t="shared" si="87"/>
        <v>-0.42179863147605046</v>
      </c>
      <c r="M253" s="184">
        <v>2.6414141414141414</v>
      </c>
      <c r="N253" s="185">
        <f t="shared" si="88"/>
        <v>0.60353535353535337</v>
      </c>
      <c r="O253" s="185">
        <f t="shared" ref="O253:O256" si="90">IFERROR(M253-C253,"-")</f>
        <v>-0.36183261183261184</v>
      </c>
    </row>
    <row r="254" spans="2:16" x14ac:dyDescent="0.25">
      <c r="B254" s="114" t="s">
        <v>77</v>
      </c>
      <c r="C254" s="184">
        <v>2.12</v>
      </c>
      <c r="D254" s="185">
        <v>-0.58796460176991161</v>
      </c>
      <c r="E254" s="184" t="s">
        <v>227</v>
      </c>
      <c r="F254" s="185" t="str">
        <f>IFERROR(E254-C254,"-")</f>
        <v>-</v>
      </c>
      <c r="G254" s="184">
        <v>2.1111111111111112</v>
      </c>
      <c r="H254" s="185" t="str">
        <f>IFERROR(G254-E254,"-")</f>
        <v>-</v>
      </c>
      <c r="I254" s="184">
        <v>2.4851485148514851</v>
      </c>
      <c r="J254" s="185">
        <f>IFERROR(I254-G254,"-")</f>
        <v>0.37403740374037397</v>
      </c>
      <c r="K254" s="184">
        <v>1.7355371900826446</v>
      </c>
      <c r="L254" s="185">
        <f>IFERROR(K254-I254,"-")</f>
        <v>-0.74961132476884051</v>
      </c>
      <c r="M254" s="184">
        <v>2.0952380952380953</v>
      </c>
      <c r="N254" s="185">
        <f>IFERROR(M254-K254,"-")</f>
        <v>0.35970090515545072</v>
      </c>
      <c r="O254" s="185">
        <f t="shared" si="90"/>
        <v>-2.4761904761904763E-2</v>
      </c>
    </row>
    <row r="255" spans="2:16" x14ac:dyDescent="0.25">
      <c r="B255" s="114" t="s">
        <v>79</v>
      </c>
      <c r="C255" s="184">
        <v>3.2692307692307692</v>
      </c>
      <c r="D255" s="185">
        <v>0.83589743589743604</v>
      </c>
      <c r="E255" s="184" t="s">
        <v>227</v>
      </c>
      <c r="F255" s="185" t="str">
        <f t="shared" ref="F255:J263" si="91">IFERROR(E255-C255,"-")</f>
        <v>-</v>
      </c>
      <c r="G255" s="184">
        <v>1.3571428571428572</v>
      </c>
      <c r="H255" s="185" t="str">
        <f t="shared" si="91"/>
        <v>-</v>
      </c>
      <c r="I255" s="184">
        <v>2.6666666666666665</v>
      </c>
      <c r="J255" s="185">
        <f t="shared" si="91"/>
        <v>1.3095238095238093</v>
      </c>
      <c r="K255" s="184">
        <v>2.4285714285714284</v>
      </c>
      <c r="L255" s="185">
        <f t="shared" ref="L255:L263" si="92">IFERROR(K255-I255,"-")</f>
        <v>-0.23809523809523814</v>
      </c>
      <c r="M255" s="184">
        <v>2.8461538461538463</v>
      </c>
      <c r="N255" s="185">
        <f t="shared" ref="N255:N262" si="93">IFERROR(M255-K255,"-")</f>
        <v>0.41758241758241788</v>
      </c>
      <c r="O255" s="185">
        <f t="shared" si="90"/>
        <v>-0.42307692307692291</v>
      </c>
    </row>
    <row r="256" spans="2:16" x14ac:dyDescent="0.25">
      <c r="B256" s="114" t="s">
        <v>81</v>
      </c>
      <c r="C256" s="184">
        <v>4.3571428571428568</v>
      </c>
      <c r="D256" s="185">
        <v>2.0844155844155838</v>
      </c>
      <c r="E256" s="184" t="s">
        <v>227</v>
      </c>
      <c r="F256" s="185" t="str">
        <f t="shared" si="91"/>
        <v>-</v>
      </c>
      <c r="G256" s="184">
        <v>5</v>
      </c>
      <c r="H256" s="185" t="str">
        <f t="shared" si="91"/>
        <v>-</v>
      </c>
      <c r="I256" s="184">
        <v>2.5277777777777777</v>
      </c>
      <c r="J256" s="185">
        <f t="shared" si="91"/>
        <v>-2.4722222222222223</v>
      </c>
      <c r="K256" s="184">
        <v>6.2307692307692308</v>
      </c>
      <c r="L256" s="185">
        <f t="shared" si="92"/>
        <v>3.7029914529914532</v>
      </c>
      <c r="M256" s="184">
        <v>5.8461538461538458</v>
      </c>
      <c r="N256" s="185">
        <f t="shared" si="93"/>
        <v>-0.38461538461538503</v>
      </c>
      <c r="O256" s="185">
        <f t="shared" si="90"/>
        <v>1.4890109890109891</v>
      </c>
    </row>
    <row r="257" spans="2:16" x14ac:dyDescent="0.25">
      <c r="B257" s="114" t="s">
        <v>83</v>
      </c>
      <c r="C257" s="184">
        <v>4.0571428571428569</v>
      </c>
      <c r="D257" s="185">
        <v>-0.75535714285714306</v>
      </c>
      <c r="E257" s="184" t="s">
        <v>227</v>
      </c>
      <c r="F257" s="185" t="str">
        <f t="shared" si="91"/>
        <v>-</v>
      </c>
      <c r="G257" s="184">
        <v>4.0370370370370372</v>
      </c>
      <c r="H257" s="185" t="str">
        <f t="shared" si="91"/>
        <v>-</v>
      </c>
      <c r="I257" s="184">
        <v>3.9333333333333331</v>
      </c>
      <c r="J257" s="185">
        <f t="shared" si="91"/>
        <v>-0.10370370370370408</v>
      </c>
      <c r="K257" s="184">
        <v>5.76</v>
      </c>
      <c r="L257" s="185">
        <f t="shared" si="92"/>
        <v>1.8266666666666667</v>
      </c>
      <c r="M257" s="184">
        <v>6.9347826086956523</v>
      </c>
      <c r="N257" s="185">
        <f t="shared" si="93"/>
        <v>1.1747826086956525</v>
      </c>
      <c r="O257" s="185">
        <f>IFERROR(M257-C257,"-")</f>
        <v>2.8776397515527954</v>
      </c>
    </row>
    <row r="258" spans="2:16" x14ac:dyDescent="0.25">
      <c r="B258" s="114" t="s">
        <v>85</v>
      </c>
      <c r="C258" s="184">
        <v>5.4444444444444446</v>
      </c>
      <c r="D258" s="185">
        <v>1.2005420054200542</v>
      </c>
      <c r="E258" s="184">
        <v>1.5714285714285714</v>
      </c>
      <c r="F258" s="185">
        <f t="shared" si="91"/>
        <v>-3.8730158730158735</v>
      </c>
      <c r="G258" s="184">
        <v>3.6</v>
      </c>
      <c r="H258" s="185">
        <f t="shared" si="91"/>
        <v>2.0285714285714285</v>
      </c>
      <c r="I258" s="184">
        <v>3.5714285714285716</v>
      </c>
      <c r="J258" s="185">
        <f t="shared" si="91"/>
        <v>-2.857142857142847E-2</v>
      </c>
      <c r="K258" s="184">
        <v>7.0909090909090908</v>
      </c>
      <c r="L258" s="185">
        <f t="shared" si="92"/>
        <v>3.5194805194805192</v>
      </c>
      <c r="M258" s="184">
        <v>5.666666666666667</v>
      </c>
      <c r="N258" s="185">
        <f t="shared" si="93"/>
        <v>-1.4242424242424239</v>
      </c>
      <c r="O258" s="185">
        <f>IFERROR(M258-C258,"-")</f>
        <v>0.22222222222222232</v>
      </c>
    </row>
    <row r="259" spans="2:16" x14ac:dyDescent="0.25">
      <c r="B259" s="114" t="s">
        <v>87</v>
      </c>
      <c r="C259" s="184">
        <v>4.74</v>
      </c>
      <c r="D259" s="185">
        <v>1.8089655172413797</v>
      </c>
      <c r="E259" s="184" t="s">
        <v>227</v>
      </c>
      <c r="F259" s="185" t="str">
        <f t="shared" si="91"/>
        <v>-</v>
      </c>
      <c r="G259" s="184">
        <v>3.4117647058823528</v>
      </c>
      <c r="H259" s="185" t="str">
        <f t="shared" si="91"/>
        <v>-</v>
      </c>
      <c r="I259" s="184">
        <v>1.5625</v>
      </c>
      <c r="J259" s="185">
        <f t="shared" si="91"/>
        <v>-1.8492647058823528</v>
      </c>
      <c r="K259" s="184">
        <v>4.8571428571428568</v>
      </c>
      <c r="L259" s="185">
        <f t="shared" si="92"/>
        <v>3.2946428571428568</v>
      </c>
      <c r="M259" s="184">
        <v>2.2916666666666665</v>
      </c>
      <c r="N259" s="185">
        <f t="shared" si="93"/>
        <v>-2.5654761904761902</v>
      </c>
      <c r="O259" s="185">
        <f t="shared" ref="O259:O262" si="94">IFERROR(M259-C259,"-")</f>
        <v>-2.4483333333333337</v>
      </c>
    </row>
    <row r="260" spans="2:16" x14ac:dyDescent="0.25">
      <c r="B260" s="114" t="s">
        <v>89</v>
      </c>
      <c r="C260" s="184">
        <v>1.68</v>
      </c>
      <c r="D260" s="185">
        <v>-0.34222222222222221</v>
      </c>
      <c r="E260" s="184">
        <v>3</v>
      </c>
      <c r="F260" s="185">
        <f t="shared" si="91"/>
        <v>1.32</v>
      </c>
      <c r="G260" s="184">
        <v>2.2935779816513762</v>
      </c>
      <c r="H260" s="185">
        <f t="shared" si="91"/>
        <v>-0.70642201834862384</v>
      </c>
      <c r="I260" s="184">
        <v>2.1153846153846154</v>
      </c>
      <c r="J260" s="185">
        <f t="shared" si="91"/>
        <v>-0.17819336626676074</v>
      </c>
      <c r="K260" s="184">
        <v>1.9391304347826086</v>
      </c>
      <c r="L260" s="185">
        <f t="shared" si="92"/>
        <v>-0.17625418060200682</v>
      </c>
      <c r="M260" s="184">
        <v>2.2410714285714284</v>
      </c>
      <c r="N260" s="185">
        <f t="shared" si="93"/>
        <v>0.30194099378881978</v>
      </c>
      <c r="O260" s="185">
        <f t="shared" si="94"/>
        <v>0.56107142857142844</v>
      </c>
    </row>
    <row r="261" spans="2:16" x14ac:dyDescent="0.25">
      <c r="B261" s="114" t="s">
        <v>91</v>
      </c>
      <c r="C261" s="184">
        <v>1.7513812154696133</v>
      </c>
      <c r="D261" s="185">
        <v>0.15838930172298271</v>
      </c>
      <c r="E261" s="184">
        <v>1.6363636363636365</v>
      </c>
      <c r="F261" s="185">
        <f t="shared" si="91"/>
        <v>-0.11501757910597687</v>
      </c>
      <c r="G261" s="184">
        <v>2.5089820359281436</v>
      </c>
      <c r="H261" s="185">
        <f t="shared" si="91"/>
        <v>0.87261839956450715</v>
      </c>
      <c r="I261" s="184">
        <v>2.9285714285714284</v>
      </c>
      <c r="J261" s="185">
        <f t="shared" si="91"/>
        <v>0.41958939264328476</v>
      </c>
      <c r="K261" s="184">
        <v>2.5141242937853105</v>
      </c>
      <c r="L261" s="185">
        <f t="shared" si="92"/>
        <v>-0.41444713478611783</v>
      </c>
      <c r="M261" s="184">
        <v>2.1355932203389831</v>
      </c>
      <c r="N261" s="185">
        <f t="shared" si="93"/>
        <v>-0.37853107344632742</v>
      </c>
      <c r="O261" s="185">
        <f t="shared" si="94"/>
        <v>0.38421200486936979</v>
      </c>
    </row>
    <row r="262" spans="2:16" x14ac:dyDescent="0.25">
      <c r="B262" s="114" t="s">
        <v>93</v>
      </c>
      <c r="C262" s="184">
        <v>2.174757281553398</v>
      </c>
      <c r="D262" s="185">
        <v>-0.25280455590243234</v>
      </c>
      <c r="E262" s="184">
        <v>1.625</v>
      </c>
      <c r="F262" s="185">
        <f t="shared" si="91"/>
        <v>-0.54975728155339798</v>
      </c>
      <c r="G262" s="184">
        <v>2.5635359116022101</v>
      </c>
      <c r="H262" s="185">
        <f t="shared" si="91"/>
        <v>0.93853591160221006</v>
      </c>
      <c r="I262" s="184">
        <v>2.4390243902439024</v>
      </c>
      <c r="J262" s="185">
        <f t="shared" si="91"/>
        <v>-0.12451152135830768</v>
      </c>
      <c r="K262" s="184">
        <v>2.3510638297872339</v>
      </c>
      <c r="L262" s="185">
        <f t="shared" si="92"/>
        <v>-8.7960560456668446E-2</v>
      </c>
      <c r="M262" s="184"/>
      <c r="N262" s="185"/>
      <c r="O262" s="185"/>
    </row>
    <row r="263" spans="2:16" ht="15.75" x14ac:dyDescent="0.25">
      <c r="B263" s="117" t="s">
        <v>30</v>
      </c>
      <c r="C263" s="186">
        <v>2.6512630930375849</v>
      </c>
      <c r="D263" s="187">
        <v>0.13794455807643047</v>
      </c>
      <c r="E263" s="186">
        <v>2.5088495575221237</v>
      </c>
      <c r="F263" s="187">
        <f t="shared" si="91"/>
        <v>-0.14241353551546121</v>
      </c>
      <c r="G263" s="186">
        <v>2.5981981981981983</v>
      </c>
      <c r="H263" s="187">
        <f t="shared" si="91"/>
        <v>8.934864067607462E-2</v>
      </c>
      <c r="I263" s="186">
        <v>2.5553488372093023</v>
      </c>
      <c r="J263" s="187">
        <f t="shared" si="91"/>
        <v>-4.2849360988896024E-2</v>
      </c>
      <c r="K263" s="186">
        <v>2.6137211036539894</v>
      </c>
      <c r="L263" s="187">
        <f t="shared" si="92"/>
        <v>5.8372266444687071E-2</v>
      </c>
      <c r="M263" s="186">
        <v>2.9702380952380953</v>
      </c>
      <c r="N263" s="187">
        <v>0.31368995993887605</v>
      </c>
      <c r="O263" s="187">
        <v>0.24970175084853974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300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2.5046082949308754</v>
      </c>
      <c r="D273" s="185">
        <v>-0.95567683745201659</v>
      </c>
      <c r="E273" s="184">
        <v>2.1088082901554404</v>
      </c>
      <c r="F273" s="185">
        <f t="shared" ref="F273:J275" si="95">IFERROR(E273-C273,"-")</f>
        <v>-0.39580000477543509</v>
      </c>
      <c r="G273" s="184">
        <v>1.6</v>
      </c>
      <c r="H273" s="185">
        <f t="shared" si="95"/>
        <v>-0.50880829015544027</v>
      </c>
      <c r="I273" s="184">
        <v>2.0763636363636362</v>
      </c>
      <c r="J273" s="185">
        <f t="shared" si="95"/>
        <v>0.4763636363636361</v>
      </c>
      <c r="K273" s="184">
        <v>2.2141280353200883</v>
      </c>
      <c r="L273" s="185">
        <f t="shared" ref="L273:L275" si="96">IFERROR(K273-I273,"-")</f>
        <v>0.13776439895645209</v>
      </c>
      <c r="M273" s="184">
        <v>2.3753280839895012</v>
      </c>
      <c r="N273" s="185">
        <f t="shared" ref="N273:N275" si="97">IFERROR(M273-K273,"-")</f>
        <v>0.16120004866941295</v>
      </c>
      <c r="O273" s="185">
        <f t="shared" ref="O273" si="98">IFERROR(M273-C273,"-")</f>
        <v>-0.12928021094137421</v>
      </c>
    </row>
    <row r="274" spans="2:15" x14ac:dyDescent="0.25">
      <c r="B274" s="114" t="s">
        <v>73</v>
      </c>
      <c r="C274" s="184">
        <v>2.5240641711229945</v>
      </c>
      <c r="D274" s="185">
        <v>0.43117879562892325</v>
      </c>
      <c r="E274" s="184">
        <v>1.8259803921568627</v>
      </c>
      <c r="F274" s="185">
        <f t="shared" si="95"/>
        <v>-0.69808377896613183</v>
      </c>
      <c r="G274" s="184">
        <v>1.7</v>
      </c>
      <c r="H274" s="185">
        <f t="shared" si="95"/>
        <v>-0.12598039215686274</v>
      </c>
      <c r="I274" s="184">
        <v>2.2489795918367346</v>
      </c>
      <c r="J274" s="185">
        <f t="shared" si="95"/>
        <v>0.54897959183673462</v>
      </c>
      <c r="K274" s="184">
        <v>1.9424920127795526</v>
      </c>
      <c r="L274" s="185">
        <f t="shared" si="96"/>
        <v>-0.30648757905718194</v>
      </c>
      <c r="M274" s="184">
        <v>2.3452380952380953</v>
      </c>
      <c r="N274" s="185">
        <f t="shared" si="97"/>
        <v>0.40274608245854271</v>
      </c>
      <c r="O274" s="185">
        <f>IFERROR(M274-C274,"-")</f>
        <v>-0.17882607588489918</v>
      </c>
    </row>
    <row r="275" spans="2:15" x14ac:dyDescent="0.25">
      <c r="B275" s="114" t="s">
        <v>75</v>
      </c>
      <c r="C275" s="184">
        <v>1.8194130925507901</v>
      </c>
      <c r="D275" s="185">
        <v>-0.62951802383875854</v>
      </c>
      <c r="E275" s="184">
        <v>1.9261363636363635</v>
      </c>
      <c r="F275" s="185">
        <f t="shared" si="95"/>
        <v>0.10672327108557345</v>
      </c>
      <c r="G275" s="184">
        <v>2</v>
      </c>
      <c r="H275" s="185">
        <f t="shared" si="95"/>
        <v>7.3863636363636465E-2</v>
      </c>
      <c r="I275" s="184">
        <v>1.892156862745098</v>
      </c>
      <c r="J275" s="185">
        <f t="shared" si="95"/>
        <v>-0.10784313725490202</v>
      </c>
      <c r="K275" s="184">
        <v>1.9501557632398754</v>
      </c>
      <c r="L275" s="185">
        <f t="shared" si="96"/>
        <v>5.7998900494777406E-2</v>
      </c>
      <c r="M275" s="184">
        <v>2.1419753086419755</v>
      </c>
      <c r="N275" s="185">
        <f t="shared" si="97"/>
        <v>0.19181954540210011</v>
      </c>
      <c r="O275" s="185">
        <f t="shared" ref="O275:O278" si="99">IFERROR(M275-C275,"-")</f>
        <v>0.32256221609118541</v>
      </c>
    </row>
    <row r="276" spans="2:15" x14ac:dyDescent="0.25">
      <c r="B276" s="114" t="s">
        <v>77</v>
      </c>
      <c r="C276" s="184">
        <v>1.8577235772357723</v>
      </c>
      <c r="D276" s="185">
        <v>-0.14629248702125586</v>
      </c>
      <c r="E276" s="184" t="s">
        <v>227</v>
      </c>
      <c r="F276" s="185" t="str">
        <f>IFERROR(E276-C276,"-")</f>
        <v>-</v>
      </c>
      <c r="G276" s="184">
        <v>3</v>
      </c>
      <c r="H276" s="185" t="str">
        <f>IFERROR(G276-E276,"-")</f>
        <v>-</v>
      </c>
      <c r="I276" s="184">
        <v>1.5960591133004927</v>
      </c>
      <c r="J276" s="185">
        <f>IFERROR(I276-G276,"-")</f>
        <v>-1.4039408866995073</v>
      </c>
      <c r="K276" s="184">
        <v>1.4731182795698925</v>
      </c>
      <c r="L276" s="185">
        <f>IFERROR(K276-I276,"-")</f>
        <v>-0.12294083373060016</v>
      </c>
      <c r="M276" s="184">
        <v>2.8341463414634145</v>
      </c>
      <c r="N276" s="185">
        <f>IFERROR(M276-K276,"-")</f>
        <v>1.361028061893522</v>
      </c>
      <c r="O276" s="185">
        <f t="shared" si="99"/>
        <v>0.97642276422764218</v>
      </c>
    </row>
    <row r="277" spans="2:15" x14ac:dyDescent="0.25">
      <c r="B277" s="114" t="s">
        <v>79</v>
      </c>
      <c r="C277" s="184">
        <v>3.3103448275862069</v>
      </c>
      <c r="D277" s="185">
        <v>0.39197748064743143</v>
      </c>
      <c r="E277" s="184" t="s">
        <v>227</v>
      </c>
      <c r="F277" s="185" t="str">
        <f t="shared" ref="F277:J285" si="100">IFERROR(E277-C277,"-")</f>
        <v>-</v>
      </c>
      <c r="G277" s="184">
        <v>2.2400000000000002</v>
      </c>
      <c r="H277" s="185" t="str">
        <f t="shared" si="100"/>
        <v>-</v>
      </c>
      <c r="I277" s="184">
        <v>3.7692307692307692</v>
      </c>
      <c r="J277" s="185">
        <f t="shared" si="100"/>
        <v>1.5292307692307689</v>
      </c>
      <c r="K277" s="184">
        <v>1.7272727272727273</v>
      </c>
      <c r="L277" s="185">
        <f t="shared" ref="L277:L285" si="101">IFERROR(K277-I277,"-")</f>
        <v>-2.0419580419580416</v>
      </c>
      <c r="M277" s="184">
        <v>1.6956521739130435</v>
      </c>
      <c r="N277" s="185">
        <f t="shared" ref="N277:N284" si="102">IFERROR(M277-K277,"-")</f>
        <v>-3.1620553359683834E-2</v>
      </c>
      <c r="O277" s="185">
        <f t="shared" si="99"/>
        <v>-1.6146926536731634</v>
      </c>
    </row>
    <row r="278" spans="2:15" x14ac:dyDescent="0.25">
      <c r="B278" s="114" t="s">
        <v>81</v>
      </c>
      <c r="C278" s="184">
        <v>2.1052631578947367</v>
      </c>
      <c r="D278" s="185">
        <v>-2.0336257309941526</v>
      </c>
      <c r="E278" s="184" t="s">
        <v>227</v>
      </c>
      <c r="F278" s="185" t="str">
        <f t="shared" si="100"/>
        <v>-</v>
      </c>
      <c r="G278" s="184">
        <v>2.2592592592592591</v>
      </c>
      <c r="H278" s="185" t="str">
        <f t="shared" si="100"/>
        <v>-</v>
      </c>
      <c r="I278" s="184">
        <v>6.7254901960784315</v>
      </c>
      <c r="J278" s="185">
        <f t="shared" si="100"/>
        <v>4.4662309368191728</v>
      </c>
      <c r="K278" s="184">
        <v>2.3636363636363638</v>
      </c>
      <c r="L278" s="185">
        <f t="shared" si="101"/>
        <v>-4.3618538324420673</v>
      </c>
      <c r="M278" s="184">
        <v>2.1923076923076925</v>
      </c>
      <c r="N278" s="185">
        <f t="shared" si="102"/>
        <v>-0.17132867132867124</v>
      </c>
      <c r="O278" s="185">
        <f t="shared" si="99"/>
        <v>8.7044534412955787E-2</v>
      </c>
    </row>
    <row r="279" spans="2:15" x14ac:dyDescent="0.25">
      <c r="B279" s="114" t="s">
        <v>83</v>
      </c>
      <c r="C279" s="184">
        <v>3.6153846153846154</v>
      </c>
      <c r="D279" s="185">
        <v>0.91538461538461524</v>
      </c>
      <c r="E279" s="184" t="s">
        <v>227</v>
      </c>
      <c r="F279" s="185" t="str">
        <f t="shared" si="100"/>
        <v>-</v>
      </c>
      <c r="G279" s="184">
        <v>3.76</v>
      </c>
      <c r="H279" s="185" t="str">
        <f t="shared" si="100"/>
        <v>-</v>
      </c>
      <c r="I279" s="184">
        <v>2.4615384615384617</v>
      </c>
      <c r="J279" s="185">
        <f t="shared" si="100"/>
        <v>-1.2984615384615381</v>
      </c>
      <c r="K279" s="184">
        <v>3.6153846153846154</v>
      </c>
      <c r="L279" s="185">
        <f t="shared" si="101"/>
        <v>1.1538461538461537</v>
      </c>
      <c r="M279" s="184">
        <v>3.7234042553191489</v>
      </c>
      <c r="N279" s="185">
        <f t="shared" si="102"/>
        <v>0.10801963993453345</v>
      </c>
      <c r="O279" s="185">
        <f>IFERROR(M279-C279,"-")</f>
        <v>0.10801963993453345</v>
      </c>
    </row>
    <row r="280" spans="2:15" x14ac:dyDescent="0.25">
      <c r="B280" s="114" t="s">
        <v>85</v>
      </c>
      <c r="C280" s="184">
        <v>4.7647058823529411</v>
      </c>
      <c r="D280" s="185">
        <v>2.1902377972465583</v>
      </c>
      <c r="E280" s="184">
        <v>1.6</v>
      </c>
      <c r="F280" s="185">
        <f t="shared" si="100"/>
        <v>-3.164705882352941</v>
      </c>
      <c r="G280" s="184">
        <v>2.2142857142857144</v>
      </c>
      <c r="H280" s="185">
        <f t="shared" si="100"/>
        <v>0.61428571428571432</v>
      </c>
      <c r="I280" s="184">
        <v>1.6666666666666667</v>
      </c>
      <c r="J280" s="185">
        <f t="shared" si="100"/>
        <v>-0.54761904761904767</v>
      </c>
      <c r="K280" s="184">
        <v>3</v>
      </c>
      <c r="L280" s="185">
        <f t="shared" si="101"/>
        <v>1.3333333333333333</v>
      </c>
      <c r="M280" s="184">
        <v>4.4210526315789478</v>
      </c>
      <c r="N280" s="185">
        <f t="shared" si="102"/>
        <v>1.4210526315789478</v>
      </c>
      <c r="O280" s="185">
        <f>IFERROR(M280-C280,"-")</f>
        <v>-0.34365325077399334</v>
      </c>
    </row>
    <row r="281" spans="2:15" x14ac:dyDescent="0.25">
      <c r="B281" s="114" t="s">
        <v>87</v>
      </c>
      <c r="C281" s="184">
        <v>2.6578947368421053</v>
      </c>
      <c r="D281" s="185">
        <v>0.13706140350877183</v>
      </c>
      <c r="E281" s="184">
        <v>2.52</v>
      </c>
      <c r="F281" s="185">
        <f t="shared" si="100"/>
        <v>-0.13789473684210529</v>
      </c>
      <c r="G281" s="184">
        <v>3.4242424242424243</v>
      </c>
      <c r="H281" s="185">
        <f t="shared" si="100"/>
        <v>0.90424242424242429</v>
      </c>
      <c r="I281" s="184">
        <v>2.1470588235294117</v>
      </c>
      <c r="J281" s="185">
        <f t="shared" si="100"/>
        <v>-1.2771836007130126</v>
      </c>
      <c r="K281" s="184">
        <v>2.8378378378378377</v>
      </c>
      <c r="L281" s="185">
        <f t="shared" si="101"/>
        <v>0.69077901430842603</v>
      </c>
      <c r="M281" s="184">
        <v>2</v>
      </c>
      <c r="N281" s="185">
        <f t="shared" si="102"/>
        <v>-0.83783783783783772</v>
      </c>
      <c r="O281" s="185">
        <f t="shared" ref="O281:O284" si="103">IFERROR(M281-C281,"-")</f>
        <v>-0.65789473684210531</v>
      </c>
    </row>
    <row r="282" spans="2:15" x14ac:dyDescent="0.25">
      <c r="B282" s="114" t="s">
        <v>89</v>
      </c>
      <c r="C282" s="184">
        <v>1.8509803921568628</v>
      </c>
      <c r="D282" s="185">
        <v>3.0911188004613788E-2</v>
      </c>
      <c r="E282" s="184">
        <v>1.65</v>
      </c>
      <c r="F282" s="185">
        <f t="shared" si="100"/>
        <v>-0.20098039215686292</v>
      </c>
      <c r="G282" s="184">
        <v>1.8473282442748091</v>
      </c>
      <c r="H282" s="185">
        <f t="shared" si="100"/>
        <v>0.19732824427480922</v>
      </c>
      <c r="I282" s="184">
        <v>1.7763975155279503</v>
      </c>
      <c r="J282" s="185">
        <f t="shared" si="100"/>
        <v>-7.0930728746858795E-2</v>
      </c>
      <c r="K282" s="184">
        <v>1.8677685950413223</v>
      </c>
      <c r="L282" s="185">
        <f t="shared" si="101"/>
        <v>9.1371079513371978E-2</v>
      </c>
      <c r="M282" s="184">
        <v>1.6622807017543859</v>
      </c>
      <c r="N282" s="185">
        <f t="shared" si="102"/>
        <v>-0.2054878932869364</v>
      </c>
      <c r="O282" s="185">
        <f t="shared" si="103"/>
        <v>-0.18869969040247692</v>
      </c>
    </row>
    <row r="283" spans="2:15" x14ac:dyDescent="0.25">
      <c r="B283" s="114" t="s">
        <v>91</v>
      </c>
      <c r="C283" s="184">
        <v>1.84375</v>
      </c>
      <c r="D283" s="185">
        <v>-0.92207278481012667</v>
      </c>
      <c r="E283" s="184">
        <v>1.8148148148148149</v>
      </c>
      <c r="F283" s="185">
        <f t="shared" si="100"/>
        <v>-2.8935185185185119E-2</v>
      </c>
      <c r="G283" s="184">
        <v>1.9113924050632911</v>
      </c>
      <c r="H283" s="185">
        <f t="shared" si="100"/>
        <v>9.6577590248476231E-2</v>
      </c>
      <c r="I283" s="184">
        <v>2.0648854961832059</v>
      </c>
      <c r="J283" s="185">
        <f t="shared" si="100"/>
        <v>0.15349309111991483</v>
      </c>
      <c r="K283" s="184">
        <v>2.1746575342465753</v>
      </c>
      <c r="L283" s="185">
        <f t="shared" si="101"/>
        <v>0.10977203806336933</v>
      </c>
      <c r="M283" s="184">
        <v>1.7654986522911051</v>
      </c>
      <c r="N283" s="185">
        <f t="shared" si="102"/>
        <v>-0.40915888195547012</v>
      </c>
      <c r="O283" s="185">
        <f t="shared" si="103"/>
        <v>-7.8251347708894858E-2</v>
      </c>
    </row>
    <row r="284" spans="2:15" x14ac:dyDescent="0.25">
      <c r="B284" s="114" t="s">
        <v>93</v>
      </c>
      <c r="C284" s="184">
        <v>2.1683937823834198</v>
      </c>
      <c r="D284" s="185">
        <v>-0.19561439757568033</v>
      </c>
      <c r="E284" s="184">
        <v>1.9583333333333333</v>
      </c>
      <c r="F284" s="185">
        <f t="shared" si="100"/>
        <v>-0.21006044905008658</v>
      </c>
      <c r="G284" s="184">
        <v>2.2438271604938271</v>
      </c>
      <c r="H284" s="185">
        <f t="shared" si="100"/>
        <v>0.28549382716049387</v>
      </c>
      <c r="I284" s="184">
        <v>1.8543417366946779</v>
      </c>
      <c r="J284" s="185">
        <f t="shared" si="100"/>
        <v>-0.38948542379914919</v>
      </c>
      <c r="K284" s="184">
        <v>1.8375350140056022</v>
      </c>
      <c r="L284" s="185">
        <f t="shared" si="101"/>
        <v>-1.6806722689075793E-2</v>
      </c>
      <c r="M284" s="184"/>
      <c r="N284" s="185"/>
      <c r="O284" s="185"/>
    </row>
    <row r="285" spans="2:15" ht="15.75" x14ac:dyDescent="0.25">
      <c r="B285" s="117" t="s">
        <v>30</v>
      </c>
      <c r="C285" s="186">
        <v>2.1928384930995897</v>
      </c>
      <c r="D285" s="187">
        <v>-0.33121375283860699</v>
      </c>
      <c r="E285" s="186">
        <v>1.9644484958979034</v>
      </c>
      <c r="F285" s="187">
        <f t="shared" si="100"/>
        <v>-0.22838999720168629</v>
      </c>
      <c r="G285" s="186">
        <v>2.1871599564744288</v>
      </c>
      <c r="H285" s="187">
        <f t="shared" si="100"/>
        <v>0.22271146057652547</v>
      </c>
      <c r="I285" s="186">
        <v>2.1336870026525201</v>
      </c>
      <c r="J285" s="187">
        <f t="shared" si="100"/>
        <v>-5.3472953821908753E-2</v>
      </c>
      <c r="K285" s="186">
        <v>2.00081466395112</v>
      </c>
      <c r="L285" s="187">
        <f t="shared" si="101"/>
        <v>-0.13287233870140014</v>
      </c>
      <c r="M285" s="186">
        <v>2.2349457058242841</v>
      </c>
      <c r="N285" s="187">
        <v>0.20634704042866936</v>
      </c>
      <c r="O285" s="187">
        <v>3.7995814756746071E-2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C3957-A8FC-4A8F-B537-857600F3C668}">
  <sheetPr>
    <tabColor theme="4" tint="0.79998168889431442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9" t="s">
        <v>289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</row>
    <row r="7" spans="1:16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2.4375030409186005</v>
      </c>
      <c r="D9" s="185">
        <v>-0.13328604427593271</v>
      </c>
      <c r="E9" s="184">
        <v>2.2460468058191019</v>
      </c>
      <c r="F9" s="185">
        <f t="shared" ref="F9:J21" si="0">IFERROR(E9-C9,"-")</f>
        <v>-0.19145623509949861</v>
      </c>
      <c r="G9" s="184">
        <v>1.9022445982798406</v>
      </c>
      <c r="H9" s="185">
        <f t="shared" si="0"/>
        <v>-0.34380220753926127</v>
      </c>
      <c r="I9" s="184">
        <v>2.8322493991234272</v>
      </c>
      <c r="J9" s="185">
        <f t="shared" si="0"/>
        <v>0.93000480084358661</v>
      </c>
      <c r="K9" s="184">
        <v>2.5235291626074803</v>
      </c>
      <c r="L9" s="185">
        <f t="shared" ref="L9:L21" si="1">IFERROR(K9-I9,"-")</f>
        <v>-0.30872023651594693</v>
      </c>
      <c r="M9" s="184">
        <v>2.6250052373570201</v>
      </c>
      <c r="N9" s="185">
        <f t="shared" ref="N9:N14" si="2">IFERROR(M9-K9,"-")</f>
        <v>0.10147607474953979</v>
      </c>
      <c r="O9" s="185">
        <f>IFERROR(M9-C9,"-")</f>
        <v>0.18750219643841959</v>
      </c>
    </row>
    <row r="10" spans="1:16" x14ac:dyDescent="0.25">
      <c r="A10" s="1" t="s">
        <v>72</v>
      </c>
      <c r="B10" s="114" t="s">
        <v>73</v>
      </c>
      <c r="C10" s="184">
        <v>2.2594008313822926</v>
      </c>
      <c r="D10" s="185">
        <v>2.8036745418800191E-2</v>
      </c>
      <c r="E10" s="184">
        <v>2.2190549563430921</v>
      </c>
      <c r="F10" s="185">
        <f t="shared" si="0"/>
        <v>-4.0345875039200507E-2</v>
      </c>
      <c r="G10" s="184">
        <v>1.8830991170252456</v>
      </c>
      <c r="H10" s="185">
        <f t="shared" si="0"/>
        <v>-0.33595583931784656</v>
      </c>
      <c r="I10" s="184">
        <v>2.4567090685268771</v>
      </c>
      <c r="J10" s="185">
        <f t="shared" si="0"/>
        <v>0.57360995150163152</v>
      </c>
      <c r="K10" s="184">
        <v>2.2917233809001099</v>
      </c>
      <c r="L10" s="185">
        <f t="shared" si="1"/>
        <v>-0.16498568762676724</v>
      </c>
      <c r="M10" s="184">
        <v>2.4732375690607733</v>
      </c>
      <c r="N10" s="185">
        <f t="shared" si="2"/>
        <v>0.18151418816066345</v>
      </c>
      <c r="O10" s="185">
        <f>IFERROR(M10-C10,"-")</f>
        <v>0.21383673767848066</v>
      </c>
    </row>
    <row r="11" spans="1:16" x14ac:dyDescent="0.25">
      <c r="A11" s="1" t="s">
        <v>74</v>
      </c>
      <c r="B11" s="114" t="s">
        <v>75</v>
      </c>
      <c r="C11" s="184">
        <v>2.2686073740759447</v>
      </c>
      <c r="D11" s="185">
        <v>-5.2755050823544813E-2</v>
      </c>
      <c r="E11" s="184">
        <v>2.2663384064458372</v>
      </c>
      <c r="F11" s="185">
        <f t="shared" si="0"/>
        <v>-2.2689676301075323E-3</v>
      </c>
      <c r="G11" s="184">
        <v>2.1653413498836307</v>
      </c>
      <c r="H11" s="185">
        <f t="shared" si="0"/>
        <v>-0.10099705656220648</v>
      </c>
      <c r="I11" s="184">
        <v>2.3488082178119076</v>
      </c>
      <c r="J11" s="185">
        <f t="shared" si="0"/>
        <v>0.18346686792827693</v>
      </c>
      <c r="K11" s="184">
        <v>2.3180265353142131</v>
      </c>
      <c r="L11" s="185">
        <f t="shared" si="1"/>
        <v>-3.0781682497694529E-2</v>
      </c>
      <c r="M11" s="184">
        <v>2.5529145444255801</v>
      </c>
      <c r="N11" s="185">
        <f t="shared" si="2"/>
        <v>0.23488800911136698</v>
      </c>
      <c r="O11" s="185">
        <f t="shared" ref="O11:O14" si="3">IFERROR(M11-C11,"-")</f>
        <v>0.28430717034963537</v>
      </c>
    </row>
    <row r="12" spans="1:16" x14ac:dyDescent="0.25">
      <c r="A12" s="1" t="s">
        <v>76</v>
      </c>
      <c r="B12" s="114" t="s">
        <v>77</v>
      </c>
      <c r="C12" s="184">
        <v>2.2437044993435973</v>
      </c>
      <c r="D12" s="185">
        <v>0.12826639085959179</v>
      </c>
      <c r="E12" s="184" t="s">
        <v>227</v>
      </c>
      <c r="F12" s="185" t="str">
        <f t="shared" si="0"/>
        <v>-</v>
      </c>
      <c r="G12" s="184">
        <v>2.0378243201000314</v>
      </c>
      <c r="H12" s="185" t="str">
        <f t="shared" si="0"/>
        <v>-</v>
      </c>
      <c r="I12" s="184">
        <v>2.5104382929642446</v>
      </c>
      <c r="J12" s="185">
        <f t="shared" si="0"/>
        <v>0.47261397286421314</v>
      </c>
      <c r="K12" s="184">
        <v>2.2301869061292678</v>
      </c>
      <c r="L12" s="185">
        <f t="shared" si="1"/>
        <v>-0.28025138683497675</v>
      </c>
      <c r="M12" s="184">
        <v>2.4243523043775292</v>
      </c>
      <c r="N12" s="185">
        <f t="shared" si="2"/>
        <v>0.1941653982482614</v>
      </c>
      <c r="O12" s="185">
        <f>IFERROR(M12-C12,"-")</f>
        <v>0.18064780503393196</v>
      </c>
    </row>
    <row r="13" spans="1:16" x14ac:dyDescent="0.25">
      <c r="A13" s="1" t="s">
        <v>78</v>
      </c>
      <c r="B13" s="114" t="s">
        <v>79</v>
      </c>
      <c r="C13" s="184">
        <v>2.0568508838902919</v>
      </c>
      <c r="D13" s="185">
        <v>5.1461035643300956E-2</v>
      </c>
      <c r="E13" s="184" t="s">
        <v>227</v>
      </c>
      <c r="F13" s="185" t="str">
        <f t="shared" si="0"/>
        <v>-</v>
      </c>
      <c r="G13" s="184">
        <v>1.9151056197688323</v>
      </c>
      <c r="H13" s="185" t="str">
        <f t="shared" si="0"/>
        <v>-</v>
      </c>
      <c r="I13" s="184">
        <v>2.4632700120786208</v>
      </c>
      <c r="J13" s="185">
        <f t="shared" si="0"/>
        <v>0.54816439230978853</v>
      </c>
      <c r="K13" s="184">
        <v>2.3830322688887646</v>
      </c>
      <c r="L13" s="185">
        <f t="shared" si="1"/>
        <v>-8.0237743189856214E-2</v>
      </c>
      <c r="M13" s="184">
        <v>2.197144331670394</v>
      </c>
      <c r="N13" s="185">
        <f t="shared" si="2"/>
        <v>-0.1858879372183706</v>
      </c>
      <c r="O13" s="185">
        <f>IFERROR(M13-C13,"-")</f>
        <v>0.14029344778010211</v>
      </c>
    </row>
    <row r="14" spans="1:16" x14ac:dyDescent="0.25">
      <c r="A14" s="1" t="s">
        <v>80</v>
      </c>
      <c r="B14" s="114" t="s">
        <v>81</v>
      </c>
      <c r="C14" s="184">
        <v>2.0880498971534736</v>
      </c>
      <c r="D14" s="185">
        <v>5.2550532056582E-2</v>
      </c>
      <c r="E14" s="184" t="s">
        <v>227</v>
      </c>
      <c r="F14" s="185" t="str">
        <f t="shared" si="0"/>
        <v>-</v>
      </c>
      <c r="G14" s="184">
        <v>1.9788051104054354</v>
      </c>
      <c r="H14" s="185" t="str">
        <f t="shared" si="0"/>
        <v>-</v>
      </c>
      <c r="I14" s="184">
        <v>2.2983870967741935</v>
      </c>
      <c r="J14" s="185">
        <f t="shared" si="0"/>
        <v>0.31958198636875812</v>
      </c>
      <c r="K14" s="184">
        <v>2.1486403825835509</v>
      </c>
      <c r="L14" s="185">
        <f t="shared" si="1"/>
        <v>-0.14974671419064256</v>
      </c>
      <c r="M14" s="184">
        <v>2.0572924688125673</v>
      </c>
      <c r="N14" s="185">
        <f t="shared" si="2"/>
        <v>-9.1347913770983613E-2</v>
      </c>
      <c r="O14" s="185">
        <f t="shared" si="3"/>
        <v>-3.0757428340906223E-2</v>
      </c>
    </row>
    <row r="15" spans="1:16" x14ac:dyDescent="0.25">
      <c r="A15" s="1" t="s">
        <v>82</v>
      </c>
      <c r="B15" s="114" t="s">
        <v>83</v>
      </c>
      <c r="C15" s="184">
        <v>2.3600534014395169</v>
      </c>
      <c r="D15" s="185">
        <v>0.1226836243587508</v>
      </c>
      <c r="E15" s="184" t="s">
        <v>227</v>
      </c>
      <c r="F15" s="185" t="str">
        <f t="shared" si="0"/>
        <v>-</v>
      </c>
      <c r="G15" s="184">
        <v>2.1686345325739684</v>
      </c>
      <c r="H15" s="185" t="str">
        <f t="shared" si="0"/>
        <v>-</v>
      </c>
      <c r="I15" s="184">
        <v>2.3937399767737655</v>
      </c>
      <c r="J15" s="185">
        <f t="shared" si="0"/>
        <v>0.22510544419979706</v>
      </c>
      <c r="K15" s="184">
        <v>2.4037477691850091</v>
      </c>
      <c r="L15" s="185">
        <f t="shared" si="1"/>
        <v>1.000779241124361E-2</v>
      </c>
      <c r="M15" s="184">
        <v>2.0914386094674557</v>
      </c>
      <c r="N15" s="185">
        <f>IFERROR(M15-K15,"-")</f>
        <v>-0.31230915971755335</v>
      </c>
      <c r="O15" s="185">
        <f>IFERROR(M15-C15,"-")</f>
        <v>-0.26861479197206117</v>
      </c>
    </row>
    <row r="16" spans="1:16" x14ac:dyDescent="0.25">
      <c r="A16" s="1" t="s">
        <v>84</v>
      </c>
      <c r="B16" s="114" t="s">
        <v>85</v>
      </c>
      <c r="C16" s="184">
        <v>2.8067860508953819</v>
      </c>
      <c r="D16" s="185">
        <v>3.7496196834911455E-2</v>
      </c>
      <c r="E16" s="184">
        <v>2.2469008264462809</v>
      </c>
      <c r="F16" s="185">
        <f t="shared" si="0"/>
        <v>-0.55988522444910105</v>
      </c>
      <c r="G16" s="184">
        <v>2.5961220825852784</v>
      </c>
      <c r="H16" s="185">
        <f t="shared" si="0"/>
        <v>0.34922125613899757</v>
      </c>
      <c r="I16" s="184">
        <v>2.6865335051546393</v>
      </c>
      <c r="J16" s="185">
        <f t="shared" si="0"/>
        <v>9.0411422569360855E-2</v>
      </c>
      <c r="K16" s="184">
        <v>2.8928833455612621</v>
      </c>
      <c r="L16" s="185">
        <f t="shared" si="1"/>
        <v>0.20634984040662285</v>
      </c>
      <c r="M16" s="184">
        <v>2.8021182816919938</v>
      </c>
      <c r="N16" s="185">
        <f>IFERROR(M16-K16,"-")</f>
        <v>-9.0765063869268303E-2</v>
      </c>
      <c r="O16" s="185">
        <f>IFERROR(M16-C16,"-")</f>
        <v>-4.6677692033880724E-3</v>
      </c>
    </row>
    <row r="17" spans="1:16" x14ac:dyDescent="0.25">
      <c r="A17" s="1" t="s">
        <v>86</v>
      </c>
      <c r="B17" s="114" t="s">
        <v>87</v>
      </c>
      <c r="C17" s="184">
        <v>2.2805777888944472</v>
      </c>
      <c r="D17" s="185">
        <v>-0.34084849828176011</v>
      </c>
      <c r="E17" s="184">
        <v>1.9535228344335174</v>
      </c>
      <c r="F17" s="185">
        <f t="shared" si="0"/>
        <v>-0.3270549544609298</v>
      </c>
      <c r="G17" s="184">
        <v>2.197656771687003</v>
      </c>
      <c r="H17" s="185">
        <f t="shared" si="0"/>
        <v>0.24413393725348564</v>
      </c>
      <c r="I17" s="184">
        <v>2.1155368505436143</v>
      </c>
      <c r="J17" s="185">
        <f t="shared" si="0"/>
        <v>-8.211992114338873E-2</v>
      </c>
      <c r="K17" s="184">
        <v>2.5199899579489111</v>
      </c>
      <c r="L17" s="185">
        <f t="shared" si="1"/>
        <v>0.40445310740529683</v>
      </c>
      <c r="M17" s="184">
        <v>2.2043213975583593</v>
      </c>
      <c r="N17" s="185">
        <f t="shared" ref="N17:N19" si="4">IFERROR(M17-K17,"-")</f>
        <v>-0.3156685603905518</v>
      </c>
      <c r="O17" s="185">
        <f t="shared" ref="O17:O19" si="5">IFERROR(M17-C17,"-")</f>
        <v>-7.6256391336087859E-2</v>
      </c>
    </row>
    <row r="18" spans="1:16" x14ac:dyDescent="0.25">
      <c r="A18" s="1" t="s">
        <v>88</v>
      </c>
      <c r="B18" s="114" t="s">
        <v>89</v>
      </c>
      <c r="C18" s="184">
        <v>2.147882422230551</v>
      </c>
      <c r="D18" s="185">
        <v>-5.1010124911023524E-2</v>
      </c>
      <c r="E18" s="184">
        <v>1.8614755861475587</v>
      </c>
      <c r="F18" s="185">
        <f t="shared" si="0"/>
        <v>-0.28640683608299233</v>
      </c>
      <c r="G18" s="184">
        <v>2.1695147304903402</v>
      </c>
      <c r="H18" s="185">
        <f t="shared" si="0"/>
        <v>0.30803914434278146</v>
      </c>
      <c r="I18" s="184">
        <v>2.1997993799015139</v>
      </c>
      <c r="J18" s="185">
        <f t="shared" si="0"/>
        <v>3.0284649411173703E-2</v>
      </c>
      <c r="K18" s="184">
        <v>2.3996983408748114</v>
      </c>
      <c r="L18" s="185">
        <f t="shared" si="1"/>
        <v>0.19989896097329751</v>
      </c>
      <c r="M18" s="184">
        <v>2.2301287686818019</v>
      </c>
      <c r="N18" s="185">
        <f t="shared" si="4"/>
        <v>-0.1695695721930095</v>
      </c>
      <c r="O18" s="185">
        <f t="shared" si="5"/>
        <v>8.224634645125084E-2</v>
      </c>
    </row>
    <row r="19" spans="1:16" x14ac:dyDescent="0.25">
      <c r="A19" s="1" t="s">
        <v>90</v>
      </c>
      <c r="B19" s="114" t="s">
        <v>91</v>
      </c>
      <c r="C19" s="184">
        <v>2.1971869956190915</v>
      </c>
      <c r="D19" s="185">
        <v>-9.3617289057742248E-2</v>
      </c>
      <c r="E19" s="184">
        <v>1.8271224086870681</v>
      </c>
      <c r="F19" s="185">
        <f t="shared" si="0"/>
        <v>-0.37006458693202338</v>
      </c>
      <c r="G19" s="184">
        <v>2.1612137203166228</v>
      </c>
      <c r="H19" s="185">
        <f t="shared" si="0"/>
        <v>0.33409131162955474</v>
      </c>
      <c r="I19" s="184">
        <v>2.2195556611619343</v>
      </c>
      <c r="J19" s="185">
        <f t="shared" si="0"/>
        <v>5.8341940845311413E-2</v>
      </c>
      <c r="K19" s="184">
        <v>2.3657835805129506</v>
      </c>
      <c r="L19" s="185">
        <f t="shared" si="1"/>
        <v>0.14622791935101631</v>
      </c>
      <c r="M19" s="184">
        <v>2.1195535180386686</v>
      </c>
      <c r="N19" s="185">
        <f t="shared" si="4"/>
        <v>-0.24623006247428192</v>
      </c>
      <c r="O19" s="185">
        <f t="shared" si="5"/>
        <v>-7.7633477580422827E-2</v>
      </c>
    </row>
    <row r="20" spans="1:16" x14ac:dyDescent="0.25">
      <c r="A20" s="1" t="s">
        <v>92</v>
      </c>
      <c r="B20" s="114" t="s">
        <v>93</v>
      </c>
      <c r="C20" s="184">
        <v>2.3393872771591071</v>
      </c>
      <c r="D20" s="185">
        <v>-5.170401504454869E-2</v>
      </c>
      <c r="E20" s="184">
        <v>1.945705257110026</v>
      </c>
      <c r="F20" s="185">
        <f t="shared" si="0"/>
        <v>-0.39368202004908115</v>
      </c>
      <c r="G20" s="184">
        <v>2.5686888669084516</v>
      </c>
      <c r="H20" s="185">
        <f t="shared" si="0"/>
        <v>0.6229836097984256</v>
      </c>
      <c r="I20" s="184">
        <v>2.2557062382641351</v>
      </c>
      <c r="J20" s="185">
        <f t="shared" si="0"/>
        <v>-0.31298262864431647</v>
      </c>
      <c r="K20" s="184">
        <v>2.5818146474218788</v>
      </c>
      <c r="L20" s="185">
        <f t="shared" si="1"/>
        <v>0.32610840915774375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2.2840414672322664</v>
      </c>
      <c r="D21" s="187">
        <v>-1.9773709967067177E-2</v>
      </c>
      <c r="E21" s="186">
        <v>2.0931353607171839</v>
      </c>
      <c r="F21" s="187">
        <f t="shared" si="0"/>
        <v>-0.19090610651508255</v>
      </c>
      <c r="G21" s="186">
        <v>2.1866149593931499</v>
      </c>
      <c r="H21" s="187">
        <f t="shared" si="0"/>
        <v>9.3479598675966002E-2</v>
      </c>
      <c r="I21" s="186">
        <v>2.3720011696365835</v>
      </c>
      <c r="J21" s="187">
        <f t="shared" si="0"/>
        <v>0.1853862102434336</v>
      </c>
      <c r="K21" s="186">
        <v>2.410875374829053</v>
      </c>
      <c r="L21" s="187">
        <f t="shared" si="1"/>
        <v>3.8874205192469535E-2</v>
      </c>
      <c r="M21" s="186">
        <v>2.3384605864516756</v>
      </c>
      <c r="N21" s="187">
        <v>-5.6319125444065143E-2</v>
      </c>
      <c r="O21" s="187">
        <v>6.0223865179644509E-2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9" t="s">
        <v>301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5"/>
    </row>
    <row r="29" spans="1:16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2.4375030409186005</v>
      </c>
      <c r="D31" s="185">
        <v>-0.13328604427593271</v>
      </c>
      <c r="E31" s="184">
        <v>2.2460468058191019</v>
      </c>
      <c r="F31" s="185">
        <f t="shared" ref="F31:J43" si="6">IFERROR(E31-C31,"-")</f>
        <v>-0.19145623509949861</v>
      </c>
      <c r="G31" s="184">
        <v>1.9022445982798406</v>
      </c>
      <c r="H31" s="185">
        <f t="shared" si="6"/>
        <v>-0.34380220753926127</v>
      </c>
      <c r="I31" s="184">
        <v>2.8322493991234272</v>
      </c>
      <c r="J31" s="185">
        <f t="shared" si="6"/>
        <v>0.93000480084358661</v>
      </c>
      <c r="K31" s="184">
        <v>2.5235291626074803</v>
      </c>
      <c r="L31" s="185">
        <f t="shared" ref="L31:L43" si="7">IFERROR(K31-I31,"-")</f>
        <v>-0.30872023651594693</v>
      </c>
      <c r="M31" s="184">
        <v>2.6250052373570201</v>
      </c>
      <c r="N31" s="185">
        <f>IFERROR(M31-K31,"-")</f>
        <v>0.10147607474953979</v>
      </c>
      <c r="O31" s="185">
        <f>IFERROR(M31-C31,"-")</f>
        <v>0.18750219643841959</v>
      </c>
    </row>
    <row r="32" spans="1:16" x14ac:dyDescent="0.25">
      <c r="B32" s="114" t="s">
        <v>73</v>
      </c>
      <c r="C32" s="184">
        <v>2.2594008313822926</v>
      </c>
      <c r="D32" s="185">
        <v>2.8036745418800191E-2</v>
      </c>
      <c r="E32" s="184">
        <v>2.2190549563430921</v>
      </c>
      <c r="F32" s="185">
        <f t="shared" si="6"/>
        <v>-4.0345875039200507E-2</v>
      </c>
      <c r="G32" s="184">
        <v>1.8830991170252456</v>
      </c>
      <c r="H32" s="185">
        <f t="shared" si="6"/>
        <v>-0.33595583931784656</v>
      </c>
      <c r="I32" s="184">
        <v>2.4567090685268771</v>
      </c>
      <c r="J32" s="185">
        <f t="shared" si="6"/>
        <v>0.57360995150163152</v>
      </c>
      <c r="K32" s="184">
        <v>2.2917233809001099</v>
      </c>
      <c r="L32" s="185">
        <f t="shared" si="7"/>
        <v>-0.16498568762676724</v>
      </c>
      <c r="M32" s="184">
        <v>2.4732375690607733</v>
      </c>
      <c r="N32" s="185">
        <f t="shared" ref="N32:N39" si="8">IFERROR(M32-K32,"-")</f>
        <v>0.18151418816066345</v>
      </c>
      <c r="O32" s="185">
        <f t="shared" ref="O32:O41" si="9">IFERROR(M32-C32,"-")</f>
        <v>0.21383673767848066</v>
      </c>
    </row>
    <row r="33" spans="2:16" x14ac:dyDescent="0.25">
      <c r="B33" s="114" t="s">
        <v>75</v>
      </c>
      <c r="C33" s="184">
        <v>2.2686073740759447</v>
      </c>
      <c r="D33" s="185">
        <v>-5.2755050823544813E-2</v>
      </c>
      <c r="E33" s="184">
        <v>2.2663384064458372</v>
      </c>
      <c r="F33" s="185">
        <f t="shared" si="6"/>
        <v>-2.2689676301075323E-3</v>
      </c>
      <c r="G33" s="184">
        <v>2.1653413498836307</v>
      </c>
      <c r="H33" s="185">
        <f t="shared" si="6"/>
        <v>-0.10099705656220648</v>
      </c>
      <c r="I33" s="184">
        <v>2.3488082178119076</v>
      </c>
      <c r="J33" s="185">
        <f t="shared" si="6"/>
        <v>0.18346686792827693</v>
      </c>
      <c r="K33" s="184">
        <v>2.3180265353142131</v>
      </c>
      <c r="L33" s="185">
        <f t="shared" si="7"/>
        <v>-3.0781682497694529E-2</v>
      </c>
      <c r="M33" s="184">
        <v>2.5529145444255801</v>
      </c>
      <c r="N33" s="185">
        <f t="shared" si="8"/>
        <v>0.23488800911136698</v>
      </c>
      <c r="O33" s="185">
        <f t="shared" si="9"/>
        <v>0.28430717034963537</v>
      </c>
    </row>
    <row r="34" spans="2:16" x14ac:dyDescent="0.25">
      <c r="B34" s="114" t="s">
        <v>77</v>
      </c>
      <c r="C34" s="184">
        <v>2.2437044993435973</v>
      </c>
      <c r="D34" s="185">
        <v>0.12826639085959179</v>
      </c>
      <c r="E34" s="184" t="s">
        <v>227</v>
      </c>
      <c r="F34" s="185" t="str">
        <f t="shared" si="6"/>
        <v>-</v>
      </c>
      <c r="G34" s="184">
        <v>2.0378243201000314</v>
      </c>
      <c r="H34" s="185" t="str">
        <f t="shared" si="6"/>
        <v>-</v>
      </c>
      <c r="I34" s="184">
        <v>2.5104382929642446</v>
      </c>
      <c r="J34" s="185">
        <f t="shared" si="6"/>
        <v>0.47261397286421314</v>
      </c>
      <c r="K34" s="184">
        <v>2.2301869061292678</v>
      </c>
      <c r="L34" s="185">
        <f t="shared" si="7"/>
        <v>-0.28025138683497675</v>
      </c>
      <c r="M34" s="184">
        <v>2.4243523043775292</v>
      </c>
      <c r="N34" s="185">
        <f t="shared" si="8"/>
        <v>0.1941653982482614</v>
      </c>
      <c r="O34" s="185">
        <f t="shared" si="9"/>
        <v>0.18064780503393196</v>
      </c>
    </row>
    <row r="35" spans="2:16" x14ac:dyDescent="0.25">
      <c r="B35" s="114" t="s">
        <v>79</v>
      </c>
      <c r="C35" s="184">
        <v>2.0568508838902919</v>
      </c>
      <c r="D35" s="185">
        <v>5.1461035643300956E-2</v>
      </c>
      <c r="E35" s="184" t="s">
        <v>227</v>
      </c>
      <c r="F35" s="185" t="str">
        <f t="shared" si="6"/>
        <v>-</v>
      </c>
      <c r="G35" s="184">
        <v>1.9151056197688323</v>
      </c>
      <c r="H35" s="185" t="str">
        <f t="shared" si="6"/>
        <v>-</v>
      </c>
      <c r="I35" s="184">
        <v>2.4632700120786208</v>
      </c>
      <c r="J35" s="185">
        <f t="shared" si="6"/>
        <v>0.54816439230978853</v>
      </c>
      <c r="K35" s="184">
        <v>2.3830322688887646</v>
      </c>
      <c r="L35" s="185">
        <f t="shared" si="7"/>
        <v>-8.0237743189856214E-2</v>
      </c>
      <c r="M35" s="184">
        <v>2.197144331670394</v>
      </c>
      <c r="N35" s="185">
        <f t="shared" si="8"/>
        <v>-0.1858879372183706</v>
      </c>
      <c r="O35" s="185">
        <f t="shared" si="9"/>
        <v>0.14029344778010211</v>
      </c>
    </row>
    <row r="36" spans="2:16" x14ac:dyDescent="0.25">
      <c r="B36" s="114" t="s">
        <v>81</v>
      </c>
      <c r="C36" s="184">
        <v>2.0880498971534736</v>
      </c>
      <c r="D36" s="185">
        <v>5.2550532056582E-2</v>
      </c>
      <c r="E36" s="184" t="s">
        <v>227</v>
      </c>
      <c r="F36" s="185" t="str">
        <f t="shared" si="6"/>
        <v>-</v>
      </c>
      <c r="G36" s="184">
        <v>1.9788051104054354</v>
      </c>
      <c r="H36" s="185" t="str">
        <f t="shared" si="6"/>
        <v>-</v>
      </c>
      <c r="I36" s="184">
        <v>2.2983870967741935</v>
      </c>
      <c r="J36" s="185">
        <f t="shared" si="6"/>
        <v>0.31958198636875812</v>
      </c>
      <c r="K36" s="184">
        <v>2.1486403825835509</v>
      </c>
      <c r="L36" s="185">
        <f t="shared" si="7"/>
        <v>-0.14974671419064256</v>
      </c>
      <c r="M36" s="184">
        <v>2.0572924688125673</v>
      </c>
      <c r="N36" s="185">
        <f t="shared" si="8"/>
        <v>-9.1347913770983613E-2</v>
      </c>
      <c r="O36" s="185">
        <f t="shared" si="9"/>
        <v>-3.0757428340906223E-2</v>
      </c>
    </row>
    <row r="37" spans="2:16" x14ac:dyDescent="0.25">
      <c r="B37" s="114" t="s">
        <v>83</v>
      </c>
      <c r="C37" s="184">
        <v>2.3600534014395169</v>
      </c>
      <c r="D37" s="185">
        <v>0.1226836243587508</v>
      </c>
      <c r="E37" s="184" t="s">
        <v>227</v>
      </c>
      <c r="F37" s="185" t="str">
        <f t="shared" si="6"/>
        <v>-</v>
      </c>
      <c r="G37" s="184">
        <v>2.1686345325739684</v>
      </c>
      <c r="H37" s="185" t="str">
        <f t="shared" si="6"/>
        <v>-</v>
      </c>
      <c r="I37" s="184">
        <v>2.3937399767737655</v>
      </c>
      <c r="J37" s="185">
        <f t="shared" si="6"/>
        <v>0.22510544419979706</v>
      </c>
      <c r="K37" s="184">
        <v>2.4037477691850091</v>
      </c>
      <c r="L37" s="185">
        <f t="shared" si="7"/>
        <v>1.000779241124361E-2</v>
      </c>
      <c r="M37" s="184">
        <v>2.0914386094674557</v>
      </c>
      <c r="N37" s="185">
        <f t="shared" si="8"/>
        <v>-0.31230915971755335</v>
      </c>
      <c r="O37" s="185">
        <f t="shared" si="9"/>
        <v>-0.26861479197206117</v>
      </c>
    </row>
    <row r="38" spans="2:16" x14ac:dyDescent="0.25">
      <c r="B38" s="114" t="s">
        <v>85</v>
      </c>
      <c r="C38" s="184">
        <v>2.8067860508953819</v>
      </c>
      <c r="D38" s="185">
        <v>3.7496196834911455E-2</v>
      </c>
      <c r="E38" s="184">
        <v>2.2469008264462809</v>
      </c>
      <c r="F38" s="185">
        <f t="shared" si="6"/>
        <v>-0.55988522444910105</v>
      </c>
      <c r="G38" s="184">
        <v>2.5961220825852784</v>
      </c>
      <c r="H38" s="185">
        <f t="shared" si="6"/>
        <v>0.34922125613899757</v>
      </c>
      <c r="I38" s="184">
        <v>2.6865335051546393</v>
      </c>
      <c r="J38" s="185">
        <f t="shared" si="6"/>
        <v>9.0411422569360855E-2</v>
      </c>
      <c r="K38" s="184">
        <v>2.8928833455612621</v>
      </c>
      <c r="L38" s="185">
        <f t="shared" si="7"/>
        <v>0.20634984040662285</v>
      </c>
      <c r="M38" s="184">
        <v>2.8021182816919938</v>
      </c>
      <c r="N38" s="185">
        <f t="shared" si="8"/>
        <v>-9.0765063869268303E-2</v>
      </c>
      <c r="O38" s="185">
        <f t="shared" si="9"/>
        <v>-4.6677692033880724E-3</v>
      </c>
    </row>
    <row r="39" spans="2:16" x14ac:dyDescent="0.25">
      <c r="B39" s="114" t="s">
        <v>87</v>
      </c>
      <c r="C39" s="184">
        <v>2.2805777888944472</v>
      </c>
      <c r="D39" s="185">
        <v>-0.34084849828176011</v>
      </c>
      <c r="E39" s="184">
        <v>1.9535228344335174</v>
      </c>
      <c r="F39" s="185">
        <f t="shared" si="6"/>
        <v>-0.3270549544609298</v>
      </c>
      <c r="G39" s="184">
        <v>2.197656771687003</v>
      </c>
      <c r="H39" s="185">
        <f t="shared" si="6"/>
        <v>0.24413393725348564</v>
      </c>
      <c r="I39" s="184">
        <v>2.1155368505436143</v>
      </c>
      <c r="J39" s="185">
        <f t="shared" si="6"/>
        <v>-8.211992114338873E-2</v>
      </c>
      <c r="K39" s="184">
        <v>2.5199899579489111</v>
      </c>
      <c r="L39" s="185">
        <f t="shared" si="7"/>
        <v>0.40445310740529683</v>
      </c>
      <c r="M39" s="184">
        <v>2.2043213975583593</v>
      </c>
      <c r="N39" s="185">
        <f t="shared" si="8"/>
        <v>-0.3156685603905518</v>
      </c>
      <c r="O39" s="185">
        <f t="shared" si="9"/>
        <v>-7.6256391336087859E-2</v>
      </c>
    </row>
    <row r="40" spans="2:16" x14ac:dyDescent="0.25">
      <c r="B40" s="114" t="s">
        <v>89</v>
      </c>
      <c r="C40" s="184">
        <v>2.147882422230551</v>
      </c>
      <c r="D40" s="185">
        <v>-5.1010124911023524E-2</v>
      </c>
      <c r="E40" s="184">
        <v>1.8614755861475587</v>
      </c>
      <c r="F40" s="185">
        <f t="shared" si="6"/>
        <v>-0.28640683608299233</v>
      </c>
      <c r="G40" s="184">
        <v>2.1695147304903402</v>
      </c>
      <c r="H40" s="185">
        <f t="shared" si="6"/>
        <v>0.30803914434278146</v>
      </c>
      <c r="I40" s="184">
        <v>2.1997993799015139</v>
      </c>
      <c r="J40" s="185">
        <f t="shared" si="6"/>
        <v>3.0284649411173703E-2</v>
      </c>
      <c r="K40" s="184">
        <v>2.3996983408748114</v>
      </c>
      <c r="L40" s="185">
        <f t="shared" si="7"/>
        <v>0.19989896097329751</v>
      </c>
      <c r="M40" s="184">
        <v>2.2301287686818019</v>
      </c>
      <c r="N40" s="185">
        <f>IFERROR(M40-K40,"-")</f>
        <v>-0.1695695721930095</v>
      </c>
      <c r="O40" s="185">
        <f t="shared" si="9"/>
        <v>8.224634645125084E-2</v>
      </c>
    </row>
    <row r="41" spans="2:16" x14ac:dyDescent="0.25">
      <c r="B41" s="114" t="s">
        <v>91</v>
      </c>
      <c r="C41" s="184">
        <v>2.1971869956190915</v>
      </c>
      <c r="D41" s="185">
        <v>-9.3617289057742248E-2</v>
      </c>
      <c r="E41" s="184">
        <v>1.8271224086870681</v>
      </c>
      <c r="F41" s="185">
        <f t="shared" si="6"/>
        <v>-0.37006458693202338</v>
      </c>
      <c r="G41" s="184">
        <v>2.1612137203166228</v>
      </c>
      <c r="H41" s="185">
        <f t="shared" si="6"/>
        <v>0.33409131162955474</v>
      </c>
      <c r="I41" s="184">
        <v>2.2195556611619343</v>
      </c>
      <c r="J41" s="185">
        <f t="shared" si="6"/>
        <v>5.8341940845311413E-2</v>
      </c>
      <c r="K41" s="184">
        <v>2.3657835805129506</v>
      </c>
      <c r="L41" s="185">
        <f t="shared" si="7"/>
        <v>0.14622791935101631</v>
      </c>
      <c r="M41" s="184">
        <v>2.1195535180386686</v>
      </c>
      <c r="N41" s="185">
        <f>IFERROR(M41-K41,"-")</f>
        <v>-0.24623006247428192</v>
      </c>
      <c r="O41" s="185">
        <f t="shared" si="9"/>
        <v>-7.7633477580422827E-2</v>
      </c>
    </row>
    <row r="42" spans="2:16" x14ac:dyDescent="0.25">
      <c r="B42" s="114" t="s">
        <v>93</v>
      </c>
      <c r="C42" s="184">
        <v>2.3393872771591071</v>
      </c>
      <c r="D42" s="185">
        <v>-5.170401504454869E-2</v>
      </c>
      <c r="E42" s="184">
        <v>1.945705257110026</v>
      </c>
      <c r="F42" s="185">
        <f t="shared" si="6"/>
        <v>-0.39368202004908115</v>
      </c>
      <c r="G42" s="184">
        <v>2.5686888669084516</v>
      </c>
      <c r="H42" s="185">
        <f t="shared" si="6"/>
        <v>0.6229836097984256</v>
      </c>
      <c r="I42" s="184">
        <v>2.2557062382641351</v>
      </c>
      <c r="J42" s="185">
        <f t="shared" si="6"/>
        <v>-0.31298262864431647</v>
      </c>
      <c r="K42" s="184">
        <v>2.5818146474218788</v>
      </c>
      <c r="L42" s="185">
        <f t="shared" si="7"/>
        <v>0.32610840915774375</v>
      </c>
      <c r="M42" s="184"/>
      <c r="N42" s="185"/>
      <c r="O42" s="185"/>
    </row>
    <row r="43" spans="2:16" ht="15.75" x14ac:dyDescent="0.25">
      <c r="B43" s="117" t="s">
        <v>30</v>
      </c>
      <c r="C43" s="186">
        <v>2.2840414672322664</v>
      </c>
      <c r="D43" s="187">
        <v>-1.9773709967067177E-2</v>
      </c>
      <c r="E43" s="186">
        <v>2.0931353607171839</v>
      </c>
      <c r="F43" s="187">
        <f t="shared" si="6"/>
        <v>-0.19090610651508255</v>
      </c>
      <c r="G43" s="186">
        <v>2.1866149593931499</v>
      </c>
      <c r="H43" s="187">
        <f t="shared" si="6"/>
        <v>9.3479598675966002E-2</v>
      </c>
      <c r="I43" s="186">
        <v>2.3720011696365835</v>
      </c>
      <c r="J43" s="187">
        <f t="shared" si="6"/>
        <v>0.1853862102434336</v>
      </c>
      <c r="K43" s="186">
        <v>2.410875374829053</v>
      </c>
      <c r="L43" s="187">
        <f t="shared" si="7"/>
        <v>3.8874205192469535E-2</v>
      </c>
      <c r="M43" s="186">
        <v>2.3384605864516756</v>
      </c>
      <c r="N43" s="187">
        <v>-5.6319125444065143E-2</v>
      </c>
      <c r="O43" s="187">
        <v>6.0223865179644509E-2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9" t="s">
        <v>302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5"/>
    </row>
    <row r="51" spans="1:16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2.4552906110283161</v>
      </c>
      <c r="D53" s="185">
        <v>-0.20450127047538702</v>
      </c>
      <c r="E53" s="184">
        <v>2.4191376017690218</v>
      </c>
      <c r="F53" s="185">
        <f t="shared" ref="F53:J65" si="10">IFERROR(E53-C53,"-")</f>
        <v>-3.6153009259294322E-2</v>
      </c>
      <c r="G53" s="184">
        <v>1.8884439359267735</v>
      </c>
      <c r="H53" s="185">
        <f t="shared" si="10"/>
        <v>-0.53069366584224831</v>
      </c>
      <c r="I53" s="184">
        <v>3.0459280303030303</v>
      </c>
      <c r="J53" s="185">
        <f t="shared" si="10"/>
        <v>1.1574840943762568</v>
      </c>
      <c r="K53" s="184">
        <v>2.5357270326218861</v>
      </c>
      <c r="L53" s="185">
        <f t="shared" ref="L53:L65" si="11">IFERROR(K53-I53,"-")</f>
        <v>-0.51020099768114413</v>
      </c>
      <c r="M53" s="184">
        <v>2.677678115656676</v>
      </c>
      <c r="N53" s="185">
        <f>IFERROR(M53-K53,"-")</f>
        <v>0.14195108303478987</v>
      </c>
      <c r="O53" s="185">
        <f>IFERROR(M53-C53,"-")</f>
        <v>0.22238750462835988</v>
      </c>
    </row>
    <row r="54" spans="1:16" x14ac:dyDescent="0.25">
      <c r="A54" s="1"/>
      <c r="B54" s="114" t="s">
        <v>73</v>
      </c>
      <c r="C54" s="184">
        <v>2.3591097698981516</v>
      </c>
      <c r="D54" s="185">
        <v>4.5493068750888099E-2</v>
      </c>
      <c r="E54" s="184">
        <v>2.3082387594212941</v>
      </c>
      <c r="F54" s="185">
        <f t="shared" si="10"/>
        <v>-5.0871010476857492E-2</v>
      </c>
      <c r="G54" s="184">
        <v>1.9543461439257157</v>
      </c>
      <c r="H54" s="185">
        <f t="shared" si="10"/>
        <v>-0.35389261549557838</v>
      </c>
      <c r="I54" s="184">
        <v>2.5615745079662604</v>
      </c>
      <c r="J54" s="185">
        <f t="shared" si="10"/>
        <v>0.6072283640405447</v>
      </c>
      <c r="K54" s="184">
        <v>2.3779191670884248</v>
      </c>
      <c r="L54" s="185">
        <f t="shared" si="11"/>
        <v>-0.18365534087783564</v>
      </c>
      <c r="M54" s="184">
        <v>2.5754752996869512</v>
      </c>
      <c r="N54" s="185">
        <f t="shared" ref="N54:N63" si="12">IFERROR(M54-K54,"-")</f>
        <v>0.19755613259852645</v>
      </c>
      <c r="O54" s="185">
        <f t="shared" ref="O54:O63" si="13">IFERROR(M54-C54,"-")</f>
        <v>0.21636552978879964</v>
      </c>
    </row>
    <row r="55" spans="1:16" x14ac:dyDescent="0.25">
      <c r="A55" s="1"/>
      <c r="B55" s="114" t="s">
        <v>75</v>
      </c>
      <c r="C55" s="184">
        <v>2.3248919619706139</v>
      </c>
      <c r="D55" s="185">
        <v>-0.14351246141011265</v>
      </c>
      <c r="E55" s="184">
        <v>2.3149999999999999</v>
      </c>
      <c r="F55" s="185">
        <f t="shared" si="10"/>
        <v>-9.8919619706139272E-3</v>
      </c>
      <c r="G55" s="184">
        <v>2.4047530634979575</v>
      </c>
      <c r="H55" s="185">
        <f t="shared" si="10"/>
        <v>8.975306349795753E-2</v>
      </c>
      <c r="I55" s="184">
        <v>2.4389859864588255</v>
      </c>
      <c r="J55" s="185">
        <f t="shared" si="10"/>
        <v>3.4232922960867995E-2</v>
      </c>
      <c r="K55" s="184">
        <v>2.280765423952491</v>
      </c>
      <c r="L55" s="185">
        <f t="shared" si="11"/>
        <v>-0.15822056250633443</v>
      </c>
      <c r="M55" s="184">
        <v>2.5351388153415537</v>
      </c>
      <c r="N55" s="185">
        <f t="shared" si="12"/>
        <v>0.25437339138906268</v>
      </c>
      <c r="O55" s="185">
        <f t="shared" si="13"/>
        <v>0.21024685337093985</v>
      </c>
    </row>
    <row r="56" spans="1:16" x14ac:dyDescent="0.25">
      <c r="A56" s="1"/>
      <c r="B56" s="114" t="s">
        <v>77</v>
      </c>
      <c r="C56" s="184">
        <v>2.4152287654458422</v>
      </c>
      <c r="D56" s="185">
        <v>0.1921820146772637</v>
      </c>
      <c r="E56" s="184" t="s">
        <v>227</v>
      </c>
      <c r="F56" s="185" t="str">
        <f t="shared" si="10"/>
        <v>-</v>
      </c>
      <c r="G56" s="184">
        <v>2.0838247011952191</v>
      </c>
      <c r="H56" s="185" t="str">
        <f t="shared" si="10"/>
        <v>-</v>
      </c>
      <c r="I56" s="184">
        <v>2.5931468036125378</v>
      </c>
      <c r="J56" s="185">
        <f t="shared" si="10"/>
        <v>0.50932210241731868</v>
      </c>
      <c r="K56" s="184">
        <v>2.3284384871510286</v>
      </c>
      <c r="L56" s="185">
        <f t="shared" si="11"/>
        <v>-0.26470831646150916</v>
      </c>
      <c r="M56" s="184">
        <v>2.5466188983430365</v>
      </c>
      <c r="N56" s="185">
        <f t="shared" si="12"/>
        <v>0.21818041119200782</v>
      </c>
      <c r="O56" s="185">
        <f t="shared" si="13"/>
        <v>0.13139013289719426</v>
      </c>
    </row>
    <row r="57" spans="1:16" x14ac:dyDescent="0.25">
      <c r="A57" s="1"/>
      <c r="B57" s="114" t="s">
        <v>79</v>
      </c>
      <c r="C57" s="184">
        <v>2.1058795970953383</v>
      </c>
      <c r="D57" s="185">
        <v>8.1565521699398236E-2</v>
      </c>
      <c r="E57" s="184" t="s">
        <v>227</v>
      </c>
      <c r="F57" s="185" t="str">
        <f t="shared" si="10"/>
        <v>-</v>
      </c>
      <c r="G57" s="184">
        <v>1.9248753857108949</v>
      </c>
      <c r="H57" s="185" t="str">
        <f t="shared" si="10"/>
        <v>-</v>
      </c>
      <c r="I57" s="184">
        <v>2.4652253909843607</v>
      </c>
      <c r="J57" s="185">
        <f t="shared" si="10"/>
        <v>0.54035000527346577</v>
      </c>
      <c r="K57" s="184">
        <v>2.3221131369798971</v>
      </c>
      <c r="L57" s="185">
        <f t="shared" si="11"/>
        <v>-0.14311225400446359</v>
      </c>
      <c r="M57" s="184">
        <v>2.2173870526109916</v>
      </c>
      <c r="N57" s="185">
        <f t="shared" si="12"/>
        <v>-0.10472608436890551</v>
      </c>
      <c r="O57" s="185">
        <f t="shared" si="13"/>
        <v>0.11150745551565322</v>
      </c>
    </row>
    <row r="58" spans="1:16" x14ac:dyDescent="0.25">
      <c r="A58" s="1"/>
      <c r="B58" s="114" t="s">
        <v>81</v>
      </c>
      <c r="C58" s="184">
        <v>2.1897300855826201</v>
      </c>
      <c r="D58" s="185">
        <v>0.26105132012197974</v>
      </c>
      <c r="E58" s="184" t="s">
        <v>227</v>
      </c>
      <c r="F58" s="185" t="str">
        <f t="shared" si="10"/>
        <v>-</v>
      </c>
      <c r="G58" s="184">
        <v>1.9697433096668486</v>
      </c>
      <c r="H58" s="185" t="str">
        <f t="shared" si="10"/>
        <v>-</v>
      </c>
      <c r="I58" s="184">
        <v>2.4094270781974165</v>
      </c>
      <c r="J58" s="185">
        <f t="shared" si="10"/>
        <v>0.4396837685305679</v>
      </c>
      <c r="K58" s="184">
        <v>2.2037364798426746</v>
      </c>
      <c r="L58" s="185">
        <f t="shared" si="11"/>
        <v>-0.2056905983547419</v>
      </c>
      <c r="M58" s="184">
        <v>2.1963106971697259</v>
      </c>
      <c r="N58" s="185">
        <f t="shared" si="12"/>
        <v>-7.4257826729486887E-3</v>
      </c>
      <c r="O58" s="185">
        <f t="shared" si="13"/>
        <v>6.5806115871058779E-3</v>
      </c>
    </row>
    <row r="59" spans="1:16" x14ac:dyDescent="0.25">
      <c r="A59" s="1"/>
      <c r="B59" s="114" t="s">
        <v>83</v>
      </c>
      <c r="C59" s="184">
        <v>2.7054282563411345</v>
      </c>
      <c r="D59" s="185">
        <v>0.41887125123619962</v>
      </c>
      <c r="E59" s="184" t="s">
        <v>227</v>
      </c>
      <c r="F59" s="185" t="str">
        <f t="shared" si="10"/>
        <v>-</v>
      </c>
      <c r="G59" s="184">
        <v>2.2148355493351994</v>
      </c>
      <c r="H59" s="185" t="str">
        <f t="shared" si="10"/>
        <v>-</v>
      </c>
      <c r="I59" s="184">
        <v>2.5594205572983943</v>
      </c>
      <c r="J59" s="185">
        <f t="shared" si="10"/>
        <v>0.34458500796319491</v>
      </c>
      <c r="K59" s="184">
        <v>2.604031533779064</v>
      </c>
      <c r="L59" s="185">
        <f t="shared" si="11"/>
        <v>4.4610976480669695E-2</v>
      </c>
      <c r="M59" s="184">
        <v>2.2843620744511615</v>
      </c>
      <c r="N59" s="185">
        <f t="shared" si="12"/>
        <v>-0.31966945932790258</v>
      </c>
      <c r="O59" s="185">
        <f t="shared" si="13"/>
        <v>-0.42106618188997302</v>
      </c>
    </row>
    <row r="60" spans="1:16" x14ac:dyDescent="0.25">
      <c r="A60" s="1"/>
      <c r="B60" s="114" t="s">
        <v>85</v>
      </c>
      <c r="C60" s="184">
        <v>3.3449266596098592</v>
      </c>
      <c r="D60" s="185">
        <v>0.15864769550263524</v>
      </c>
      <c r="E60" s="184">
        <v>2.3061282123693871</v>
      </c>
      <c r="F60" s="185">
        <f t="shared" si="10"/>
        <v>-1.0387984472404721</v>
      </c>
      <c r="G60" s="184">
        <v>2.7658452598730228</v>
      </c>
      <c r="H60" s="185">
        <f t="shared" si="10"/>
        <v>0.45971704750363562</v>
      </c>
      <c r="I60" s="184">
        <v>3.04468764249886</v>
      </c>
      <c r="J60" s="185">
        <f t="shared" si="10"/>
        <v>0.27884238262583727</v>
      </c>
      <c r="K60" s="184">
        <v>3.0982964765633265</v>
      </c>
      <c r="L60" s="185">
        <f t="shared" si="11"/>
        <v>5.3608834064466482E-2</v>
      </c>
      <c r="M60" s="184">
        <v>3.2368137782561894</v>
      </c>
      <c r="N60" s="185">
        <f t="shared" si="12"/>
        <v>0.13851730169286292</v>
      </c>
      <c r="O60" s="185">
        <f t="shared" si="13"/>
        <v>-0.10811288135366981</v>
      </c>
    </row>
    <row r="61" spans="1:16" x14ac:dyDescent="0.25">
      <c r="A61" s="1"/>
      <c r="B61" s="114" t="s">
        <v>87</v>
      </c>
      <c r="C61" s="184">
        <v>2.3732576148683533</v>
      </c>
      <c r="D61" s="185">
        <v>-0.26964581999878856</v>
      </c>
      <c r="E61" s="184">
        <v>1.9505984211866565</v>
      </c>
      <c r="F61" s="185">
        <f t="shared" si="10"/>
        <v>-0.4226591936816968</v>
      </c>
      <c r="G61" s="184">
        <v>2.3052071455720258</v>
      </c>
      <c r="H61" s="185">
        <f t="shared" si="10"/>
        <v>0.35460872438536928</v>
      </c>
      <c r="I61" s="184">
        <v>2.1439809086088033</v>
      </c>
      <c r="J61" s="185">
        <f t="shared" si="10"/>
        <v>-0.16122623696322247</v>
      </c>
      <c r="K61" s="184">
        <v>2.7898680738786279</v>
      </c>
      <c r="L61" s="185">
        <f t="shared" si="11"/>
        <v>0.64588716526982459</v>
      </c>
      <c r="M61" s="184">
        <v>2.3288418350978506</v>
      </c>
      <c r="N61" s="185">
        <f t="shared" si="12"/>
        <v>-0.46102623878077731</v>
      </c>
      <c r="O61" s="185">
        <f t="shared" si="13"/>
        <v>-4.4415779770502706E-2</v>
      </c>
    </row>
    <row r="62" spans="1:16" x14ac:dyDescent="0.25">
      <c r="A62" s="1"/>
      <c r="B62" s="114" t="s">
        <v>89</v>
      </c>
      <c r="C62" s="184">
        <v>2.2553028646402797</v>
      </c>
      <c r="D62" s="185">
        <v>2.4756987752939441E-2</v>
      </c>
      <c r="E62" s="184">
        <v>1.797002997002997</v>
      </c>
      <c r="F62" s="185">
        <f t="shared" si="10"/>
        <v>-0.4582998676372827</v>
      </c>
      <c r="G62" s="184">
        <v>2.2930118188308084</v>
      </c>
      <c r="H62" s="185">
        <f t="shared" si="10"/>
        <v>0.49600882182781136</v>
      </c>
      <c r="I62" s="184">
        <v>2.1939564867042707</v>
      </c>
      <c r="J62" s="185">
        <f t="shared" si="10"/>
        <v>-9.9055332126537721E-2</v>
      </c>
      <c r="K62" s="184">
        <v>2.3949275362318843</v>
      </c>
      <c r="L62" s="185">
        <f t="shared" si="11"/>
        <v>0.20097104952761358</v>
      </c>
      <c r="M62" s="184">
        <v>2.3148834336884359</v>
      </c>
      <c r="N62" s="185">
        <f t="shared" si="12"/>
        <v>-8.0044102543448403E-2</v>
      </c>
      <c r="O62" s="185">
        <f t="shared" si="13"/>
        <v>5.9580569048156118E-2</v>
      </c>
    </row>
    <row r="63" spans="1:16" x14ac:dyDescent="0.25">
      <c r="A63" s="1"/>
      <c r="B63" s="114" t="s">
        <v>91</v>
      </c>
      <c r="C63" s="184">
        <v>2.2822129473403785</v>
      </c>
      <c r="D63" s="185">
        <v>6.0986979584537693E-2</v>
      </c>
      <c r="E63" s="184">
        <v>1.7940783615316118</v>
      </c>
      <c r="F63" s="185">
        <f t="shared" si="10"/>
        <v>-0.48813458580876667</v>
      </c>
      <c r="G63" s="184">
        <v>2.2350271608333907</v>
      </c>
      <c r="H63" s="185">
        <f t="shared" si="10"/>
        <v>0.44094879930177888</v>
      </c>
      <c r="I63" s="184">
        <v>2.2719651012200939</v>
      </c>
      <c r="J63" s="185">
        <f t="shared" si="10"/>
        <v>3.6937940386703172E-2</v>
      </c>
      <c r="K63" s="184">
        <v>2.2942457436980335</v>
      </c>
      <c r="L63" s="185">
        <f t="shared" si="11"/>
        <v>2.2280642477939594E-2</v>
      </c>
      <c r="M63" s="184">
        <v>2.2874057456222348</v>
      </c>
      <c r="N63" s="185">
        <f t="shared" si="12"/>
        <v>-6.8399980757987144E-3</v>
      </c>
      <c r="O63" s="185">
        <f t="shared" si="13"/>
        <v>5.192798281856259E-3</v>
      </c>
    </row>
    <row r="64" spans="1:16" x14ac:dyDescent="0.25">
      <c r="A64" s="1"/>
      <c r="B64" s="114" t="s">
        <v>93</v>
      </c>
      <c r="C64" s="184">
        <v>2.4495087612681048</v>
      </c>
      <c r="D64" s="185">
        <v>7.865701778019929E-3</v>
      </c>
      <c r="E64" s="184">
        <v>1.9831704668838219</v>
      </c>
      <c r="F64" s="185">
        <f t="shared" si="10"/>
        <v>-0.46633829438428287</v>
      </c>
      <c r="G64" s="184">
        <v>2.718375799045647</v>
      </c>
      <c r="H64" s="185">
        <f t="shared" si="10"/>
        <v>0.73520533216182504</v>
      </c>
      <c r="I64" s="184">
        <v>2.2874622245153682</v>
      </c>
      <c r="J64" s="185">
        <f t="shared" si="10"/>
        <v>-0.43091357453027879</v>
      </c>
      <c r="K64" s="184">
        <v>2.485259025479178</v>
      </c>
      <c r="L64" s="185">
        <f t="shared" si="11"/>
        <v>0.1977968009638098</v>
      </c>
      <c r="M64" s="184"/>
      <c r="N64" s="185"/>
      <c r="O64" s="185"/>
    </row>
    <row r="65" spans="1:16" ht="15.75" x14ac:dyDescent="0.25">
      <c r="B65" s="117" t="s">
        <v>30</v>
      </c>
      <c r="C65" s="186">
        <v>2.4152741184538202</v>
      </c>
      <c r="D65" s="187">
        <v>4.8208545961857752E-2</v>
      </c>
      <c r="E65" s="186">
        <v>2.1365079944513399</v>
      </c>
      <c r="F65" s="187">
        <f t="shared" si="10"/>
        <v>-0.27876612400248035</v>
      </c>
      <c r="G65" s="186">
        <v>2.2816385607709044</v>
      </c>
      <c r="H65" s="187">
        <f t="shared" si="10"/>
        <v>0.14513056631956456</v>
      </c>
      <c r="I65" s="186">
        <v>2.4676964118587734</v>
      </c>
      <c r="J65" s="187">
        <f t="shared" si="10"/>
        <v>0.18605785108786899</v>
      </c>
      <c r="K65" s="186">
        <v>2.4542389639995332</v>
      </c>
      <c r="L65" s="187">
        <f t="shared" si="11"/>
        <v>-1.345744785924019E-2</v>
      </c>
      <c r="M65" s="186">
        <v>2.4584124880347544</v>
      </c>
      <c r="N65" s="187">
        <v>7.2115471846720958E-3</v>
      </c>
      <c r="O65" s="187">
        <v>4.6486382344100186E-2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9" t="s">
        <v>303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5"/>
    </row>
    <row r="73" spans="1:16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2.4180503208719566</v>
      </c>
      <c r="D75" s="185">
        <v>-6.0850182418790588E-2</v>
      </c>
      <c r="E75" s="184">
        <v>2.0836476801207091</v>
      </c>
      <c r="F75" s="185">
        <f t="shared" ref="F75:J87" si="14">IFERROR(E75-C75,"-")</f>
        <v>-0.33440264075124748</v>
      </c>
      <c r="G75" s="184">
        <v>1.9102351772109971</v>
      </c>
      <c r="H75" s="185">
        <f t="shared" si="14"/>
        <v>-0.173412502909712</v>
      </c>
      <c r="I75" s="184">
        <v>2.5154440154440154</v>
      </c>
      <c r="J75" s="185">
        <f t="shared" si="14"/>
        <v>0.6052088382330183</v>
      </c>
      <c r="K75" s="184">
        <v>2.5057291666666668</v>
      </c>
      <c r="L75" s="185">
        <f t="shared" ref="L75:L87" si="15">IFERROR(K75-I75,"-")</f>
        <v>-9.7148487773486281E-3</v>
      </c>
      <c r="M75" s="184">
        <v>2.5538703959030924</v>
      </c>
      <c r="N75" s="185">
        <f>IFERROR(M75-K75,"-")</f>
        <v>4.8141229236425609E-2</v>
      </c>
      <c r="O75" s="185">
        <f>IFERROR(M75-C75,"-")</f>
        <v>0.1358200750311358</v>
      </c>
    </row>
    <row r="76" spans="1:16" x14ac:dyDescent="0.25">
      <c r="A76" s="1"/>
      <c r="B76" s="114" t="s">
        <v>73</v>
      </c>
      <c r="C76" s="184">
        <v>2.156997578692494</v>
      </c>
      <c r="D76" s="185">
        <v>9.8448427485076095E-4</v>
      </c>
      <c r="E76" s="184">
        <v>2.1319685305811693</v>
      </c>
      <c r="F76" s="185">
        <f t="shared" si="14"/>
        <v>-2.502904811132467E-2</v>
      </c>
      <c r="G76" s="184">
        <v>1.8167627281460135</v>
      </c>
      <c r="H76" s="185">
        <f t="shared" si="14"/>
        <v>-0.31520580243515584</v>
      </c>
      <c r="I76" s="184">
        <v>2.2815777116919707</v>
      </c>
      <c r="J76" s="185">
        <f t="shared" si="14"/>
        <v>0.46481498354595718</v>
      </c>
      <c r="K76" s="184">
        <v>2.1584302325581395</v>
      </c>
      <c r="L76" s="185">
        <f t="shared" si="15"/>
        <v>-0.12314747913383117</v>
      </c>
      <c r="M76" s="184">
        <v>2.3327036104114192</v>
      </c>
      <c r="N76" s="185">
        <f t="shared" ref="N76:N85" si="16">IFERROR(M76-K76,"-")</f>
        <v>0.17427337785327968</v>
      </c>
      <c r="O76" s="185">
        <f t="shared" ref="O76:O85" si="17">IFERROR(M76-C76,"-")</f>
        <v>0.17570603171892518</v>
      </c>
    </row>
    <row r="77" spans="1:16" x14ac:dyDescent="0.25">
      <c r="A77" s="1"/>
      <c r="B77" s="114" t="s">
        <v>75</v>
      </c>
      <c r="C77" s="184">
        <v>2.2048192771084336</v>
      </c>
      <c r="D77" s="185">
        <v>3.94092426674022E-2</v>
      </c>
      <c r="E77" s="184">
        <v>2.2098646034816247</v>
      </c>
      <c r="F77" s="185">
        <f t="shared" si="14"/>
        <v>5.0453263731911058E-3</v>
      </c>
      <c r="G77" s="184">
        <v>1.9035728786033292</v>
      </c>
      <c r="H77" s="185">
        <f t="shared" si="14"/>
        <v>-0.30629172487829548</v>
      </c>
      <c r="I77" s="184">
        <v>2.1930087051142548</v>
      </c>
      <c r="J77" s="185">
        <f t="shared" si="14"/>
        <v>0.28943582651092559</v>
      </c>
      <c r="K77" s="184">
        <v>2.374388661543068</v>
      </c>
      <c r="L77" s="185">
        <f t="shared" si="15"/>
        <v>0.18137995642881322</v>
      </c>
      <c r="M77" s="184">
        <v>2.5770098441345364</v>
      </c>
      <c r="N77" s="185">
        <f t="shared" si="16"/>
        <v>0.20262118259146833</v>
      </c>
      <c r="O77" s="185">
        <f t="shared" si="17"/>
        <v>0.37219056702610276</v>
      </c>
    </row>
    <row r="78" spans="1:16" x14ac:dyDescent="0.25">
      <c r="A78" s="1"/>
      <c r="B78" s="114" t="s">
        <v>77</v>
      </c>
      <c r="C78" s="184">
        <v>2.0455305466237941</v>
      </c>
      <c r="D78" s="185">
        <v>3.1803091713974219E-2</v>
      </c>
      <c r="E78" s="184" t="s">
        <v>227</v>
      </c>
      <c r="F78" s="185" t="str">
        <f t="shared" si="14"/>
        <v>-</v>
      </c>
      <c r="G78" s="184">
        <v>1.9509331727874775</v>
      </c>
      <c r="H78" s="185" t="str">
        <f t="shared" si="14"/>
        <v>-</v>
      </c>
      <c r="I78" s="184">
        <v>2.3559378101223949</v>
      </c>
      <c r="J78" s="185">
        <f t="shared" si="14"/>
        <v>0.40500463733491743</v>
      </c>
      <c r="K78" s="184">
        <v>2.0755274828652062</v>
      </c>
      <c r="L78" s="185">
        <f t="shared" si="15"/>
        <v>-0.28041032725718873</v>
      </c>
      <c r="M78" s="184">
        <v>2.250762970498474</v>
      </c>
      <c r="N78" s="185">
        <f t="shared" si="16"/>
        <v>0.17523548763326779</v>
      </c>
      <c r="O78" s="185">
        <f t="shared" si="17"/>
        <v>0.20523242387467988</v>
      </c>
    </row>
    <row r="79" spans="1:16" x14ac:dyDescent="0.25">
      <c r="A79" s="1"/>
      <c r="B79" s="114" t="s">
        <v>79</v>
      </c>
      <c r="C79" s="184">
        <v>2.0075391683354931</v>
      </c>
      <c r="D79" s="185">
        <v>1.8875919124136553E-2</v>
      </c>
      <c r="E79" s="184" t="s">
        <v>227</v>
      </c>
      <c r="F79" s="185" t="str">
        <f t="shared" si="14"/>
        <v>-</v>
      </c>
      <c r="G79" s="184">
        <v>1.8951201747997086</v>
      </c>
      <c r="H79" s="185" t="str">
        <f t="shared" si="14"/>
        <v>-</v>
      </c>
      <c r="I79" s="184">
        <v>2.460375816993464</v>
      </c>
      <c r="J79" s="185">
        <f t="shared" si="14"/>
        <v>0.56525564219375535</v>
      </c>
      <c r="K79" s="184">
        <v>2.4736988588922904</v>
      </c>
      <c r="L79" s="185">
        <f t="shared" si="15"/>
        <v>1.3323041898826382E-2</v>
      </c>
      <c r="M79" s="184">
        <v>2.1684458616387077</v>
      </c>
      <c r="N79" s="185">
        <f t="shared" si="16"/>
        <v>-0.30525299725358268</v>
      </c>
      <c r="O79" s="185">
        <f t="shared" si="17"/>
        <v>0.16090669330321461</v>
      </c>
    </row>
    <row r="80" spans="1:16" x14ac:dyDescent="0.25">
      <c r="A80" s="1"/>
      <c r="B80" s="114" t="s">
        <v>81</v>
      </c>
      <c r="C80" s="184">
        <v>1.9847512038523274</v>
      </c>
      <c r="D80" s="185">
        <v>-0.14841303203860456</v>
      </c>
      <c r="E80" s="184" t="s">
        <v>227</v>
      </c>
      <c r="F80" s="185" t="str">
        <f t="shared" si="14"/>
        <v>-</v>
      </c>
      <c r="G80" s="184">
        <v>1.997720018239854</v>
      </c>
      <c r="H80" s="185" t="str">
        <f t="shared" si="14"/>
        <v>-</v>
      </c>
      <c r="I80" s="184">
        <v>2.1475826972010177</v>
      </c>
      <c r="J80" s="185">
        <f t="shared" si="14"/>
        <v>0.14986267896116368</v>
      </c>
      <c r="K80" s="184">
        <v>2.0769230769230771</v>
      </c>
      <c r="L80" s="185">
        <f t="shared" si="15"/>
        <v>-7.0659620277940594E-2</v>
      </c>
      <c r="M80" s="184">
        <v>1.8747030878859858</v>
      </c>
      <c r="N80" s="185">
        <f t="shared" si="16"/>
        <v>-0.20221998903709126</v>
      </c>
      <c r="O80" s="185">
        <f t="shared" si="17"/>
        <v>-0.11004811596634156</v>
      </c>
    </row>
    <row r="81" spans="1:15" x14ac:dyDescent="0.25">
      <c r="A81" s="1"/>
      <c r="B81" s="114" t="s">
        <v>83</v>
      </c>
      <c r="C81" s="184">
        <v>2.0491893680379398</v>
      </c>
      <c r="D81" s="185">
        <v>-0.1402121144269346</v>
      </c>
      <c r="E81" s="184" t="s">
        <v>227</v>
      </c>
      <c r="F81" s="185" t="str">
        <f t="shared" si="14"/>
        <v>-</v>
      </c>
      <c r="G81" s="184">
        <v>2.0634812286689419</v>
      </c>
      <c r="H81" s="185" t="str">
        <f t="shared" si="14"/>
        <v>-</v>
      </c>
      <c r="I81" s="184">
        <v>2.1458937198067631</v>
      </c>
      <c r="J81" s="185">
        <f t="shared" si="14"/>
        <v>8.2412491137821231E-2</v>
      </c>
      <c r="K81" s="184">
        <v>2.1081160701134189</v>
      </c>
      <c r="L81" s="185">
        <f t="shared" si="15"/>
        <v>-3.7777649693344184E-2</v>
      </c>
      <c r="M81" s="184">
        <v>1.8237306843267109</v>
      </c>
      <c r="N81" s="185">
        <f t="shared" si="16"/>
        <v>-0.28438538578670802</v>
      </c>
      <c r="O81" s="185">
        <f t="shared" si="17"/>
        <v>-0.2254586837112289</v>
      </c>
    </row>
    <row r="82" spans="1:15" x14ac:dyDescent="0.25">
      <c r="A82" s="1"/>
      <c r="B82" s="114" t="s">
        <v>85</v>
      </c>
      <c r="C82" s="184">
        <v>2.3111420612813371</v>
      </c>
      <c r="D82" s="185">
        <v>-0.10140004807341807</v>
      </c>
      <c r="E82" s="184">
        <v>2.1820710973724884</v>
      </c>
      <c r="F82" s="185">
        <f t="shared" si="14"/>
        <v>-0.12907096390884876</v>
      </c>
      <c r="G82" s="184">
        <v>2.2556131260794472</v>
      </c>
      <c r="H82" s="185">
        <f t="shared" si="14"/>
        <v>7.3542028706958806E-2</v>
      </c>
      <c r="I82" s="184">
        <v>2.2209543568464731</v>
      </c>
      <c r="J82" s="185">
        <f t="shared" si="14"/>
        <v>-3.4658769232974063E-2</v>
      </c>
      <c r="K82" s="184">
        <v>2.5425839047275351</v>
      </c>
      <c r="L82" s="185">
        <f t="shared" si="15"/>
        <v>0.32162954788106202</v>
      </c>
      <c r="M82" s="184">
        <v>2.1189308069700559</v>
      </c>
      <c r="N82" s="185">
        <f t="shared" si="16"/>
        <v>-0.42365309775747928</v>
      </c>
      <c r="O82" s="185">
        <f t="shared" si="17"/>
        <v>-0.19221125431128128</v>
      </c>
    </row>
    <row r="83" spans="1:15" x14ac:dyDescent="0.25">
      <c r="A83" s="1"/>
      <c r="B83" s="114" t="s">
        <v>87</v>
      </c>
      <c r="C83" s="184">
        <v>2.1934740417273169</v>
      </c>
      <c r="D83" s="185">
        <v>-0.40703100877773357</v>
      </c>
      <c r="E83" s="184">
        <v>1.9568077803203661</v>
      </c>
      <c r="F83" s="185">
        <f t="shared" si="14"/>
        <v>-0.2366662614069508</v>
      </c>
      <c r="G83" s="184">
        <v>2.0073962010421922</v>
      </c>
      <c r="H83" s="185">
        <f t="shared" si="14"/>
        <v>5.0588420721826122E-2</v>
      </c>
      <c r="I83" s="184">
        <v>2.0783111625216888</v>
      </c>
      <c r="J83" s="185">
        <f t="shared" si="14"/>
        <v>7.0914961479496608E-2</v>
      </c>
      <c r="K83" s="184">
        <v>2.1240322081139671</v>
      </c>
      <c r="L83" s="185">
        <f t="shared" si="15"/>
        <v>4.5721045592278298E-2</v>
      </c>
      <c r="M83" s="184">
        <v>1.9859333239555492</v>
      </c>
      <c r="N83" s="185">
        <f t="shared" si="16"/>
        <v>-0.13809888415841787</v>
      </c>
      <c r="O83" s="185">
        <f t="shared" si="17"/>
        <v>-0.20754071777176764</v>
      </c>
    </row>
    <row r="84" spans="1:15" x14ac:dyDescent="0.25">
      <c r="A84" s="1"/>
      <c r="B84" s="114" t="s">
        <v>89</v>
      </c>
      <c r="C84" s="184">
        <v>2.0448011751127897</v>
      </c>
      <c r="D84" s="185">
        <v>-0.12042427269449885</v>
      </c>
      <c r="E84" s="184">
        <v>1.9366410435592825</v>
      </c>
      <c r="F84" s="185">
        <f t="shared" si="14"/>
        <v>-0.10816013155350723</v>
      </c>
      <c r="G84" s="184">
        <v>1.9506606691031769</v>
      </c>
      <c r="H84" s="185">
        <f t="shared" si="14"/>
        <v>1.4019625543894465E-2</v>
      </c>
      <c r="I84" s="184">
        <v>2.2074144087376601</v>
      </c>
      <c r="J84" s="185">
        <f t="shared" si="14"/>
        <v>0.25675373963448322</v>
      </c>
      <c r="K84" s="184">
        <v>2.4078617596623135</v>
      </c>
      <c r="L84" s="185">
        <f t="shared" si="15"/>
        <v>0.20044735092465338</v>
      </c>
      <c r="M84" s="184">
        <v>2.0581231395895347</v>
      </c>
      <c r="N84" s="185">
        <f t="shared" si="16"/>
        <v>-0.34973862007277878</v>
      </c>
      <c r="O84" s="185">
        <f t="shared" si="17"/>
        <v>1.3321964476745052E-2</v>
      </c>
    </row>
    <row r="85" spans="1:15" x14ac:dyDescent="0.25">
      <c r="A85" s="1"/>
      <c r="B85" s="114" t="s">
        <v>91</v>
      </c>
      <c r="C85" s="184">
        <v>2.1053338449731389</v>
      </c>
      <c r="D85" s="185">
        <v>-0.26282488214274347</v>
      </c>
      <c r="E85" s="184">
        <v>1.8682170542635659</v>
      </c>
      <c r="F85" s="185">
        <f t="shared" si="14"/>
        <v>-0.23711679070957303</v>
      </c>
      <c r="G85" s="184">
        <v>2.0302549713309745</v>
      </c>
      <c r="H85" s="185">
        <f t="shared" si="14"/>
        <v>0.16203791706740867</v>
      </c>
      <c r="I85" s="184">
        <v>2.1468809073724007</v>
      </c>
      <c r="J85" s="185">
        <f t="shared" si="14"/>
        <v>0.11662593604142613</v>
      </c>
      <c r="K85" s="184">
        <v>2.4931281569364501</v>
      </c>
      <c r="L85" s="185">
        <f t="shared" si="15"/>
        <v>0.3462472495640494</v>
      </c>
      <c r="M85" s="184">
        <v>1.8215313122372205</v>
      </c>
      <c r="N85" s="185">
        <f t="shared" si="16"/>
        <v>-0.67159684469922953</v>
      </c>
      <c r="O85" s="185">
        <f t="shared" si="17"/>
        <v>-0.28380253273591838</v>
      </c>
    </row>
    <row r="86" spans="1:15" x14ac:dyDescent="0.25">
      <c r="A86" s="1"/>
      <c r="B86" s="114" t="s">
        <v>93</v>
      </c>
      <c r="C86" s="184">
        <v>2.240995475113122</v>
      </c>
      <c r="D86" s="185">
        <v>-9.5563555140519618E-2</v>
      </c>
      <c r="E86" s="184">
        <v>1.9035997559487492</v>
      </c>
      <c r="F86" s="185">
        <f t="shared" si="14"/>
        <v>-0.33739571916437283</v>
      </c>
      <c r="G86" s="184">
        <v>2.3342264842758427</v>
      </c>
      <c r="H86" s="185">
        <f t="shared" si="14"/>
        <v>0.43062672832709348</v>
      </c>
      <c r="I86" s="184">
        <v>2.214271975379881</v>
      </c>
      <c r="J86" s="185">
        <f t="shared" si="14"/>
        <v>-0.11995450889596171</v>
      </c>
      <c r="K86" s="184">
        <v>2.7471658317954124</v>
      </c>
      <c r="L86" s="185">
        <f t="shared" si="15"/>
        <v>0.53289385641553144</v>
      </c>
      <c r="M86" s="184"/>
      <c r="N86" s="185"/>
      <c r="O86" s="185"/>
    </row>
    <row r="87" spans="1:15" ht="15.75" x14ac:dyDescent="0.25">
      <c r="B87" s="117" t="s">
        <v>30</v>
      </c>
      <c r="C87" s="186">
        <v>2.1513226933851644</v>
      </c>
      <c r="D87" s="187">
        <v>-9.0059566472846075E-2</v>
      </c>
      <c r="E87" s="186">
        <v>2.044368740765063</v>
      </c>
      <c r="F87" s="187">
        <f t="shared" si="14"/>
        <v>-0.10695395262010132</v>
      </c>
      <c r="G87" s="186">
        <v>2.0270737515086279</v>
      </c>
      <c r="H87" s="187">
        <f t="shared" si="14"/>
        <v>-1.7294989256435134E-2</v>
      </c>
      <c r="I87" s="186">
        <v>2.233020099749556</v>
      </c>
      <c r="J87" s="187">
        <f t="shared" si="14"/>
        <v>0.20594634824092806</v>
      </c>
      <c r="K87" s="186">
        <v>2.3433113659705582</v>
      </c>
      <c r="L87" s="187">
        <f t="shared" si="15"/>
        <v>0.11029126622100227</v>
      </c>
      <c r="M87" s="186">
        <v>2.1583178520877566</v>
      </c>
      <c r="N87" s="187">
        <v>-0.14932250839008621</v>
      </c>
      <c r="O87" s="187">
        <v>1.7051119794303293E-2</v>
      </c>
    </row>
    <row r="88" spans="1:15" ht="6" customHeight="1" x14ac:dyDescent="0.25"/>
    <row r="89" spans="1:15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45F1E-F10A-43C9-BC2F-20F6282DD191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40D24-1A22-46EF-9B22-1544CA92DE7D}">
  <sheetPr>
    <tabColor rgb="FFAC75D5"/>
  </sheetPr>
  <dimension ref="A1:AD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9" t="s">
        <v>304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1" t="s">
        <v>152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7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0.58660000000000001</v>
      </c>
      <c r="D9" s="116">
        <v>-7.1247625079163934E-2</v>
      </c>
      <c r="E9" s="193">
        <v>0.52139999999999997</v>
      </c>
      <c r="F9" s="116">
        <f t="shared" ref="F9:L21" si="0">IFERROR(E9/C9-1,"-")</f>
        <v>-0.11114899420388691</v>
      </c>
      <c r="G9" s="193">
        <v>0.17649999999999999</v>
      </c>
      <c r="H9" s="116">
        <f t="shared" si="0"/>
        <v>-0.66148830072880704</v>
      </c>
      <c r="I9" s="193">
        <v>0.51840000000000008</v>
      </c>
      <c r="J9" s="116">
        <f t="shared" si="0"/>
        <v>1.9371104815864029</v>
      </c>
      <c r="K9" s="193">
        <v>0.67859999999999998</v>
      </c>
      <c r="L9" s="116">
        <f t="shared" si="0"/>
        <v>0.30902777777777746</v>
      </c>
      <c r="M9" s="193">
        <v>0.73069999999999991</v>
      </c>
      <c r="N9" s="116">
        <f t="shared" ref="N9:N14" si="1">IFERROR(M9/K9-1,"-")</f>
        <v>7.6775714706749154E-2</v>
      </c>
      <c r="O9" s="116">
        <f>IFERROR(M9/C9-1,"-")</f>
        <v>0.24565291510398901</v>
      </c>
    </row>
    <row r="10" spans="1:17" x14ac:dyDescent="0.25">
      <c r="A10" s="1" t="s">
        <v>72</v>
      </c>
      <c r="B10" s="114" t="s">
        <v>73</v>
      </c>
      <c r="C10" s="193">
        <v>0.61280000000000001</v>
      </c>
      <c r="D10" s="116">
        <v>-4.6819100948825687E-2</v>
      </c>
      <c r="E10" s="193">
        <v>0.626</v>
      </c>
      <c r="F10" s="116">
        <f t="shared" si="0"/>
        <v>2.1540469973890364E-2</v>
      </c>
      <c r="G10" s="193">
        <v>0.32640000000000002</v>
      </c>
      <c r="H10" s="116">
        <f t="shared" si="0"/>
        <v>-0.47859424920127791</v>
      </c>
      <c r="I10" s="193">
        <v>0.60040000000000004</v>
      </c>
      <c r="J10" s="116">
        <f t="shared" si="0"/>
        <v>0.83946078431372539</v>
      </c>
      <c r="K10" s="193">
        <v>0.6581999999999999</v>
      </c>
      <c r="L10" s="116">
        <f t="shared" si="0"/>
        <v>9.6269153897401427E-2</v>
      </c>
      <c r="M10" s="193">
        <v>0.69579999999999997</v>
      </c>
      <c r="N10" s="116">
        <f t="shared" si="1"/>
        <v>5.712549377089049E-2</v>
      </c>
      <c r="O10" s="116">
        <f t="shared" ref="O10:O14" si="2">IFERROR(M10/C10-1,"-")</f>
        <v>0.13544386422976484</v>
      </c>
    </row>
    <row r="11" spans="1:17" x14ac:dyDescent="0.25">
      <c r="A11" s="1" t="s">
        <v>74</v>
      </c>
      <c r="B11" s="114" t="s">
        <v>75</v>
      </c>
      <c r="C11" s="193">
        <v>0.57830000000000004</v>
      </c>
      <c r="D11" s="116">
        <v>-3.8250457342424826E-2</v>
      </c>
      <c r="E11" s="193">
        <v>0.22870000000000001</v>
      </c>
      <c r="F11" s="116">
        <f t="shared" si="0"/>
        <v>-0.60453052049109457</v>
      </c>
      <c r="G11" s="193">
        <v>0.3256</v>
      </c>
      <c r="H11" s="116">
        <f t="shared" si="0"/>
        <v>0.4236991692173151</v>
      </c>
      <c r="I11" s="193">
        <v>0.59799999999999998</v>
      </c>
      <c r="J11" s="116">
        <f t="shared" si="0"/>
        <v>0.83660933660933656</v>
      </c>
      <c r="K11" s="193">
        <v>0.65930000000000011</v>
      </c>
      <c r="L11" s="116">
        <f t="shared" si="0"/>
        <v>0.10250836120401363</v>
      </c>
      <c r="M11" s="193">
        <v>0.68220000000000003</v>
      </c>
      <c r="N11" s="116">
        <f t="shared" si="1"/>
        <v>3.4733808584862524E-2</v>
      </c>
      <c r="O11" s="116">
        <f t="shared" si="2"/>
        <v>0.17966453397890358</v>
      </c>
    </row>
    <row r="12" spans="1:17" x14ac:dyDescent="0.25">
      <c r="A12" s="1" t="s">
        <v>76</v>
      </c>
      <c r="B12" s="114" t="s">
        <v>77</v>
      </c>
      <c r="C12" s="193">
        <v>0.46279999999999999</v>
      </c>
      <c r="D12" s="116">
        <v>-6.7875125881168175E-2</v>
      </c>
      <c r="E12" s="193">
        <v>0</v>
      </c>
      <c r="F12" s="116">
        <f t="shared" si="0"/>
        <v>-1</v>
      </c>
      <c r="G12" s="193">
        <v>0.27410000000000001</v>
      </c>
      <c r="H12" s="116" t="str">
        <f t="shared" si="0"/>
        <v>-</v>
      </c>
      <c r="I12" s="193">
        <v>0.55030000000000001</v>
      </c>
      <c r="J12" s="116">
        <f t="shared" si="0"/>
        <v>1.0076614374315942</v>
      </c>
      <c r="K12" s="193">
        <v>0.49869999999999998</v>
      </c>
      <c r="L12" s="116">
        <f t="shared" si="0"/>
        <v>-9.3767036162093476E-2</v>
      </c>
      <c r="M12" s="193">
        <v>0.55449999999999999</v>
      </c>
      <c r="N12" s="116">
        <f t="shared" si="1"/>
        <v>0.11189091638259474</v>
      </c>
      <c r="O12" s="116">
        <f t="shared" si="2"/>
        <v>0.19814174589455491</v>
      </c>
    </row>
    <row r="13" spans="1:17" x14ac:dyDescent="0.25">
      <c r="A13" s="1" t="s">
        <v>78</v>
      </c>
      <c r="B13" s="114" t="s">
        <v>79</v>
      </c>
      <c r="C13" s="193">
        <v>0.41720000000000002</v>
      </c>
      <c r="D13" s="116">
        <v>-6.958073148974131E-2</v>
      </c>
      <c r="E13" s="193">
        <v>0</v>
      </c>
      <c r="F13" s="116">
        <f t="shared" si="0"/>
        <v>-1</v>
      </c>
      <c r="G13" s="193">
        <v>0.32590000000000002</v>
      </c>
      <c r="H13" s="116" t="str">
        <f t="shared" si="0"/>
        <v>-</v>
      </c>
      <c r="I13" s="193">
        <v>0.53539999999999999</v>
      </c>
      <c r="J13" s="116">
        <f t="shared" si="0"/>
        <v>0.64283522552930328</v>
      </c>
      <c r="K13" s="193">
        <v>0.48149999999999998</v>
      </c>
      <c r="L13" s="116">
        <f t="shared" si="0"/>
        <v>-0.10067239447142329</v>
      </c>
      <c r="M13" s="193">
        <v>0.44569999999999999</v>
      </c>
      <c r="N13" s="116">
        <f t="shared" si="1"/>
        <v>-7.4350986500519189E-2</v>
      </c>
      <c r="O13" s="116">
        <f t="shared" si="2"/>
        <v>6.83125599232981E-2</v>
      </c>
    </row>
    <row r="14" spans="1:17" x14ac:dyDescent="0.25">
      <c r="A14" s="1" t="s">
        <v>80</v>
      </c>
      <c r="B14" s="114" t="s">
        <v>81</v>
      </c>
      <c r="C14" s="193">
        <v>0.38740000000000002</v>
      </c>
      <c r="D14" s="116">
        <v>-0.13158484644698487</v>
      </c>
      <c r="E14" s="193">
        <v>0</v>
      </c>
      <c r="F14" s="116">
        <f t="shared" si="0"/>
        <v>-1</v>
      </c>
      <c r="G14" s="193">
        <v>0.37560000000000004</v>
      </c>
      <c r="H14" s="116" t="str">
        <f t="shared" si="0"/>
        <v>-</v>
      </c>
      <c r="I14" s="193">
        <v>0.49780000000000002</v>
      </c>
      <c r="J14" s="116">
        <f t="shared" si="0"/>
        <v>0.32534611288604887</v>
      </c>
      <c r="K14" s="193">
        <v>0.47020000000000001</v>
      </c>
      <c r="L14" s="116">
        <f t="shared" si="0"/>
        <v>-5.5443953394937795E-2</v>
      </c>
      <c r="M14" s="193">
        <v>0.48170000000000002</v>
      </c>
      <c r="N14" s="116">
        <f t="shared" si="1"/>
        <v>2.4457677584006854E-2</v>
      </c>
      <c r="O14" s="116">
        <f t="shared" si="2"/>
        <v>0.24341765616933397</v>
      </c>
    </row>
    <row r="15" spans="1:17" x14ac:dyDescent="0.25">
      <c r="A15" s="1" t="s">
        <v>82</v>
      </c>
      <c r="B15" s="114" t="s">
        <v>83</v>
      </c>
      <c r="C15" s="193">
        <v>0.50600000000000001</v>
      </c>
      <c r="D15" s="116">
        <v>3.6248208068810239E-2</v>
      </c>
      <c r="E15" s="193">
        <v>0</v>
      </c>
      <c r="F15" s="116">
        <f t="shared" si="0"/>
        <v>-1</v>
      </c>
      <c r="G15" s="193">
        <v>0.42359999999999998</v>
      </c>
      <c r="H15" s="116" t="str">
        <f t="shared" si="0"/>
        <v>-</v>
      </c>
      <c r="I15" s="193">
        <v>0.52890000000000004</v>
      </c>
      <c r="J15" s="116">
        <f t="shared" si="0"/>
        <v>0.24858356940509929</v>
      </c>
      <c r="K15" s="193">
        <v>0.49259999999999998</v>
      </c>
      <c r="L15" s="116">
        <f t="shared" si="0"/>
        <v>-6.8633011911514608E-2</v>
      </c>
      <c r="M15" s="193">
        <v>0.52629999999999999</v>
      </c>
      <c r="N15" s="116">
        <f>IFERROR(M15/K15-1,"-")</f>
        <v>6.8412505075111651E-2</v>
      </c>
      <c r="O15" s="116">
        <f>IFERROR(M15/C15-1,"-")</f>
        <v>4.0118577075098694E-2</v>
      </c>
    </row>
    <row r="16" spans="1:17" x14ac:dyDescent="0.25">
      <c r="A16" s="1" t="s">
        <v>84</v>
      </c>
      <c r="B16" s="114" t="s">
        <v>85</v>
      </c>
      <c r="C16" s="193">
        <v>0.50770000000000004</v>
      </c>
      <c r="D16" s="116">
        <v>-5.0950421320790085E-3</v>
      </c>
      <c r="E16" s="193">
        <v>0.48630000000000001</v>
      </c>
      <c r="F16" s="116">
        <f t="shared" si="0"/>
        <v>-4.2150876501871215E-2</v>
      </c>
      <c r="G16" s="193">
        <v>0.51919999999999999</v>
      </c>
      <c r="H16" s="116">
        <f t="shared" si="0"/>
        <v>6.7653711700596197E-2</v>
      </c>
      <c r="I16" s="193">
        <v>0.51259999999999994</v>
      </c>
      <c r="J16" s="116">
        <f t="shared" si="0"/>
        <v>-1.2711864406779738E-2</v>
      </c>
      <c r="K16" s="193">
        <v>0.52780000000000005</v>
      </c>
      <c r="L16" s="116">
        <f t="shared" si="0"/>
        <v>2.9652750682793716E-2</v>
      </c>
      <c r="M16" s="193">
        <v>0.52239999999999998</v>
      </c>
      <c r="N16" s="116">
        <f>IFERROR(M16/K16-1,"-")</f>
        <v>-1.0231148162182735E-2</v>
      </c>
      <c r="O16" s="116">
        <f>IFERROR(M16/C16-1,"-")</f>
        <v>2.895410675595822E-2</v>
      </c>
    </row>
    <row r="17" spans="1:30" x14ac:dyDescent="0.25">
      <c r="A17" s="1" t="s">
        <v>86</v>
      </c>
      <c r="B17" s="114" t="s">
        <v>87</v>
      </c>
      <c r="C17" s="193">
        <v>0.44890000000000002</v>
      </c>
      <c r="D17" s="116">
        <v>-9.4777172817100186E-2</v>
      </c>
      <c r="E17" s="193">
        <v>0.29170000000000001</v>
      </c>
      <c r="F17" s="116">
        <f t="shared" si="0"/>
        <v>-0.35018935174871912</v>
      </c>
      <c r="G17" s="193">
        <v>0.48560000000000003</v>
      </c>
      <c r="H17" s="116">
        <f t="shared" si="0"/>
        <v>0.66472403153925264</v>
      </c>
      <c r="I17" s="193">
        <v>0.498</v>
      </c>
      <c r="J17" s="116">
        <f t="shared" si="0"/>
        <v>2.5535420098846684E-2</v>
      </c>
      <c r="K17" s="193">
        <v>0.48670000000000002</v>
      </c>
      <c r="L17" s="116">
        <f t="shared" si="0"/>
        <v>-2.269076305220874E-2</v>
      </c>
      <c r="M17" s="193">
        <v>0.57379999999999998</v>
      </c>
      <c r="N17" s="116">
        <f t="shared" ref="N17:N19" si="3">IFERROR(M17/K17-1,"-")</f>
        <v>0.17896034518183668</v>
      </c>
      <c r="O17" s="116">
        <f t="shared" ref="O17:O19" si="4">IFERROR(M17/C17-1,"-")</f>
        <v>0.27823568723546432</v>
      </c>
    </row>
    <row r="18" spans="1:30" x14ac:dyDescent="0.25">
      <c r="A18" s="1" t="s">
        <v>88</v>
      </c>
      <c r="B18" s="114" t="s">
        <v>89</v>
      </c>
      <c r="C18" s="193">
        <v>0.47789999999999999</v>
      </c>
      <c r="D18" s="116">
        <v>-7.4016663437318386E-2</v>
      </c>
      <c r="E18" s="193">
        <v>0.33689999999999998</v>
      </c>
      <c r="F18" s="116">
        <f t="shared" si="0"/>
        <v>-0.29504080351537987</v>
      </c>
      <c r="G18" s="193">
        <v>0.5554</v>
      </c>
      <c r="H18" s="116">
        <f t="shared" si="0"/>
        <v>0.64856040368061763</v>
      </c>
      <c r="I18" s="193">
        <v>0.54949999999999999</v>
      </c>
      <c r="J18" s="116">
        <f t="shared" si="0"/>
        <v>-1.0622974432841215E-2</v>
      </c>
      <c r="K18" s="193">
        <v>0.57689999999999997</v>
      </c>
      <c r="L18" s="116">
        <f t="shared" si="0"/>
        <v>4.9863512283894407E-2</v>
      </c>
      <c r="M18" s="193">
        <v>0.52039999999999997</v>
      </c>
      <c r="N18" s="116">
        <f t="shared" si="3"/>
        <v>-9.793725082336624E-2</v>
      </c>
      <c r="O18" s="116">
        <f t="shared" si="4"/>
        <v>8.8930738648252738E-2</v>
      </c>
      <c r="AC18" s="194"/>
    </row>
    <row r="19" spans="1:30" x14ac:dyDescent="0.25">
      <c r="A19" s="1" t="s">
        <v>90</v>
      </c>
      <c r="B19" s="114" t="s">
        <v>91</v>
      </c>
      <c r="C19" s="193">
        <v>0.58650000000000002</v>
      </c>
      <c r="D19" s="116">
        <v>-3.9626657933518938E-2</v>
      </c>
      <c r="E19" s="193">
        <v>0.2979</v>
      </c>
      <c r="F19" s="116">
        <f t="shared" si="0"/>
        <v>-0.49207161125319698</v>
      </c>
      <c r="G19" s="193">
        <v>0.65709999999999991</v>
      </c>
      <c r="H19" s="116">
        <f t="shared" si="0"/>
        <v>1.2057737495803957</v>
      </c>
      <c r="I19" s="193">
        <v>0.65969999999999995</v>
      </c>
      <c r="J19" s="116">
        <f t="shared" si="0"/>
        <v>3.956779789986431E-3</v>
      </c>
      <c r="K19" s="193">
        <v>0.67669999999999997</v>
      </c>
      <c r="L19" s="116">
        <f t="shared" si="0"/>
        <v>2.576928907078968E-2</v>
      </c>
      <c r="M19" s="193">
        <v>0.66159999999999997</v>
      </c>
      <c r="N19" s="116">
        <f t="shared" si="3"/>
        <v>-2.2314171715679065E-2</v>
      </c>
      <c r="O19" s="116">
        <f t="shared" si="4"/>
        <v>0.12804774083546455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0.58310000000000006</v>
      </c>
      <c r="D20" s="116">
        <v>2.0654647295641482E-2</v>
      </c>
      <c r="E20" s="193">
        <v>0.26369999999999999</v>
      </c>
      <c r="F20" s="116">
        <f t="shared" si="0"/>
        <v>-0.54776196192762827</v>
      </c>
      <c r="G20" s="193">
        <v>0.60489999999999999</v>
      </c>
      <c r="H20" s="116">
        <f t="shared" si="0"/>
        <v>1.2938945771710277</v>
      </c>
      <c r="I20" s="193">
        <v>0.61580000000000001</v>
      </c>
      <c r="J20" s="116">
        <f t="shared" si="0"/>
        <v>1.8019507356587861E-2</v>
      </c>
      <c r="K20" s="193">
        <v>0.62139999999999995</v>
      </c>
      <c r="L20" s="116">
        <f t="shared" si="0"/>
        <v>9.0938616433906549E-3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0.51296533102376651</v>
      </c>
      <c r="D21" s="119">
        <v>-4.6721623105284604E-2</v>
      </c>
      <c r="E21" s="195">
        <v>0.43917828766012645</v>
      </c>
      <c r="F21" s="119">
        <f t="shared" si="0"/>
        <v>-0.14384411362923355</v>
      </c>
      <c r="G21" s="195">
        <v>0.43287194104141685</v>
      </c>
      <c r="H21" s="119">
        <f t="shared" si="0"/>
        <v>-1.435942257598577E-2</v>
      </c>
      <c r="I21" s="195">
        <v>0.55540181632567553</v>
      </c>
      <c r="J21" s="119">
        <f t="shared" si="0"/>
        <v>0.28306264201249109</v>
      </c>
      <c r="K21" s="195">
        <v>0.56942335787332776</v>
      </c>
      <c r="L21" s="119">
        <f t="shared" si="0"/>
        <v>2.5245761060727734E-2</v>
      </c>
      <c r="M21" s="195"/>
      <c r="N21" s="119"/>
      <c r="O21" s="119"/>
      <c r="P21" s="306"/>
    </row>
    <row r="22" spans="1:30" ht="6" customHeight="1" x14ac:dyDescent="0.25">
      <c r="P22" s="306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6"/>
    </row>
    <row r="24" spans="1:30" x14ac:dyDescent="0.25">
      <c r="C24" s="197"/>
      <c r="K24" s="197"/>
      <c r="M24" s="197"/>
      <c r="N24" s="116"/>
      <c r="O24" s="197"/>
      <c r="P24" s="306"/>
    </row>
    <row r="26" spans="1:30" ht="21.75" customHeight="1" thickBot="1" x14ac:dyDescent="0.3">
      <c r="B26" s="269" t="s">
        <v>305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1" t="s">
        <v>60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30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0.58660000000000001</v>
      </c>
      <c r="D31" s="116"/>
      <c r="E31" s="193">
        <v>0.52139999999999997</v>
      </c>
      <c r="F31" s="116">
        <f t="shared" ref="F31:J42" si="5">IFERROR(E31/C31-1,"-")</f>
        <v>-0.11114899420388691</v>
      </c>
      <c r="G31" s="193">
        <v>0.17649999999999999</v>
      </c>
      <c r="H31" s="116">
        <f t="shared" si="5"/>
        <v>-0.66148830072880704</v>
      </c>
      <c r="I31" s="193">
        <v>0.51840000000000008</v>
      </c>
      <c r="J31" s="116">
        <f t="shared" si="5"/>
        <v>1.9371104815864029</v>
      </c>
      <c r="K31" s="193">
        <v>0.67859999999999998</v>
      </c>
      <c r="L31" s="116">
        <f t="shared" ref="L31:L42" si="6">IFERROR(K31/I31-1,"-")</f>
        <v>0.30902777777777746</v>
      </c>
      <c r="M31" s="193">
        <v>0.73069999999999991</v>
      </c>
      <c r="N31" s="116">
        <f t="shared" ref="N31:N39" si="7">IFERROR(M31/K31-1,"-")</f>
        <v>7.6775714706749154E-2</v>
      </c>
      <c r="O31" s="116">
        <f>IFERROR(M31/C31-1,"-")</f>
        <v>0.24565291510398901</v>
      </c>
    </row>
    <row r="32" spans="1:30" x14ac:dyDescent="0.25">
      <c r="B32" s="114" t="s">
        <v>73</v>
      </c>
      <c r="C32" s="193">
        <v>0.61280000000000001</v>
      </c>
      <c r="D32" s="116"/>
      <c r="E32" s="193">
        <v>0.626</v>
      </c>
      <c r="F32" s="116">
        <f t="shared" si="5"/>
        <v>2.1540469973890364E-2</v>
      </c>
      <c r="G32" s="193">
        <v>0.32640000000000002</v>
      </c>
      <c r="H32" s="116">
        <f t="shared" si="5"/>
        <v>-0.47859424920127791</v>
      </c>
      <c r="I32" s="193">
        <v>0.60040000000000004</v>
      </c>
      <c r="J32" s="116">
        <f t="shared" si="5"/>
        <v>0.83946078431372539</v>
      </c>
      <c r="K32" s="193">
        <v>0.6581999999999999</v>
      </c>
      <c r="L32" s="116">
        <f t="shared" si="6"/>
        <v>9.6269153897401427E-2</v>
      </c>
      <c r="M32" s="193">
        <v>0.7206999999999999</v>
      </c>
      <c r="N32" s="116">
        <f t="shared" si="7"/>
        <v>9.4955940443634201E-2</v>
      </c>
      <c r="O32" s="116">
        <f t="shared" ref="O32:O39" si="8">IFERROR(M32/C32-1,"-")</f>
        <v>0.17607702349869436</v>
      </c>
    </row>
    <row r="33" spans="2:17" x14ac:dyDescent="0.25">
      <c r="B33" s="114" t="s">
        <v>75</v>
      </c>
      <c r="C33" s="193">
        <v>0.57830000000000004</v>
      </c>
      <c r="D33" s="116"/>
      <c r="E33" s="193">
        <v>0.22870000000000001</v>
      </c>
      <c r="F33" s="116">
        <f t="shared" si="5"/>
        <v>-0.60453052049109457</v>
      </c>
      <c r="G33" s="193">
        <v>0.3256</v>
      </c>
      <c r="H33" s="116">
        <f t="shared" si="5"/>
        <v>0.4236991692173151</v>
      </c>
      <c r="I33" s="193">
        <v>0.59799999999999998</v>
      </c>
      <c r="J33" s="116">
        <f t="shared" si="5"/>
        <v>0.83660933660933656</v>
      </c>
      <c r="K33" s="193">
        <v>0.65930000000000011</v>
      </c>
      <c r="L33" s="116">
        <f t="shared" si="6"/>
        <v>0.10250836120401363</v>
      </c>
      <c r="M33" s="193">
        <v>0.68220000000000003</v>
      </c>
      <c r="N33" s="116">
        <f t="shared" si="7"/>
        <v>3.4733808584862524E-2</v>
      </c>
      <c r="O33" s="116">
        <f t="shared" si="8"/>
        <v>0.17966453397890358</v>
      </c>
    </row>
    <row r="34" spans="2:17" x14ac:dyDescent="0.25">
      <c r="B34" s="114" t="s">
        <v>77</v>
      </c>
      <c r="C34" s="193">
        <v>0.46279999999999999</v>
      </c>
      <c r="D34" s="116"/>
      <c r="E34" s="193">
        <v>0</v>
      </c>
      <c r="F34" s="116">
        <f t="shared" si="5"/>
        <v>-1</v>
      </c>
      <c r="G34" s="193">
        <v>0.27410000000000001</v>
      </c>
      <c r="H34" s="116" t="str">
        <f t="shared" si="5"/>
        <v>-</v>
      </c>
      <c r="I34" s="193">
        <v>0.55030000000000001</v>
      </c>
      <c r="J34" s="116">
        <f t="shared" si="5"/>
        <v>1.0076614374315942</v>
      </c>
      <c r="K34" s="193">
        <v>0.49869999999999998</v>
      </c>
      <c r="L34" s="116">
        <f t="shared" si="6"/>
        <v>-9.3767036162093476E-2</v>
      </c>
      <c r="M34" s="193">
        <v>0.55449999999999999</v>
      </c>
      <c r="N34" s="116">
        <f t="shared" si="7"/>
        <v>0.11189091638259474</v>
      </c>
      <c r="O34" s="116">
        <f t="shared" si="8"/>
        <v>0.19814174589455491</v>
      </c>
    </row>
    <row r="35" spans="2:17" x14ac:dyDescent="0.25">
      <c r="B35" s="114" t="s">
        <v>79</v>
      </c>
      <c r="C35" s="193">
        <v>0.41720000000000002</v>
      </c>
      <c r="D35" s="116"/>
      <c r="E35" s="193">
        <v>0</v>
      </c>
      <c r="F35" s="116">
        <f t="shared" si="5"/>
        <v>-1</v>
      </c>
      <c r="G35" s="193">
        <v>0.32590000000000002</v>
      </c>
      <c r="H35" s="116" t="str">
        <f t="shared" si="5"/>
        <v>-</v>
      </c>
      <c r="I35" s="193">
        <v>0.53539999999999999</v>
      </c>
      <c r="J35" s="116">
        <f t="shared" si="5"/>
        <v>0.64283522552930328</v>
      </c>
      <c r="K35" s="193">
        <v>0.48149999999999998</v>
      </c>
      <c r="L35" s="116">
        <f t="shared" si="6"/>
        <v>-0.10067239447142329</v>
      </c>
      <c r="M35" s="193">
        <v>0.44569999999999999</v>
      </c>
      <c r="N35" s="116">
        <f t="shared" si="7"/>
        <v>-7.4350986500519189E-2</v>
      </c>
      <c r="O35" s="116">
        <f t="shared" si="8"/>
        <v>6.83125599232981E-2</v>
      </c>
    </row>
    <row r="36" spans="2:17" x14ac:dyDescent="0.25">
      <c r="B36" s="114" t="s">
        <v>81</v>
      </c>
      <c r="C36" s="193">
        <v>0.38740000000000002</v>
      </c>
      <c r="D36" s="116"/>
      <c r="E36" s="193">
        <v>0</v>
      </c>
      <c r="F36" s="116">
        <f t="shared" si="5"/>
        <v>-1</v>
      </c>
      <c r="G36" s="193">
        <v>0.37560000000000004</v>
      </c>
      <c r="H36" s="116" t="str">
        <f t="shared" si="5"/>
        <v>-</v>
      </c>
      <c r="I36" s="193">
        <v>0.49780000000000002</v>
      </c>
      <c r="J36" s="116">
        <f t="shared" si="5"/>
        <v>0.32534611288604887</v>
      </c>
      <c r="K36" s="193">
        <v>0.47020000000000001</v>
      </c>
      <c r="L36" s="116">
        <f t="shared" si="6"/>
        <v>-5.5443953394937795E-2</v>
      </c>
      <c r="M36" s="193">
        <v>0.48170000000000002</v>
      </c>
      <c r="N36" s="116">
        <f t="shared" si="7"/>
        <v>2.4457677584006854E-2</v>
      </c>
      <c r="O36" s="116">
        <f t="shared" si="8"/>
        <v>0.24341765616933397</v>
      </c>
    </row>
    <row r="37" spans="2:17" x14ac:dyDescent="0.25">
      <c r="B37" s="114" t="s">
        <v>83</v>
      </c>
      <c r="C37" s="193">
        <v>0.50600000000000001</v>
      </c>
      <c r="D37" s="116"/>
      <c r="E37" s="193">
        <v>0</v>
      </c>
      <c r="F37" s="116">
        <f t="shared" si="5"/>
        <v>-1</v>
      </c>
      <c r="G37" s="193">
        <v>0.42359999999999998</v>
      </c>
      <c r="H37" s="116" t="str">
        <f t="shared" si="5"/>
        <v>-</v>
      </c>
      <c r="I37" s="193">
        <v>0.52890000000000004</v>
      </c>
      <c r="J37" s="116">
        <f t="shared" si="5"/>
        <v>0.24858356940509929</v>
      </c>
      <c r="K37" s="193">
        <v>0.49259999999999998</v>
      </c>
      <c r="L37" s="116">
        <f t="shared" si="6"/>
        <v>-6.8633011911514608E-2</v>
      </c>
      <c r="M37" s="193">
        <v>0.52629999999999999</v>
      </c>
      <c r="N37" s="116">
        <f t="shared" si="7"/>
        <v>6.8412505075111651E-2</v>
      </c>
      <c r="O37" s="116">
        <f t="shared" si="8"/>
        <v>4.0118577075098694E-2</v>
      </c>
    </row>
    <row r="38" spans="2:17" x14ac:dyDescent="0.25">
      <c r="B38" s="114" t="s">
        <v>85</v>
      </c>
      <c r="C38" s="193">
        <v>0.50770000000000004</v>
      </c>
      <c r="D38" s="116"/>
      <c r="E38" s="193">
        <v>0.48630000000000001</v>
      </c>
      <c r="F38" s="116">
        <f t="shared" si="5"/>
        <v>-4.2150876501871215E-2</v>
      </c>
      <c r="G38" s="193">
        <v>0.51919999999999999</v>
      </c>
      <c r="H38" s="116">
        <f t="shared" si="5"/>
        <v>6.7653711700596197E-2</v>
      </c>
      <c r="I38" s="193">
        <v>0.51259999999999994</v>
      </c>
      <c r="J38" s="116">
        <f t="shared" si="5"/>
        <v>-1.2711864406779738E-2</v>
      </c>
      <c r="K38" s="193">
        <v>0.52780000000000005</v>
      </c>
      <c r="L38" s="116">
        <f t="shared" si="6"/>
        <v>2.9652750682793716E-2</v>
      </c>
      <c r="M38" s="193">
        <v>0.52239999999999998</v>
      </c>
      <c r="N38" s="116">
        <f t="shared" si="7"/>
        <v>-1.0231148162182735E-2</v>
      </c>
      <c r="O38" s="116">
        <f t="shared" si="8"/>
        <v>2.895410675595822E-2</v>
      </c>
    </row>
    <row r="39" spans="2:17" x14ac:dyDescent="0.25">
      <c r="B39" s="114" t="s">
        <v>87</v>
      </c>
      <c r="C39" s="193">
        <v>0.44890000000000002</v>
      </c>
      <c r="D39" s="116"/>
      <c r="E39" s="193">
        <v>0.29170000000000001</v>
      </c>
      <c r="F39" s="116">
        <f t="shared" si="5"/>
        <v>-0.35018935174871912</v>
      </c>
      <c r="G39" s="193">
        <v>0.48560000000000003</v>
      </c>
      <c r="H39" s="116">
        <f t="shared" si="5"/>
        <v>0.66472403153925264</v>
      </c>
      <c r="I39" s="193">
        <v>0.498</v>
      </c>
      <c r="J39" s="116">
        <f t="shared" si="5"/>
        <v>2.5535420098846684E-2</v>
      </c>
      <c r="K39" s="193">
        <v>0.48670000000000002</v>
      </c>
      <c r="L39" s="116">
        <f t="shared" si="6"/>
        <v>-2.269076305220874E-2</v>
      </c>
      <c r="M39" s="193">
        <v>0.57379999999999998</v>
      </c>
      <c r="N39" s="116">
        <f t="shared" si="7"/>
        <v>0.17896034518183668</v>
      </c>
      <c r="O39" s="116">
        <f t="shared" si="8"/>
        <v>0.27823568723546432</v>
      </c>
    </row>
    <row r="40" spans="2:17" x14ac:dyDescent="0.25">
      <c r="B40" s="114" t="s">
        <v>89</v>
      </c>
      <c r="C40" s="193">
        <v>0.47789999999999999</v>
      </c>
      <c r="D40" s="116"/>
      <c r="E40" s="193">
        <v>0.33689999999999998</v>
      </c>
      <c r="F40" s="116">
        <f t="shared" si="5"/>
        <v>-0.29504080351537987</v>
      </c>
      <c r="G40" s="193">
        <v>0.5554</v>
      </c>
      <c r="H40" s="116">
        <f t="shared" si="5"/>
        <v>0.64856040368061763</v>
      </c>
      <c r="I40" s="193">
        <v>0.54949999999999999</v>
      </c>
      <c r="J40" s="116">
        <f t="shared" si="5"/>
        <v>-1.0622974432841215E-2</v>
      </c>
      <c r="K40" s="193">
        <v>0.57689999999999997</v>
      </c>
      <c r="L40" s="116">
        <f t="shared" si="6"/>
        <v>4.9863512283894407E-2</v>
      </c>
      <c r="M40" s="193">
        <v>0.52039999999999997</v>
      </c>
      <c r="N40" s="116">
        <f>IFERROR(M40/K40-1,"-")</f>
        <v>-9.793725082336624E-2</v>
      </c>
      <c r="O40" s="116">
        <f>IFERROR(M40/C40-1,"-")</f>
        <v>8.8930738648252738E-2</v>
      </c>
    </row>
    <row r="41" spans="2:17" x14ac:dyDescent="0.25">
      <c r="B41" s="114" t="s">
        <v>91</v>
      </c>
      <c r="C41" s="193">
        <v>0.58650000000000002</v>
      </c>
      <c r="D41" s="116"/>
      <c r="E41" s="193">
        <v>0.2979</v>
      </c>
      <c r="F41" s="116">
        <f t="shared" si="5"/>
        <v>-0.49207161125319698</v>
      </c>
      <c r="G41" s="193">
        <v>0.65709999999999991</v>
      </c>
      <c r="H41" s="116">
        <f t="shared" si="5"/>
        <v>1.2057737495803957</v>
      </c>
      <c r="I41" s="193">
        <v>0.65969999999999995</v>
      </c>
      <c r="J41" s="116">
        <f t="shared" si="5"/>
        <v>3.956779789986431E-3</v>
      </c>
      <c r="K41" s="193">
        <v>0.67669999999999997</v>
      </c>
      <c r="L41" s="116">
        <f t="shared" si="6"/>
        <v>2.576928907078968E-2</v>
      </c>
      <c r="M41" s="193">
        <v>0.66159999999999997</v>
      </c>
      <c r="N41" s="116">
        <f>IFERROR(M41/K41-1,"-")</f>
        <v>-2.2314171715679065E-2</v>
      </c>
      <c r="O41" s="116">
        <f>IFERROR(M41/C41-1,"-")</f>
        <v>0.12804774083546455</v>
      </c>
    </row>
    <row r="42" spans="2:17" x14ac:dyDescent="0.25">
      <c r="B42" s="114" t="s">
        <v>93</v>
      </c>
      <c r="C42" s="193">
        <v>0.58310000000000006</v>
      </c>
      <c r="D42" s="116"/>
      <c r="E42" s="193">
        <v>0.26369999999999999</v>
      </c>
      <c r="F42" s="116">
        <f t="shared" si="5"/>
        <v>-0.54776196192762827</v>
      </c>
      <c r="G42" s="193">
        <v>0.60489999999999999</v>
      </c>
      <c r="H42" s="116">
        <f t="shared" si="5"/>
        <v>1.2938945771710277</v>
      </c>
      <c r="I42" s="193">
        <v>0.61580000000000001</v>
      </c>
      <c r="J42" s="116">
        <f t="shared" si="5"/>
        <v>1.8019507356587861E-2</v>
      </c>
      <c r="K42" s="193">
        <v>0.62139999999999995</v>
      </c>
      <c r="L42" s="116">
        <f t="shared" si="6"/>
        <v>9.0938616433906549E-3</v>
      </c>
      <c r="M42" s="193"/>
      <c r="N42" s="116"/>
      <c r="O42" s="116"/>
    </row>
    <row r="43" spans="2:17" ht="15.75" x14ac:dyDescent="0.25">
      <c r="B43" s="117" t="s">
        <v>30</v>
      </c>
      <c r="C43" s="195">
        <v>0.51296533102376651</v>
      </c>
      <c r="D43" s="119"/>
      <c r="E43" s="195">
        <v>0.38850000000000001</v>
      </c>
      <c r="F43" s="119">
        <v>-0.24263887537070183</v>
      </c>
      <c r="G43" s="195">
        <v>0.43290000000000001</v>
      </c>
      <c r="H43" s="119">
        <v>0.11428571428571432</v>
      </c>
      <c r="I43" s="195">
        <v>0.5554</v>
      </c>
      <c r="J43" s="119">
        <v>0.28297528297528296</v>
      </c>
      <c r="K43" s="195">
        <v>0.56942335787332776</v>
      </c>
      <c r="L43" s="119">
        <v>2.5249113923888622E-2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9" t="s">
        <v>306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2:17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0.61130000000000007</v>
      </c>
      <c r="D53" s="116"/>
      <c r="E53" s="193" t="s">
        <v>227</v>
      </c>
      <c r="F53" s="116" t="str">
        <f t="shared" ref="F53:J64" si="9">IFERROR(E53/C53-1,"-")</f>
        <v>-</v>
      </c>
      <c r="G53" s="193" t="s">
        <v>227</v>
      </c>
      <c r="H53" s="116" t="str">
        <f t="shared" si="9"/>
        <v>-</v>
      </c>
      <c r="I53" s="193">
        <v>0.49819999999999998</v>
      </c>
      <c r="J53" s="116" t="str">
        <f t="shared" si="9"/>
        <v>-</v>
      </c>
      <c r="K53" s="193">
        <v>0.6845</v>
      </c>
      <c r="L53" s="116">
        <f t="shared" ref="L53:L64" si="10">IFERROR(K53/I53-1,"-")</f>
        <v>0.37394620634283426</v>
      </c>
      <c r="M53" s="193">
        <v>0.70760000000000001</v>
      </c>
      <c r="N53" s="116">
        <f t="shared" ref="N53:N61" si="11">IFERROR(M53/K53-1,"-")</f>
        <v>3.3747260774287913E-2</v>
      </c>
      <c r="O53" s="116">
        <f>IFERROR(M53/C53-1,"-")</f>
        <v>0.1575331261246522</v>
      </c>
    </row>
    <row r="54" spans="2:17" x14ac:dyDescent="0.25">
      <c r="B54" s="114" t="s">
        <v>73</v>
      </c>
      <c r="C54" s="193">
        <v>0.64180000000000004</v>
      </c>
      <c r="D54" s="116"/>
      <c r="E54" s="193" t="s">
        <v>227</v>
      </c>
      <c r="F54" s="116" t="str">
        <f t="shared" si="9"/>
        <v>-</v>
      </c>
      <c r="G54" s="193" t="s">
        <v>227</v>
      </c>
      <c r="H54" s="116" t="str">
        <f t="shared" si="9"/>
        <v>-</v>
      </c>
      <c r="I54" s="193">
        <v>0.58590000000000009</v>
      </c>
      <c r="J54" s="116" t="str">
        <f t="shared" si="9"/>
        <v>-</v>
      </c>
      <c r="K54" s="193">
        <v>0.70169999999999999</v>
      </c>
      <c r="L54" s="116">
        <f t="shared" si="10"/>
        <v>0.19764464925755232</v>
      </c>
      <c r="M54" s="193">
        <v>0.71660000000000001</v>
      </c>
      <c r="N54" s="116">
        <f t="shared" si="11"/>
        <v>2.1234145646287672E-2</v>
      </c>
      <c r="O54" s="116">
        <f t="shared" ref="O54:O61" si="12">IFERROR(M54/C54-1,"-")</f>
        <v>0.11654721096914922</v>
      </c>
    </row>
    <row r="55" spans="2:17" x14ac:dyDescent="0.25">
      <c r="B55" s="114" t="s">
        <v>75</v>
      </c>
      <c r="C55" s="193">
        <v>0.62340000000000007</v>
      </c>
      <c r="D55" s="116"/>
      <c r="E55" s="193" t="s">
        <v>227</v>
      </c>
      <c r="F55" s="116" t="str">
        <f t="shared" si="9"/>
        <v>-</v>
      </c>
      <c r="G55" s="193" t="s">
        <v>227</v>
      </c>
      <c r="H55" s="116" t="str">
        <f t="shared" si="9"/>
        <v>-</v>
      </c>
      <c r="I55" s="193">
        <v>0.59989999999999999</v>
      </c>
      <c r="J55" s="116" t="str">
        <f t="shared" si="9"/>
        <v>-</v>
      </c>
      <c r="K55" s="193">
        <v>0.66610000000000003</v>
      </c>
      <c r="L55" s="116">
        <f t="shared" si="10"/>
        <v>0.11035172528754789</v>
      </c>
      <c r="M55" s="193">
        <v>0.6431</v>
      </c>
      <c r="N55" s="116">
        <f t="shared" si="11"/>
        <v>-3.4529349947455379E-2</v>
      </c>
      <c r="O55" s="116">
        <f t="shared" si="12"/>
        <v>3.1600898299646962E-2</v>
      </c>
    </row>
    <row r="56" spans="2:17" x14ac:dyDescent="0.25">
      <c r="B56" s="114" t="s">
        <v>77</v>
      </c>
      <c r="C56" s="193">
        <v>0.51950000000000007</v>
      </c>
      <c r="D56" s="116"/>
      <c r="E56" s="193" t="s">
        <v>227</v>
      </c>
      <c r="F56" s="116" t="str">
        <f t="shared" si="9"/>
        <v>-</v>
      </c>
      <c r="G56" s="193" t="s">
        <v>227</v>
      </c>
      <c r="H56" s="116" t="str">
        <f t="shared" si="9"/>
        <v>-</v>
      </c>
      <c r="I56" s="193">
        <v>0.58599999999999997</v>
      </c>
      <c r="J56" s="116" t="str">
        <f t="shared" si="9"/>
        <v>-</v>
      </c>
      <c r="K56" s="193">
        <v>0.54310000000000003</v>
      </c>
      <c r="L56" s="116">
        <f t="shared" si="10"/>
        <v>-7.3208191126279742E-2</v>
      </c>
      <c r="M56" s="193">
        <v>0.56380000000000008</v>
      </c>
      <c r="N56" s="116">
        <f t="shared" si="11"/>
        <v>3.8114527711287094E-2</v>
      </c>
      <c r="O56" s="116">
        <f t="shared" si="12"/>
        <v>8.5274302213667053E-2</v>
      </c>
    </row>
    <row r="57" spans="2:17" x14ac:dyDescent="0.25">
      <c r="B57" s="114" t="s">
        <v>79</v>
      </c>
      <c r="C57" s="193">
        <v>0.41670000000000001</v>
      </c>
      <c r="D57" s="116"/>
      <c r="E57" s="193" t="s">
        <v>227</v>
      </c>
      <c r="F57" s="116" t="str">
        <f t="shared" si="9"/>
        <v>-</v>
      </c>
      <c r="G57" s="193" t="s">
        <v>227</v>
      </c>
      <c r="H57" s="116" t="str">
        <f t="shared" si="9"/>
        <v>-</v>
      </c>
      <c r="I57" s="193">
        <v>0.51639999999999997</v>
      </c>
      <c r="J57" s="116" t="str">
        <f t="shared" si="9"/>
        <v>-</v>
      </c>
      <c r="K57" s="193">
        <v>0.47859999999999997</v>
      </c>
      <c r="L57" s="116">
        <f t="shared" si="10"/>
        <v>-7.3199070487993789E-2</v>
      </c>
      <c r="M57" s="193">
        <v>0.43509999999999999</v>
      </c>
      <c r="N57" s="116">
        <f t="shared" si="11"/>
        <v>-9.0890096113664831E-2</v>
      </c>
      <c r="O57" s="116">
        <f t="shared" si="12"/>
        <v>4.415646748260138E-2</v>
      </c>
    </row>
    <row r="58" spans="2:17" x14ac:dyDescent="0.25">
      <c r="B58" s="114" t="s">
        <v>81</v>
      </c>
      <c r="C58" s="193">
        <v>0.39829999999999999</v>
      </c>
      <c r="D58" s="116"/>
      <c r="E58" s="193" t="s">
        <v>227</v>
      </c>
      <c r="F58" s="116" t="str">
        <f t="shared" si="9"/>
        <v>-</v>
      </c>
      <c r="G58" s="193" t="s">
        <v>227</v>
      </c>
      <c r="H58" s="116" t="str">
        <f t="shared" si="9"/>
        <v>-</v>
      </c>
      <c r="I58" s="193">
        <v>0.48649999999999999</v>
      </c>
      <c r="J58" s="116" t="str">
        <f t="shared" si="9"/>
        <v>-</v>
      </c>
      <c r="K58" s="193">
        <v>0.44630000000000003</v>
      </c>
      <c r="L58" s="116">
        <f t="shared" si="10"/>
        <v>-8.2631038026721448E-2</v>
      </c>
      <c r="M58" s="193">
        <v>0.48159999999999997</v>
      </c>
      <c r="N58" s="116">
        <f t="shared" si="11"/>
        <v>7.9094779296437157E-2</v>
      </c>
      <c r="O58" s="116">
        <f t="shared" si="12"/>
        <v>0.2091388400702987</v>
      </c>
    </row>
    <row r="59" spans="2:17" x14ac:dyDescent="0.25">
      <c r="B59" s="114" t="s">
        <v>83</v>
      </c>
      <c r="C59" s="193">
        <v>0.51170000000000004</v>
      </c>
      <c r="D59" s="116"/>
      <c r="E59" s="193" t="s">
        <v>227</v>
      </c>
      <c r="F59" s="116" t="str">
        <f t="shared" si="9"/>
        <v>-</v>
      </c>
      <c r="G59" s="193" t="s">
        <v>227</v>
      </c>
      <c r="H59" s="116" t="str">
        <f t="shared" si="9"/>
        <v>-</v>
      </c>
      <c r="I59" s="193">
        <v>0.53449999999999998</v>
      </c>
      <c r="J59" s="116" t="str">
        <f t="shared" si="9"/>
        <v>-</v>
      </c>
      <c r="K59" s="193">
        <v>0.50290000000000001</v>
      </c>
      <c r="L59" s="116">
        <f t="shared" si="10"/>
        <v>-5.9120673526660394E-2</v>
      </c>
      <c r="M59" s="193">
        <v>0.55110000000000003</v>
      </c>
      <c r="N59" s="116">
        <f t="shared" si="11"/>
        <v>9.5844104195665247E-2</v>
      </c>
      <c r="O59" s="116">
        <f t="shared" si="12"/>
        <v>7.6998241156927882E-2</v>
      </c>
    </row>
    <row r="60" spans="2:17" x14ac:dyDescent="0.25">
      <c r="B60" s="114" t="s">
        <v>85</v>
      </c>
      <c r="C60" s="193">
        <v>0.56630000000000003</v>
      </c>
      <c r="D60" s="116"/>
      <c r="E60" s="193" t="s">
        <v>227</v>
      </c>
      <c r="F60" s="116" t="str">
        <f t="shared" si="9"/>
        <v>-</v>
      </c>
      <c r="G60" s="193" t="s">
        <v>227</v>
      </c>
      <c r="H60" s="116" t="str">
        <f t="shared" si="9"/>
        <v>-</v>
      </c>
      <c r="I60" s="193">
        <v>0.55869999999999997</v>
      </c>
      <c r="J60" s="116" t="str">
        <f t="shared" si="9"/>
        <v>-</v>
      </c>
      <c r="K60" s="193">
        <v>0.56430000000000002</v>
      </c>
      <c r="L60" s="116">
        <f t="shared" si="10"/>
        <v>1.002326830141409E-2</v>
      </c>
      <c r="M60" s="193">
        <v>0.62619999999999998</v>
      </c>
      <c r="N60" s="116">
        <f t="shared" si="11"/>
        <v>0.10969342548289918</v>
      </c>
      <c r="O60" s="116">
        <f t="shared" si="12"/>
        <v>0.10577432456295233</v>
      </c>
    </row>
    <row r="61" spans="2:17" x14ac:dyDescent="0.25">
      <c r="B61" s="114" t="s">
        <v>87</v>
      </c>
      <c r="C61" s="193">
        <v>0.44030000000000002</v>
      </c>
      <c r="D61" s="116"/>
      <c r="E61" s="193" t="s">
        <v>227</v>
      </c>
      <c r="F61" s="116" t="str">
        <f t="shared" si="9"/>
        <v>-</v>
      </c>
      <c r="G61" s="193" t="s">
        <v>227</v>
      </c>
      <c r="H61" s="116" t="str">
        <f t="shared" si="9"/>
        <v>-</v>
      </c>
      <c r="I61" s="193">
        <v>0.48299999999999998</v>
      </c>
      <c r="J61" s="116" t="str">
        <f t="shared" si="9"/>
        <v>-</v>
      </c>
      <c r="K61" s="193">
        <v>0.52639999999999998</v>
      </c>
      <c r="L61" s="116">
        <f t="shared" si="10"/>
        <v>8.9855072463768115E-2</v>
      </c>
      <c r="M61" s="193">
        <v>0.57579999999999998</v>
      </c>
      <c r="N61" s="116">
        <f t="shared" si="11"/>
        <v>9.3844984802431641E-2</v>
      </c>
      <c r="O61" s="116">
        <f t="shared" si="12"/>
        <v>0.30774471950942517</v>
      </c>
    </row>
    <row r="62" spans="2:17" x14ac:dyDescent="0.25">
      <c r="B62" s="114" t="s">
        <v>89</v>
      </c>
      <c r="C62" s="193">
        <v>0.47799999999999998</v>
      </c>
      <c r="D62" s="116"/>
      <c r="E62" s="193" t="s">
        <v>227</v>
      </c>
      <c r="F62" s="116" t="str">
        <f t="shared" si="9"/>
        <v>-</v>
      </c>
      <c r="G62" s="193" t="s">
        <v>227</v>
      </c>
      <c r="H62" s="116" t="str">
        <f t="shared" si="9"/>
        <v>-</v>
      </c>
      <c r="I62" s="193">
        <v>0.52469999999999994</v>
      </c>
      <c r="J62" s="116" t="str">
        <f t="shared" si="9"/>
        <v>-</v>
      </c>
      <c r="K62" s="193">
        <v>0.59870000000000001</v>
      </c>
      <c r="L62" s="116">
        <f t="shared" si="10"/>
        <v>0.1410329712216507</v>
      </c>
      <c r="M62" s="193">
        <v>0.52369999999999994</v>
      </c>
      <c r="N62" s="116">
        <f>IFERROR(M62/K62-1,"-")</f>
        <v>-0.12527142141306169</v>
      </c>
      <c r="O62" s="116">
        <f>IFERROR(M62/C62-1,"-")</f>
        <v>9.5606694560669281E-2</v>
      </c>
    </row>
    <row r="63" spans="2:17" x14ac:dyDescent="0.25">
      <c r="B63" s="114" t="s">
        <v>91</v>
      </c>
      <c r="C63" s="193">
        <v>0.61539999999999995</v>
      </c>
      <c r="D63" s="116"/>
      <c r="E63" s="193" t="s">
        <v>227</v>
      </c>
      <c r="F63" s="116" t="str">
        <f t="shared" si="9"/>
        <v>-</v>
      </c>
      <c r="G63" s="193" t="s">
        <v>227</v>
      </c>
      <c r="H63" s="116" t="str">
        <f t="shared" si="9"/>
        <v>-</v>
      </c>
      <c r="I63" s="193">
        <v>0.66370000000000007</v>
      </c>
      <c r="J63" s="116" t="str">
        <f t="shared" si="9"/>
        <v>-</v>
      </c>
      <c r="K63" s="193">
        <v>0.69230000000000003</v>
      </c>
      <c r="L63" s="116">
        <f t="shared" si="10"/>
        <v>4.309175832454426E-2</v>
      </c>
      <c r="M63" s="193">
        <v>0.66239999999999999</v>
      </c>
      <c r="N63" s="116">
        <f>IFERROR(M63/K63-1,"-")</f>
        <v>-4.318936877076418E-2</v>
      </c>
      <c r="O63" s="116">
        <f>IFERROR(M63/C63-1,"-")</f>
        <v>7.6373090672733346E-2</v>
      </c>
    </row>
    <row r="64" spans="2:17" x14ac:dyDescent="0.25">
      <c r="B64" s="114" t="s">
        <v>93</v>
      </c>
      <c r="C64" s="193">
        <v>0.56040000000000001</v>
      </c>
      <c r="D64" s="116"/>
      <c r="E64" s="193" t="s">
        <v>227</v>
      </c>
      <c r="F64" s="116" t="str">
        <f t="shared" si="9"/>
        <v>-</v>
      </c>
      <c r="G64" s="193" t="s">
        <v>227</v>
      </c>
      <c r="H64" s="116" t="str">
        <f t="shared" si="9"/>
        <v>-</v>
      </c>
      <c r="I64" s="193">
        <v>0.59799999999999998</v>
      </c>
      <c r="J64" s="116" t="str">
        <f t="shared" si="9"/>
        <v>-</v>
      </c>
      <c r="K64" s="193">
        <v>0.62219999999999998</v>
      </c>
      <c r="L64" s="116">
        <f t="shared" si="10"/>
        <v>4.0468227424749204E-2</v>
      </c>
      <c r="M64" s="193"/>
      <c r="N64" s="116"/>
      <c r="O64" s="116"/>
    </row>
    <row r="65" spans="2:17" ht="15.75" x14ac:dyDescent="0.25">
      <c r="B65" s="117" t="s">
        <v>30</v>
      </c>
      <c r="C65" s="195">
        <v>0.53115642802858176</v>
      </c>
      <c r="D65" s="119"/>
      <c r="E65" s="195">
        <v>0.3785</v>
      </c>
      <c r="F65" s="119">
        <v>-0.28740389831141655</v>
      </c>
      <c r="G65" s="195">
        <v>0.42406401375024599</v>
      </c>
      <c r="H65" s="119">
        <v>0.12038048546960622</v>
      </c>
      <c r="I65" s="195">
        <v>0.55261090702655957</v>
      </c>
      <c r="J65" s="119">
        <v>0.30313086965219771</v>
      </c>
      <c r="K65" s="195">
        <v>0.58497896924763915</v>
      </c>
      <c r="L65" s="119">
        <v>5.8572970257215529E-2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9" t="s">
        <v>307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2:17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0.56140000000000001</v>
      </c>
      <c r="D75" s="116"/>
      <c r="E75" s="193" t="s">
        <v>227</v>
      </c>
      <c r="F75" s="116" t="str">
        <f t="shared" ref="F75:J86" si="13">IFERROR(E75/C75-1,"-")</f>
        <v>-</v>
      </c>
      <c r="G75" s="193" t="s">
        <v>227</v>
      </c>
      <c r="H75" s="116" t="str">
        <f t="shared" si="13"/>
        <v>-</v>
      </c>
      <c r="I75" s="193">
        <v>0.55909999999999993</v>
      </c>
      <c r="J75" s="116" t="str">
        <f t="shared" si="13"/>
        <v>-</v>
      </c>
      <c r="K75" s="193">
        <v>0.67010000000000003</v>
      </c>
      <c r="L75" s="116">
        <f t="shared" ref="L75:L86" si="14">IFERROR(K75/I75-1,"-")</f>
        <v>0.19853335718118426</v>
      </c>
      <c r="M75" s="193">
        <v>0.7659999999999999</v>
      </c>
      <c r="N75" s="116">
        <f t="shared" ref="N75:N83" si="15">IFERROR(M75/K75-1,"-")</f>
        <v>0.14311296821369934</v>
      </c>
      <c r="O75" s="116">
        <f>IFERROR(M75/C75-1,"-")</f>
        <v>0.36444602778767354</v>
      </c>
    </row>
    <row r="76" spans="2:17" x14ac:dyDescent="0.25">
      <c r="B76" s="114" t="s">
        <v>73</v>
      </c>
      <c r="C76" s="193">
        <v>0.58310000000000006</v>
      </c>
      <c r="D76" s="116"/>
      <c r="E76" s="193" t="s">
        <v>227</v>
      </c>
      <c r="F76" s="116" t="str">
        <f t="shared" si="13"/>
        <v>-</v>
      </c>
      <c r="G76" s="193" t="s">
        <v>227</v>
      </c>
      <c r="H76" s="116" t="str">
        <f t="shared" si="13"/>
        <v>-</v>
      </c>
      <c r="I76" s="193">
        <v>0.62950000000000006</v>
      </c>
      <c r="J76" s="116" t="str">
        <f t="shared" si="13"/>
        <v>-</v>
      </c>
      <c r="K76" s="193">
        <v>0.59540000000000004</v>
      </c>
      <c r="L76" s="116">
        <f t="shared" si="14"/>
        <v>-5.4169976171564715E-2</v>
      </c>
      <c r="M76" s="193">
        <v>0.72689999999999999</v>
      </c>
      <c r="N76" s="116">
        <f t="shared" si="15"/>
        <v>0.22085992610010075</v>
      </c>
      <c r="O76" s="116">
        <f t="shared" ref="O76:O83" si="16">IFERROR(M76/C76-1,"-")</f>
        <v>0.24661293088664027</v>
      </c>
    </row>
    <row r="77" spans="2:17" x14ac:dyDescent="0.25">
      <c r="B77" s="114" t="s">
        <v>75</v>
      </c>
      <c r="C77" s="193">
        <v>0.5323</v>
      </c>
      <c r="D77" s="116"/>
      <c r="E77" s="193" t="s">
        <v>227</v>
      </c>
      <c r="F77" s="116" t="str">
        <f t="shared" si="13"/>
        <v>-</v>
      </c>
      <c r="G77" s="193" t="s">
        <v>227</v>
      </c>
      <c r="H77" s="116" t="str">
        <f t="shared" si="13"/>
        <v>-</v>
      </c>
      <c r="I77" s="193">
        <v>0.59439999999999993</v>
      </c>
      <c r="J77" s="116" t="str">
        <f t="shared" si="13"/>
        <v>-</v>
      </c>
      <c r="K77" s="193">
        <v>0.64980000000000004</v>
      </c>
      <c r="L77" s="116">
        <f t="shared" si="14"/>
        <v>9.3203230148048766E-2</v>
      </c>
      <c r="M77" s="193">
        <v>0.74239999999999995</v>
      </c>
      <c r="N77" s="116">
        <f t="shared" si="15"/>
        <v>0.14250538627269904</v>
      </c>
      <c r="O77" s="116">
        <f t="shared" si="16"/>
        <v>0.39470223558143891</v>
      </c>
    </row>
    <row r="78" spans="2:17" x14ac:dyDescent="0.25">
      <c r="B78" s="114" t="s">
        <v>77</v>
      </c>
      <c r="C78" s="193">
        <v>0.40279999999999999</v>
      </c>
      <c r="D78" s="116"/>
      <c r="E78" s="193" t="s">
        <v>227</v>
      </c>
      <c r="F78" s="116" t="str">
        <f t="shared" si="13"/>
        <v>-</v>
      </c>
      <c r="G78" s="193" t="s">
        <v>227</v>
      </c>
      <c r="H78" s="116" t="str">
        <f t="shared" si="13"/>
        <v>-</v>
      </c>
      <c r="I78" s="193">
        <v>0.48899999999999999</v>
      </c>
      <c r="J78" s="116" t="str">
        <f t="shared" si="13"/>
        <v>-</v>
      </c>
      <c r="K78" s="193">
        <v>0.43590000000000001</v>
      </c>
      <c r="L78" s="116">
        <f t="shared" si="14"/>
        <v>-0.10858895705521465</v>
      </c>
      <c r="M78" s="193">
        <v>0.5403</v>
      </c>
      <c r="N78" s="116">
        <f t="shared" si="15"/>
        <v>0.23950447350309712</v>
      </c>
      <c r="O78" s="116">
        <f t="shared" si="16"/>
        <v>0.34136047666335645</v>
      </c>
    </row>
    <row r="79" spans="2:17" x14ac:dyDescent="0.25">
      <c r="B79" s="114" t="s">
        <v>79</v>
      </c>
      <c r="C79" s="193">
        <v>0.41770000000000002</v>
      </c>
      <c r="D79" s="116"/>
      <c r="E79" s="193" t="s">
        <v>227</v>
      </c>
      <c r="F79" s="116" t="str">
        <f t="shared" si="13"/>
        <v>-</v>
      </c>
      <c r="G79" s="193" t="s">
        <v>227</v>
      </c>
      <c r="H79" s="116" t="str">
        <f t="shared" si="13"/>
        <v>-</v>
      </c>
      <c r="I79" s="193">
        <v>0.56640000000000001</v>
      </c>
      <c r="J79" s="116" t="str">
        <f t="shared" si="13"/>
        <v>-</v>
      </c>
      <c r="K79" s="193">
        <v>0.48549999999999999</v>
      </c>
      <c r="L79" s="116">
        <f t="shared" si="14"/>
        <v>-0.1428319209039548</v>
      </c>
      <c r="M79" s="193">
        <v>0.46200000000000002</v>
      </c>
      <c r="N79" s="116">
        <f t="shared" si="15"/>
        <v>-4.8403707518022587E-2</v>
      </c>
      <c r="O79" s="116">
        <f t="shared" si="16"/>
        <v>0.10605697869284181</v>
      </c>
    </row>
    <row r="80" spans="2:17" x14ac:dyDescent="0.25">
      <c r="B80" s="114" t="s">
        <v>81</v>
      </c>
      <c r="C80" s="193">
        <v>0.37579999999999997</v>
      </c>
      <c r="D80" s="116"/>
      <c r="E80" s="193" t="s">
        <v>227</v>
      </c>
      <c r="F80" s="116" t="str">
        <f t="shared" si="13"/>
        <v>-</v>
      </c>
      <c r="G80" s="193" t="s">
        <v>227</v>
      </c>
      <c r="H80" s="116" t="str">
        <f t="shared" si="13"/>
        <v>-</v>
      </c>
      <c r="I80" s="193">
        <v>0.51600000000000001</v>
      </c>
      <c r="J80" s="116" t="str">
        <f t="shared" si="13"/>
        <v>-</v>
      </c>
      <c r="K80" s="193">
        <v>0.50790000000000002</v>
      </c>
      <c r="L80" s="116">
        <f t="shared" si="14"/>
        <v>-1.569767441860459E-2</v>
      </c>
      <c r="M80" s="193">
        <v>0.48180000000000001</v>
      </c>
      <c r="N80" s="116">
        <f t="shared" si="15"/>
        <v>-5.1388068517424723E-2</v>
      </c>
      <c r="O80" s="116">
        <f t="shared" si="16"/>
        <v>0.28206492815327322</v>
      </c>
    </row>
    <row r="81" spans="2:15" x14ac:dyDescent="0.25">
      <c r="B81" s="114" t="s">
        <v>83</v>
      </c>
      <c r="C81" s="193">
        <v>0.49950000000000006</v>
      </c>
      <c r="D81" s="116"/>
      <c r="E81" s="193" t="s">
        <v>227</v>
      </c>
      <c r="F81" s="116" t="str">
        <f t="shared" si="13"/>
        <v>-</v>
      </c>
      <c r="G81" s="193" t="s">
        <v>227</v>
      </c>
      <c r="H81" s="116" t="str">
        <f t="shared" si="13"/>
        <v>-</v>
      </c>
      <c r="I81" s="193">
        <v>0.51919999999999999</v>
      </c>
      <c r="J81" s="116" t="str">
        <f t="shared" si="13"/>
        <v>-</v>
      </c>
      <c r="K81" s="193">
        <v>0.47499999999999998</v>
      </c>
      <c r="L81" s="116">
        <f t="shared" si="14"/>
        <v>-8.5130970724191068E-2</v>
      </c>
      <c r="M81" s="193">
        <v>0.48810000000000003</v>
      </c>
      <c r="N81" s="116">
        <f t="shared" si="15"/>
        <v>2.7578947368421147E-2</v>
      </c>
      <c r="O81" s="116">
        <f t="shared" si="16"/>
        <v>-2.2822822822822886E-2</v>
      </c>
    </row>
    <row r="82" spans="2:15" x14ac:dyDescent="0.25">
      <c r="B82" s="114" t="s">
        <v>85</v>
      </c>
      <c r="C82" s="193">
        <v>0.4461</v>
      </c>
      <c r="D82" s="116"/>
      <c r="E82" s="193" t="s">
        <v>227</v>
      </c>
      <c r="F82" s="116" t="str">
        <f t="shared" si="13"/>
        <v>-</v>
      </c>
      <c r="G82" s="193" t="s">
        <v>227</v>
      </c>
      <c r="H82" s="116" t="str">
        <f t="shared" si="13"/>
        <v>-</v>
      </c>
      <c r="I82" s="193">
        <v>0.44679999999999997</v>
      </c>
      <c r="J82" s="116" t="str">
        <f t="shared" si="13"/>
        <v>-</v>
      </c>
      <c r="K82" s="193">
        <v>0.46520000000000006</v>
      </c>
      <c r="L82" s="116">
        <f t="shared" si="14"/>
        <v>4.1181736794986712E-2</v>
      </c>
      <c r="M82" s="193">
        <v>0.37380000000000002</v>
      </c>
      <c r="N82" s="116">
        <f t="shared" si="15"/>
        <v>-0.19647463456577818</v>
      </c>
      <c r="O82" s="116">
        <f t="shared" si="16"/>
        <v>-0.16207128446536645</v>
      </c>
    </row>
    <row r="83" spans="2:15" x14ac:dyDescent="0.25">
      <c r="B83" s="114" t="s">
        <v>87</v>
      </c>
      <c r="C83" s="193">
        <v>0.45799999999999996</v>
      </c>
      <c r="D83" s="116"/>
      <c r="E83" s="193" t="s">
        <v>227</v>
      </c>
      <c r="F83" s="116" t="str">
        <f t="shared" si="13"/>
        <v>-</v>
      </c>
      <c r="G83" s="193" t="s">
        <v>227</v>
      </c>
      <c r="H83" s="116" t="str">
        <f t="shared" si="13"/>
        <v>-</v>
      </c>
      <c r="I83" s="193">
        <v>0.51990000000000003</v>
      </c>
      <c r="J83" s="116" t="str">
        <f t="shared" si="13"/>
        <v>-</v>
      </c>
      <c r="K83" s="193">
        <v>0.4249</v>
      </c>
      <c r="L83" s="116">
        <f t="shared" si="14"/>
        <v>-0.18272744758607429</v>
      </c>
      <c r="M83" s="193">
        <v>0.56969999999999998</v>
      </c>
      <c r="N83" s="116">
        <f t="shared" si="15"/>
        <v>0.3407860673099552</v>
      </c>
      <c r="O83" s="116">
        <f t="shared" si="16"/>
        <v>0.24388646288209603</v>
      </c>
    </row>
    <row r="84" spans="2:15" x14ac:dyDescent="0.25">
      <c r="B84" s="114" t="s">
        <v>89</v>
      </c>
      <c r="C84" s="193">
        <v>0.47770000000000001</v>
      </c>
      <c r="D84" s="116"/>
      <c r="E84" s="193" t="s">
        <v>227</v>
      </c>
      <c r="F84" s="116" t="str">
        <f t="shared" si="13"/>
        <v>-</v>
      </c>
      <c r="G84" s="193" t="s">
        <v>227</v>
      </c>
      <c r="H84" s="116" t="str">
        <f t="shared" si="13"/>
        <v>-</v>
      </c>
      <c r="I84" s="193">
        <v>0.58550000000000002</v>
      </c>
      <c r="J84" s="116" t="str">
        <f t="shared" si="13"/>
        <v>-</v>
      </c>
      <c r="K84" s="193">
        <v>0.54320000000000002</v>
      </c>
      <c r="L84" s="116">
        <f t="shared" si="14"/>
        <v>-7.2245943637916366E-2</v>
      </c>
      <c r="M84" s="193">
        <v>0.51300000000000001</v>
      </c>
      <c r="N84" s="116">
        <f>IFERROR(M84/K84-1,"-")</f>
        <v>-5.5596465390279848E-2</v>
      </c>
      <c r="O84" s="116">
        <f>IFERROR(M84/C84-1,"-")</f>
        <v>7.3895750471006938E-2</v>
      </c>
    </row>
    <row r="85" spans="2:15" x14ac:dyDescent="0.25">
      <c r="B85" s="114" t="s">
        <v>91</v>
      </c>
      <c r="C85" s="193">
        <v>0.55590000000000006</v>
      </c>
      <c r="D85" s="116"/>
      <c r="E85" s="193" t="s">
        <v>227</v>
      </c>
      <c r="F85" s="116" t="str">
        <f t="shared" si="13"/>
        <v>-</v>
      </c>
      <c r="G85" s="193" t="s">
        <v>227</v>
      </c>
      <c r="H85" s="116" t="str">
        <f t="shared" si="13"/>
        <v>-</v>
      </c>
      <c r="I85" s="193">
        <v>0.65379999999999994</v>
      </c>
      <c r="J85" s="116" t="str">
        <f t="shared" si="13"/>
        <v>-</v>
      </c>
      <c r="K85" s="193">
        <v>0.65260000000000007</v>
      </c>
      <c r="L85" s="116">
        <f t="shared" si="14"/>
        <v>-1.8354236769652088E-3</v>
      </c>
      <c r="M85" s="193">
        <v>0.65959999999999996</v>
      </c>
      <c r="N85" s="116">
        <f>IFERROR(M85/K85-1,"-")</f>
        <v>1.0726325467361075E-2</v>
      </c>
      <c r="O85" s="116">
        <f>IFERROR(M85/C85-1,"-")</f>
        <v>0.18654434250764496</v>
      </c>
    </row>
    <row r="86" spans="2:15" x14ac:dyDescent="0.25">
      <c r="B86" s="114" t="s">
        <v>93</v>
      </c>
      <c r="C86" s="193">
        <v>0.60699999999999998</v>
      </c>
      <c r="D86" s="116"/>
      <c r="E86" s="193" t="s">
        <v>227</v>
      </c>
      <c r="F86" s="116" t="str">
        <f t="shared" si="13"/>
        <v>-</v>
      </c>
      <c r="G86" s="193" t="s">
        <v>227</v>
      </c>
      <c r="H86" s="116" t="str">
        <f t="shared" si="13"/>
        <v>-</v>
      </c>
      <c r="I86" s="193">
        <v>0.64139999999999997</v>
      </c>
      <c r="J86" s="116" t="str">
        <f t="shared" si="13"/>
        <v>-</v>
      </c>
      <c r="K86" s="193">
        <v>0.62020000000000008</v>
      </c>
      <c r="L86" s="116">
        <f t="shared" si="14"/>
        <v>-3.3052697224820515E-2</v>
      </c>
      <c r="M86" s="193"/>
      <c r="N86" s="116"/>
      <c r="O86" s="116"/>
    </row>
    <row r="87" spans="2:15" ht="15.75" x14ac:dyDescent="0.25">
      <c r="B87" s="117" t="s">
        <v>30</v>
      </c>
      <c r="C87" s="195">
        <v>0.49310833333333343</v>
      </c>
      <c r="D87" s="119"/>
      <c r="E87" s="195">
        <v>0.40079999999999999</v>
      </c>
      <c r="F87" s="119">
        <v>-0.18719686343433684</v>
      </c>
      <c r="G87" s="195">
        <v>0.4506</v>
      </c>
      <c r="H87" s="119">
        <v>0.12425149700598803</v>
      </c>
      <c r="I87" s="195">
        <v>0.55989999999999995</v>
      </c>
      <c r="J87" s="119">
        <v>0.24256546826453618</v>
      </c>
      <c r="K87" s="195">
        <v>0.54569999999999996</v>
      </c>
      <c r="L87" s="119">
        <v>-2.5361671727094137E-2</v>
      </c>
      <c r="M87" s="198"/>
      <c r="N87" s="199"/>
      <c r="O87" s="199"/>
    </row>
    <row r="88" spans="2:15" ht="6" customHeight="1" x14ac:dyDescent="0.25"/>
    <row r="89" spans="2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5" x14ac:dyDescent="0.25">
      <c r="O92" s="197"/>
    </row>
  </sheetData>
  <mergeCells count="33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2F413-CB67-4290-B281-F49FDBB1908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0F078-0A6A-4E84-80F0-23154467BB16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1"/>
    </row>
    <row r="5" spans="2:54" ht="50.25" customHeight="1" thickBot="1" x14ac:dyDescent="0.3">
      <c r="B5" s="269" t="s">
        <v>160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R5" s="269" t="s">
        <v>161</v>
      </c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H5" s="269" t="s">
        <v>162</v>
      </c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2" t="s">
        <v>259</v>
      </c>
      <c r="D7" s="202" t="s">
        <v>266</v>
      </c>
      <c r="E7" s="202" t="s">
        <v>261</v>
      </c>
      <c r="F7" s="90" t="s">
        <v>262</v>
      </c>
      <c r="G7" s="90" t="s">
        <v>263</v>
      </c>
      <c r="H7" s="14" t="str">
        <f>CONCATENATE("var. ",RIGHT(G7,2),"/",RIGHT(F7,2))</f>
        <v>var. 24/23</v>
      </c>
      <c r="I7" s="203" t="str">
        <f>CONCATENATE("var. ",RIGHT(G7,2),"/",RIGHT(C7,2))</f>
        <v>var. 24/19</v>
      </c>
      <c r="J7" s="202" t="s">
        <v>233</v>
      </c>
      <c r="K7" s="204" t="s">
        <v>223</v>
      </c>
      <c r="L7" s="204" t="s">
        <v>224</v>
      </c>
      <c r="M7" s="13" t="s">
        <v>225</v>
      </c>
      <c r="N7" s="13" t="s">
        <v>226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2" t="s">
        <v>259</v>
      </c>
      <c r="T7" s="204" t="s">
        <v>266</v>
      </c>
      <c r="U7" s="204" t="s">
        <v>261</v>
      </c>
      <c r="V7" s="90" t="s">
        <v>262</v>
      </c>
      <c r="W7" s="90" t="s">
        <v>263</v>
      </c>
      <c r="X7" s="14" t="str">
        <f>CONCATENATE("var. ",RIGHT(W7,2),"/",RIGHT(V7,2))</f>
        <v>var. 24/23</v>
      </c>
      <c r="Y7" s="203" t="str">
        <f>CONCATENATE("var. ",RIGHT(W7,2),"/",RIGHT(S7,2))</f>
        <v>var. 24/19</v>
      </c>
      <c r="Z7" s="202" t="s">
        <v>233</v>
      </c>
      <c r="AA7" s="202" t="s">
        <v>223</v>
      </c>
      <c r="AB7" s="202" t="s">
        <v>224</v>
      </c>
      <c r="AC7" s="13" t="s">
        <v>225</v>
      </c>
      <c r="AD7" s="13" t="s">
        <v>226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2" t="s">
        <v>259</v>
      </c>
      <c r="AJ7" s="204" t="s">
        <v>266</v>
      </c>
      <c r="AK7" s="204" t="s">
        <v>261</v>
      </c>
      <c r="AL7" s="90" t="s">
        <v>262</v>
      </c>
      <c r="AM7" s="90" t="s">
        <v>263</v>
      </c>
      <c r="AN7" s="14" t="str">
        <f>CONCATENATE("var. ",RIGHT(AM7,2),"/",RIGHT(AL7,2))</f>
        <v>var. 24/23</v>
      </c>
      <c r="AO7" s="203" t="str">
        <f>CONCATENATE("dif. ",RIGHT(AM7,2),"/",RIGHT(AL7,2))</f>
        <v>dif. 24/23</v>
      </c>
      <c r="AP7" s="203" t="str">
        <f>CONCATENATE("var. ",RIGHT(AM7,2),"/",RIGHT(AI7,2))</f>
        <v>var. 24/19</v>
      </c>
      <c r="AQ7" s="203" t="str">
        <f>CONCATENATE("dif. ",RIGHT(AM7,2),"/",RIGHT(AI7,2))</f>
        <v>dif. 24/19</v>
      </c>
      <c r="AR7" s="205" t="str">
        <f>CONCATENATE("cuota ",RIGHT(AM7,2))</f>
        <v>cuota 24</v>
      </c>
      <c r="AS7" s="202" t="s">
        <v>233</v>
      </c>
      <c r="AT7" s="204" t="s">
        <v>223</v>
      </c>
      <c r="AU7" s="204" t="s">
        <v>224</v>
      </c>
      <c r="AV7" s="13" t="s">
        <v>225</v>
      </c>
      <c r="AW7" s="13" t="s">
        <v>226</v>
      </c>
      <c r="AX7" s="14" t="str">
        <f>CONCATENATE("var. ",RIGHT(AW7,2),"/",RIGHT(AV7,2))</f>
        <v>var. 24/23</v>
      </c>
      <c r="AY7" s="203" t="str">
        <f>CONCATENATE("dif. ",RIGHT(AW7,2),"/",RIGHT(AV7,2))</f>
        <v>dif. 24/23</v>
      </c>
      <c r="AZ7" s="203" t="str">
        <f>CONCATENATE("var. ",RIGHT(AW7,2),"/",RIGHT(AS7,2))</f>
        <v>var. 24/20</v>
      </c>
      <c r="BA7" s="203" t="str">
        <f>CONCATENATE("dif. ",RIGHT(AW7,2),"/",RIGHT(AS7,2))</f>
        <v>dif. 24/20</v>
      </c>
      <c r="BB7" s="205" t="str">
        <f>CONCATENATE("cuota ",RIGHT(AW7,2))</f>
        <v>cuota 24</v>
      </c>
    </row>
    <row r="8" spans="2:54" ht="15.75" x14ac:dyDescent="0.25">
      <c r="B8" s="206" t="s">
        <v>43</v>
      </c>
      <c r="C8" s="207">
        <v>87.232279267008167</v>
      </c>
      <c r="D8" s="208">
        <v>96.738889865871627</v>
      </c>
      <c r="E8" s="208">
        <v>104.07276898017454</v>
      </c>
      <c r="F8" s="209">
        <v>111.89251059570053</v>
      </c>
      <c r="G8" s="208">
        <v>123.19067428766529</v>
      </c>
      <c r="H8" s="132">
        <f>G8/F8-1</f>
        <v>0.10097336838555915</v>
      </c>
      <c r="I8" s="132">
        <f t="shared" ref="I8:I18" si="0">G8/C8-1</f>
        <v>0.4122143239040279</v>
      </c>
      <c r="J8" s="207">
        <v>88.76</v>
      </c>
      <c r="K8" s="210">
        <v>105.49</v>
      </c>
      <c r="L8" s="210">
        <v>109.02</v>
      </c>
      <c r="M8" s="210">
        <v>2921.31</v>
      </c>
      <c r="N8" s="210">
        <v>3131.39</v>
      </c>
      <c r="O8" s="132">
        <f t="shared" ref="O8:O18" si="1">N8/M8-1</f>
        <v>7.1912943165908461E-2</v>
      </c>
      <c r="P8" s="211">
        <f t="shared" ref="P8:P18" si="2">N8/J8-1</f>
        <v>34.27929247408742</v>
      </c>
      <c r="R8" s="206" t="s">
        <v>43</v>
      </c>
      <c r="S8" s="207">
        <v>69.880590061382236</v>
      </c>
      <c r="T8" s="209">
        <v>50.083775993777039</v>
      </c>
      <c r="U8" s="209">
        <v>78.948605319852987</v>
      </c>
      <c r="V8" s="209">
        <v>91.457347747777192</v>
      </c>
      <c r="W8" s="209">
        <v>102.78405172101189</v>
      </c>
      <c r="X8" s="132">
        <f t="shared" ref="X8:X18" si="3">W8/V8-1</f>
        <v>0.12384684502847931</v>
      </c>
      <c r="Y8" s="132">
        <f t="shared" ref="Y8:Y18" si="4">W8/S8-1</f>
        <v>0.47085265923953523</v>
      </c>
      <c r="Z8" s="207">
        <v>25.34</v>
      </c>
      <c r="AA8" s="210">
        <v>82.66</v>
      </c>
      <c r="AB8" s="210">
        <v>92.53</v>
      </c>
      <c r="AC8" s="210">
        <v>2566.19</v>
      </c>
      <c r="AD8" s="210">
        <v>2738.7700000000004</v>
      </c>
      <c r="AE8" s="132">
        <f t="shared" ref="AE8:AE18" si="5">AD8/AC8-1</f>
        <v>6.725145059407156E-2</v>
      </c>
      <c r="AF8" s="132">
        <f t="shared" ref="AF8:AF18" si="6">AD8/Z8-1</f>
        <v>107.08089976322022</v>
      </c>
      <c r="AH8" s="63" t="s">
        <v>43</v>
      </c>
      <c r="AI8" s="212">
        <v>1289479494.79</v>
      </c>
      <c r="AJ8" s="131">
        <v>539247271.59000003</v>
      </c>
      <c r="AK8" s="131">
        <v>1366738222.1999998</v>
      </c>
      <c r="AL8" s="131">
        <v>1612326514.46</v>
      </c>
      <c r="AM8" s="131">
        <v>1840692027.2800004</v>
      </c>
      <c r="AN8" s="132">
        <f t="shared" ref="AN8:AN18" si="7">AM8/AL8-1</f>
        <v>0.14163726191433668</v>
      </c>
      <c r="AO8" s="131">
        <f t="shared" ref="AO8:AO18" si="8">AM8-AL8</f>
        <v>228365512.82000041</v>
      </c>
      <c r="AP8" s="132">
        <f t="shared" ref="AP8:AP18" si="9">AM8/AI8-1</f>
        <v>0.42746901731831644</v>
      </c>
      <c r="AQ8" s="131">
        <f t="shared" ref="AQ8:AQ18" si="10">AM8-AI8</f>
        <v>551212532.49000049</v>
      </c>
      <c r="AR8" s="133">
        <f t="shared" ref="AR8:AR18" si="11">AM8/AM$8</f>
        <v>1</v>
      </c>
      <c r="AS8" s="213">
        <v>18512735.440000001</v>
      </c>
      <c r="AT8" s="214">
        <v>120781476.98</v>
      </c>
      <c r="AU8" s="214">
        <v>146090301.33000001</v>
      </c>
      <c r="AV8" s="214">
        <v>526456492.38999999</v>
      </c>
      <c r="AW8" s="214">
        <v>579283242.5999999</v>
      </c>
      <c r="AX8" s="132">
        <f t="shared" ref="AX8:AX18" si="12">AW8/AV8-1</f>
        <v>0.10034399988150544</v>
      </c>
      <c r="AY8" s="131">
        <f t="shared" ref="AY8:AY18" si="13">AW8-AV8</f>
        <v>52826750.209999919</v>
      </c>
      <c r="AZ8" s="132">
        <f t="shared" ref="AZ8:AZ18" si="14">AW8/AS8-1</f>
        <v>30.291066870018419</v>
      </c>
      <c r="BA8" s="131">
        <f t="shared" ref="BA8:BA18" si="15">AW8-AS8</f>
        <v>560770507.15999985</v>
      </c>
      <c r="BB8" s="133">
        <f t="shared" ref="BB8:BB18" si="16">AW8/AW$8</f>
        <v>1</v>
      </c>
    </row>
    <row r="9" spans="2:54" x14ac:dyDescent="0.25">
      <c r="B9" s="15" t="s">
        <v>44</v>
      </c>
      <c r="C9" s="215">
        <v>106.28018758683909</v>
      </c>
      <c r="D9" s="216">
        <v>123.1070788831336</v>
      </c>
      <c r="E9" s="216">
        <v>128.85206759404383</v>
      </c>
      <c r="F9" s="216">
        <v>136.16014601016295</v>
      </c>
      <c r="G9" s="216">
        <v>148.65451923950542</v>
      </c>
      <c r="H9" s="74">
        <f>G9/F9-1</f>
        <v>9.1762337184993159E-2</v>
      </c>
      <c r="I9" s="74">
        <f t="shared" si="0"/>
        <v>0.39870395992708652</v>
      </c>
      <c r="J9" s="215">
        <v>110.73</v>
      </c>
      <c r="K9" s="216">
        <v>135.63999999999999</v>
      </c>
      <c r="L9" s="216">
        <v>138.49</v>
      </c>
      <c r="M9" s="216">
        <v>153.25</v>
      </c>
      <c r="N9" s="216">
        <v>165.52</v>
      </c>
      <c r="O9" s="74">
        <f t="shared" si="1"/>
        <v>8.0065252854812474E-2</v>
      </c>
      <c r="P9" s="74">
        <f t="shared" si="2"/>
        <v>0.49480718865709394</v>
      </c>
      <c r="R9" s="15" t="s">
        <v>44</v>
      </c>
      <c r="S9" s="215">
        <v>89.444849069632653</v>
      </c>
      <c r="T9" s="216">
        <v>68.968584146601117</v>
      </c>
      <c r="U9" s="216">
        <v>105.61870343088057</v>
      </c>
      <c r="V9" s="216">
        <v>116.84868277938762</v>
      </c>
      <c r="W9" s="216">
        <v>128.48438335799833</v>
      </c>
      <c r="X9" s="74">
        <f t="shared" si="3"/>
        <v>9.957921905357825E-2</v>
      </c>
      <c r="Y9" s="74">
        <f t="shared" si="4"/>
        <v>0.43646486851326083</v>
      </c>
      <c r="Z9" s="215">
        <v>35.590000000000003</v>
      </c>
      <c r="AA9" s="216">
        <v>112.68</v>
      </c>
      <c r="AB9" s="216">
        <v>121.6</v>
      </c>
      <c r="AC9" s="216">
        <v>136.94999999999999</v>
      </c>
      <c r="AD9" s="216">
        <v>149.11000000000001</v>
      </c>
      <c r="AE9" s="74">
        <f t="shared" si="5"/>
        <v>8.8791529755385401E-2</v>
      </c>
      <c r="AF9" s="74">
        <f t="shared" si="6"/>
        <v>3.1896600168586682</v>
      </c>
      <c r="AH9" s="15" t="s">
        <v>44</v>
      </c>
      <c r="AI9" s="217">
        <v>578703154.25999999</v>
      </c>
      <c r="AJ9" s="52">
        <v>276774468.08000004</v>
      </c>
      <c r="AK9" s="52">
        <v>664662186.01999998</v>
      </c>
      <c r="AL9" s="52">
        <v>767368164.20000005</v>
      </c>
      <c r="AM9" s="52">
        <v>854606876.16999996</v>
      </c>
      <c r="AN9" s="74">
        <f t="shared" si="7"/>
        <v>0.11368560234831793</v>
      </c>
      <c r="AO9" s="52">
        <f t="shared" si="8"/>
        <v>87238711.969999909</v>
      </c>
      <c r="AP9" s="74">
        <f t="shared" si="9"/>
        <v>0.47676208411686294</v>
      </c>
      <c r="AQ9" s="52">
        <f t="shared" si="10"/>
        <v>275903721.90999997</v>
      </c>
      <c r="AR9" s="98">
        <f t="shared" si="11"/>
        <v>0.46428564013115042</v>
      </c>
      <c r="AS9" s="218">
        <v>8523649.4100000001</v>
      </c>
      <c r="AT9" s="219">
        <v>60246299.920000002</v>
      </c>
      <c r="AU9" s="219">
        <v>69816940</v>
      </c>
      <c r="AV9" s="219">
        <v>81885386.510000005</v>
      </c>
      <c r="AW9" s="219">
        <v>89734612.5</v>
      </c>
      <c r="AX9" s="74">
        <f t="shared" si="12"/>
        <v>9.5856248892974616E-2</v>
      </c>
      <c r="AY9" s="52">
        <f t="shared" si="13"/>
        <v>7849225.9899999946</v>
      </c>
      <c r="AZ9" s="74">
        <f t="shared" si="14"/>
        <v>9.5277221274167818</v>
      </c>
      <c r="BA9" s="52">
        <f t="shared" si="15"/>
        <v>81210963.090000004</v>
      </c>
      <c r="BB9" s="98">
        <f t="shared" si="16"/>
        <v>0.1549062805567164</v>
      </c>
    </row>
    <row r="10" spans="2:54" x14ac:dyDescent="0.25">
      <c r="B10" s="19" t="s">
        <v>45</v>
      </c>
      <c r="C10" s="215">
        <v>84.197567277175338</v>
      </c>
      <c r="D10" s="216">
        <v>83.409747620419338</v>
      </c>
      <c r="E10" s="216">
        <v>92.183339986703388</v>
      </c>
      <c r="F10" s="216">
        <v>99.74063677813794</v>
      </c>
      <c r="G10" s="216">
        <v>114.16333542730909</v>
      </c>
      <c r="H10" s="74">
        <f>G10/F10-1</f>
        <v>0.1446020309781344</v>
      </c>
      <c r="I10" s="74">
        <f t="shared" si="0"/>
        <v>0.35589826546279579</v>
      </c>
      <c r="J10" s="215">
        <v>73.19</v>
      </c>
      <c r="K10" s="216">
        <v>93.03</v>
      </c>
      <c r="L10" s="216">
        <v>97.67</v>
      </c>
      <c r="M10" s="216">
        <v>110.27</v>
      </c>
      <c r="N10" s="216">
        <v>127.12</v>
      </c>
      <c r="O10" s="74">
        <f t="shared" si="1"/>
        <v>0.15280674707536046</v>
      </c>
      <c r="P10" s="74">
        <f t="shared" si="2"/>
        <v>0.73684929635196084</v>
      </c>
      <c r="R10" s="19" t="s">
        <v>45</v>
      </c>
      <c r="S10" s="215">
        <v>67.848630378631881</v>
      </c>
      <c r="T10" s="216">
        <v>39.874286537102982</v>
      </c>
      <c r="U10" s="216">
        <v>69.84325551176326</v>
      </c>
      <c r="V10" s="216">
        <v>82.312310810503618</v>
      </c>
      <c r="W10" s="216">
        <v>95.636068741358471</v>
      </c>
      <c r="X10" s="74">
        <f t="shared" si="3"/>
        <v>0.16186834994255372</v>
      </c>
      <c r="Y10" s="74">
        <f t="shared" si="4"/>
        <v>0.40955046856005373</v>
      </c>
      <c r="Z10" s="215">
        <v>18.399999999999999</v>
      </c>
      <c r="AA10" s="216">
        <v>74.430000000000007</v>
      </c>
      <c r="AB10" s="216">
        <v>83.12</v>
      </c>
      <c r="AC10" s="216">
        <v>98.91</v>
      </c>
      <c r="AD10" s="216">
        <v>109.55</v>
      </c>
      <c r="AE10" s="74">
        <f t="shared" si="5"/>
        <v>0.1075725406935597</v>
      </c>
      <c r="AF10" s="74">
        <f t="shared" si="6"/>
        <v>4.9538043478260869</v>
      </c>
      <c r="AH10" s="19" t="s">
        <v>45</v>
      </c>
      <c r="AI10" s="217">
        <v>356362094.53999996</v>
      </c>
      <c r="AJ10" s="52">
        <v>109997485.43000001</v>
      </c>
      <c r="AK10" s="52">
        <v>341113671.97000003</v>
      </c>
      <c r="AL10" s="52">
        <v>393716429.90999997</v>
      </c>
      <c r="AM10" s="52">
        <v>464307592.52000004</v>
      </c>
      <c r="AN10" s="74">
        <f t="shared" si="7"/>
        <v>0.17929442930826278</v>
      </c>
      <c r="AO10" s="52">
        <f t="shared" si="8"/>
        <v>70591162.610000074</v>
      </c>
      <c r="AP10" s="74">
        <f t="shared" si="9"/>
        <v>0.30290959570023435</v>
      </c>
      <c r="AQ10" s="52">
        <f t="shared" si="10"/>
        <v>107945497.98000008</v>
      </c>
      <c r="AR10" s="98">
        <f t="shared" si="11"/>
        <v>0.25224621264107372</v>
      </c>
      <c r="AS10" s="218">
        <v>3978476.34</v>
      </c>
      <c r="AT10" s="219">
        <v>30038738</v>
      </c>
      <c r="AU10" s="219">
        <v>37475223.869999997</v>
      </c>
      <c r="AV10" s="219">
        <v>42944731.969999999</v>
      </c>
      <c r="AW10" s="219">
        <v>48342748.109999999</v>
      </c>
      <c r="AX10" s="74">
        <f t="shared" si="12"/>
        <v>0.1256968175694031</v>
      </c>
      <c r="AY10" s="52">
        <f t="shared" si="13"/>
        <v>5398016.1400000006</v>
      </c>
      <c r="AZ10" s="74">
        <f t="shared" si="14"/>
        <v>11.151070907210674</v>
      </c>
      <c r="BA10" s="52">
        <f t="shared" si="15"/>
        <v>44364271.769999996</v>
      </c>
      <c r="BB10" s="98">
        <f t="shared" si="16"/>
        <v>8.3452695598483048E-2</v>
      </c>
    </row>
    <row r="11" spans="2:54" x14ac:dyDescent="0.25">
      <c r="B11" s="19" t="s">
        <v>46</v>
      </c>
      <c r="C11" s="215">
        <v>67.16080862817941</v>
      </c>
      <c r="D11" s="216">
        <v>64.142499283799722</v>
      </c>
      <c r="E11" s="216">
        <v>74.276361274862467</v>
      </c>
      <c r="F11" s="216">
        <v>79.903761248264104</v>
      </c>
      <c r="G11" s="216">
        <v>88.273177124093067</v>
      </c>
      <c r="H11" s="74">
        <f>G11/F11-1</f>
        <v>0.10474370348881146</v>
      </c>
      <c r="I11" s="74">
        <f t="shared" si="0"/>
        <v>0.31435548390725154</v>
      </c>
      <c r="J11" s="215">
        <v>52.46</v>
      </c>
      <c r="K11" s="216">
        <v>68.38</v>
      </c>
      <c r="L11" s="216">
        <v>75.72</v>
      </c>
      <c r="M11" s="216">
        <v>92.38</v>
      </c>
      <c r="N11" s="216">
        <v>108.99</v>
      </c>
      <c r="O11" s="74">
        <f t="shared" si="1"/>
        <v>0.17980082268889364</v>
      </c>
      <c r="P11" s="74">
        <f t="shared" si="2"/>
        <v>1.0775829203202441</v>
      </c>
      <c r="R11" s="19" t="s">
        <v>46</v>
      </c>
      <c r="S11" s="215">
        <v>47.116585456334349</v>
      </c>
      <c r="T11" s="216">
        <v>33.910788910917773</v>
      </c>
      <c r="U11" s="216">
        <v>50.884724657424201</v>
      </c>
      <c r="V11" s="216">
        <v>53.255408657396089</v>
      </c>
      <c r="W11" s="216">
        <v>62.592673924088331</v>
      </c>
      <c r="X11" s="74">
        <f t="shared" si="3"/>
        <v>0.17532989610052474</v>
      </c>
      <c r="Y11" s="74">
        <f t="shared" si="4"/>
        <v>0.32846371013231779</v>
      </c>
      <c r="Z11" s="215">
        <v>20.58</v>
      </c>
      <c r="AA11" s="216">
        <v>60.93</v>
      </c>
      <c r="AB11" s="216">
        <v>58.99</v>
      </c>
      <c r="AC11" s="216">
        <v>83.19</v>
      </c>
      <c r="AD11" s="216">
        <v>96.72</v>
      </c>
      <c r="AE11" s="74">
        <f t="shared" si="5"/>
        <v>0.16263974035340789</v>
      </c>
      <c r="AF11" s="74">
        <f t="shared" si="6"/>
        <v>3.6997084548104961</v>
      </c>
      <c r="AH11" s="19" t="s">
        <v>46</v>
      </c>
      <c r="AI11" s="217">
        <v>8135920.5800000001</v>
      </c>
      <c r="AJ11" s="52">
        <v>3616227.0600000005</v>
      </c>
      <c r="AK11" s="52">
        <v>7024083.96</v>
      </c>
      <c r="AL11" s="52">
        <v>7882188.4199999999</v>
      </c>
      <c r="AM11" s="52">
        <v>9300389.0700000003</v>
      </c>
      <c r="AN11" s="74">
        <f t="shared" si="7"/>
        <v>0.17992473339022275</v>
      </c>
      <c r="AO11" s="52">
        <f t="shared" si="8"/>
        <v>1418200.6500000004</v>
      </c>
      <c r="AP11" s="74">
        <f t="shared" si="9"/>
        <v>0.14312682609790173</v>
      </c>
      <c r="AQ11" s="52">
        <f t="shared" si="10"/>
        <v>1164468.4900000002</v>
      </c>
      <c r="AR11" s="98">
        <f t="shared" si="11"/>
        <v>5.0526589631309645E-3</v>
      </c>
      <c r="AS11" s="218">
        <v>88908.32</v>
      </c>
      <c r="AT11" s="219">
        <v>709235.89</v>
      </c>
      <c r="AU11" s="219">
        <v>780395.75</v>
      </c>
      <c r="AV11" s="219">
        <v>1123048.46</v>
      </c>
      <c r="AW11" s="219">
        <v>1305688.07</v>
      </c>
      <c r="AX11" s="74">
        <f t="shared" si="12"/>
        <v>0.16262843190221732</v>
      </c>
      <c r="AY11" s="52">
        <f t="shared" si="13"/>
        <v>182639.6100000001</v>
      </c>
      <c r="AZ11" s="74">
        <f t="shared" si="14"/>
        <v>13.68578047588797</v>
      </c>
      <c r="BA11" s="52">
        <f t="shared" si="15"/>
        <v>1216779.75</v>
      </c>
      <c r="BB11" s="98">
        <f t="shared" si="16"/>
        <v>2.2539717602388662E-3</v>
      </c>
    </row>
    <row r="12" spans="2:54" x14ac:dyDescent="0.25">
      <c r="B12" s="19" t="s">
        <v>47</v>
      </c>
      <c r="C12" s="215">
        <v>141.61664555305154</v>
      </c>
      <c r="D12" s="216">
        <v>155.23031022346311</v>
      </c>
      <c r="E12" s="216">
        <v>186.77533185229777</v>
      </c>
      <c r="F12" s="216">
        <v>199.42281108968533</v>
      </c>
      <c r="G12" s="216">
        <v>194.47874387437093</v>
      </c>
      <c r="H12" s="74">
        <f t="shared" ref="H12:H18" si="17">G12/F12-1</f>
        <v>-2.4791884079353954E-2</v>
      </c>
      <c r="I12" s="74">
        <f t="shared" si="0"/>
        <v>0.37327602355555389</v>
      </c>
      <c r="J12" s="215">
        <v>149.63</v>
      </c>
      <c r="K12" s="216">
        <v>130.75</v>
      </c>
      <c r="L12" s="216">
        <v>144.41</v>
      </c>
      <c r="M12" s="216">
        <v>262.73</v>
      </c>
      <c r="N12" s="216">
        <v>210.12</v>
      </c>
      <c r="O12" s="74">
        <f t="shared" si="1"/>
        <v>-0.20024359608723785</v>
      </c>
      <c r="P12" s="74">
        <f t="shared" si="2"/>
        <v>0.40426385083205241</v>
      </c>
      <c r="R12" s="19" t="s">
        <v>47</v>
      </c>
      <c r="S12" s="215">
        <v>104.50635485176183</v>
      </c>
      <c r="T12" s="216">
        <v>45.73768608653738</v>
      </c>
      <c r="U12" s="216">
        <v>94.907352089072404</v>
      </c>
      <c r="V12" s="216">
        <v>109.3497013742879</v>
      </c>
      <c r="W12" s="216">
        <v>121.23411965273465</v>
      </c>
      <c r="X12" s="74">
        <f t="shared" si="3"/>
        <v>0.10868267703601808</v>
      </c>
      <c r="Y12" s="74">
        <f t="shared" si="4"/>
        <v>0.16006457047229805</v>
      </c>
      <c r="Z12" s="215">
        <v>23.45</v>
      </c>
      <c r="AA12" s="216">
        <v>71.12</v>
      </c>
      <c r="AB12" s="216">
        <v>91.77</v>
      </c>
      <c r="AC12" s="216">
        <v>176.29</v>
      </c>
      <c r="AD12" s="216">
        <v>165.75</v>
      </c>
      <c r="AE12" s="74">
        <f t="shared" si="5"/>
        <v>-5.9787849566055873E-2</v>
      </c>
      <c r="AF12" s="74">
        <f t="shared" si="6"/>
        <v>6.068230277185501</v>
      </c>
      <c r="AH12" s="19" t="s">
        <v>47</v>
      </c>
      <c r="AI12" s="217">
        <v>54591611.049999997</v>
      </c>
      <c r="AJ12" s="52">
        <v>20372961.640000001</v>
      </c>
      <c r="AK12" s="52">
        <v>51900784.950000003</v>
      </c>
      <c r="AL12" s="52">
        <v>54362150.220000006</v>
      </c>
      <c r="AM12" s="52">
        <v>55805569.149999999</v>
      </c>
      <c r="AN12" s="74">
        <f t="shared" si="7"/>
        <v>2.6551910183069793E-2</v>
      </c>
      <c r="AO12" s="52">
        <f t="shared" si="8"/>
        <v>1443418.9299999923</v>
      </c>
      <c r="AP12" s="74">
        <f t="shared" si="9"/>
        <v>2.2237081424252958E-2</v>
      </c>
      <c r="AQ12" s="52">
        <f t="shared" si="10"/>
        <v>1213958.1000000015</v>
      </c>
      <c r="AR12" s="98">
        <f t="shared" si="11"/>
        <v>3.0317711123280171E-2</v>
      </c>
      <c r="AS12" s="218">
        <v>1284125.23</v>
      </c>
      <c r="AT12" s="219">
        <v>3204581.44</v>
      </c>
      <c r="AU12" s="219">
        <v>4545355.21</v>
      </c>
      <c r="AV12" s="219">
        <v>8091866.0499999998</v>
      </c>
      <c r="AW12" s="219">
        <v>8403658.6699999999</v>
      </c>
      <c r="AX12" s="74">
        <f t="shared" si="12"/>
        <v>3.8531609158310332E-2</v>
      </c>
      <c r="AY12" s="52">
        <f t="shared" si="13"/>
        <v>311792.62000000011</v>
      </c>
      <c r="AZ12" s="74">
        <f t="shared" si="14"/>
        <v>5.5442672363037362</v>
      </c>
      <c r="BA12" s="52">
        <f t="shared" si="15"/>
        <v>7119533.4399999995</v>
      </c>
      <c r="BB12" s="98">
        <f t="shared" si="16"/>
        <v>1.450699425082938E-2</v>
      </c>
    </row>
    <row r="13" spans="2:54" x14ac:dyDescent="0.25">
      <c r="B13" s="19" t="s">
        <v>48</v>
      </c>
      <c r="C13" s="215">
        <v>52.542370329642516</v>
      </c>
      <c r="D13" s="216">
        <v>49.602728688947906</v>
      </c>
      <c r="E13" s="216">
        <v>57.651913750142157</v>
      </c>
      <c r="F13" s="216">
        <v>65.101617086562655</v>
      </c>
      <c r="G13" s="216">
        <v>73.583384151379633</v>
      </c>
      <c r="H13" s="74">
        <f t="shared" si="17"/>
        <v>0.13028504427991638</v>
      </c>
      <c r="I13" s="74">
        <f t="shared" si="0"/>
        <v>0.40045802444254286</v>
      </c>
      <c r="J13" s="215">
        <v>37.18</v>
      </c>
      <c r="K13" s="216">
        <v>58.91</v>
      </c>
      <c r="L13" s="216">
        <v>60.47</v>
      </c>
      <c r="M13" s="216">
        <v>73.510000000000005</v>
      </c>
      <c r="N13" s="216">
        <v>78.5</v>
      </c>
      <c r="O13" s="74">
        <f t="shared" si="1"/>
        <v>6.7881920827098208E-2</v>
      </c>
      <c r="P13" s="74">
        <f t="shared" si="2"/>
        <v>1.1113501882732653</v>
      </c>
      <c r="R13" s="19" t="s">
        <v>48</v>
      </c>
      <c r="S13" s="215">
        <v>40.837947578593784</v>
      </c>
      <c r="T13" s="216">
        <v>26.795900821592188</v>
      </c>
      <c r="U13" s="216">
        <v>40.600693942416498</v>
      </c>
      <c r="V13" s="216">
        <v>51.1901357025015</v>
      </c>
      <c r="W13" s="216">
        <v>60.295329053192198</v>
      </c>
      <c r="X13" s="74">
        <f t="shared" si="3"/>
        <v>0.1778700764461103</v>
      </c>
      <c r="Y13" s="74">
        <f t="shared" si="4"/>
        <v>0.47645346126056243</v>
      </c>
      <c r="Z13" s="215">
        <v>9.32</v>
      </c>
      <c r="AA13" s="216">
        <v>40.869999999999997</v>
      </c>
      <c r="AB13" s="216">
        <v>50.82</v>
      </c>
      <c r="AC13" s="216">
        <v>61.88</v>
      </c>
      <c r="AD13" s="216">
        <v>69.3</v>
      </c>
      <c r="AE13" s="74">
        <f t="shared" si="5"/>
        <v>0.11990950226244346</v>
      </c>
      <c r="AF13" s="74">
        <f t="shared" si="6"/>
        <v>6.4356223175965663</v>
      </c>
      <c r="AH13" s="19" t="s">
        <v>48</v>
      </c>
      <c r="AI13" s="217">
        <v>140361681.90000001</v>
      </c>
      <c r="AJ13" s="52">
        <v>45173298.850000001</v>
      </c>
      <c r="AK13" s="52">
        <v>120617102.43999998</v>
      </c>
      <c r="AL13" s="52">
        <v>159880115.56999999</v>
      </c>
      <c r="AM13" s="52">
        <v>196555279.41000003</v>
      </c>
      <c r="AN13" s="74">
        <f t="shared" si="7"/>
        <v>0.22939165204657752</v>
      </c>
      <c r="AO13" s="52">
        <f t="shared" si="8"/>
        <v>36675163.840000033</v>
      </c>
      <c r="AP13" s="74">
        <f t="shared" si="9"/>
        <v>0.40034856201021363</v>
      </c>
      <c r="AQ13" s="52">
        <f t="shared" si="10"/>
        <v>56193597.51000002</v>
      </c>
      <c r="AR13" s="98">
        <f t="shared" si="11"/>
        <v>0.10678336000642688</v>
      </c>
      <c r="AS13" s="218">
        <v>866429.78</v>
      </c>
      <c r="AT13" s="219">
        <v>10077392.939999999</v>
      </c>
      <c r="AU13" s="219">
        <v>13377747.789999999</v>
      </c>
      <c r="AV13" s="219">
        <v>17562019.460000001</v>
      </c>
      <c r="AW13" s="219">
        <v>19976356.43</v>
      </c>
      <c r="AX13" s="74">
        <f t="shared" si="12"/>
        <v>0.13747490574754195</v>
      </c>
      <c r="AY13" s="52">
        <f t="shared" si="13"/>
        <v>2414336.9699999988</v>
      </c>
      <c r="AZ13" s="74">
        <f t="shared" si="14"/>
        <v>22.055943933506072</v>
      </c>
      <c r="BA13" s="52">
        <f t="shared" si="15"/>
        <v>19109926.649999999</v>
      </c>
      <c r="BB13" s="98">
        <f t="shared" si="16"/>
        <v>3.4484609532877249E-2</v>
      </c>
    </row>
    <row r="14" spans="2:54" x14ac:dyDescent="0.25">
      <c r="B14" s="19" t="s">
        <v>49</v>
      </c>
      <c r="C14" s="215">
        <v>80.723260524554448</v>
      </c>
      <c r="D14" s="216">
        <v>83.108601378255329</v>
      </c>
      <c r="E14" s="216">
        <v>88.102881940468919</v>
      </c>
      <c r="F14" s="216">
        <v>96.990287539416215</v>
      </c>
      <c r="G14" s="216">
        <v>106.87574285208477</v>
      </c>
      <c r="H14" s="74">
        <f t="shared" si="17"/>
        <v>0.1019221157443333</v>
      </c>
      <c r="I14" s="74">
        <f t="shared" si="0"/>
        <v>0.32397703162120473</v>
      </c>
      <c r="J14" s="215">
        <v>77.489999999999995</v>
      </c>
      <c r="K14" s="216">
        <v>94.46</v>
      </c>
      <c r="L14" s="216">
        <v>99.76</v>
      </c>
      <c r="M14" s="216">
        <v>118.31</v>
      </c>
      <c r="N14" s="216">
        <v>121.34</v>
      </c>
      <c r="O14" s="74">
        <f t="shared" si="1"/>
        <v>2.5610683796805089E-2</v>
      </c>
      <c r="P14" s="74">
        <f t="shared" si="2"/>
        <v>0.5658794683184929</v>
      </c>
      <c r="R14" s="19" t="s">
        <v>49</v>
      </c>
      <c r="S14" s="215">
        <v>51.176911189686138</v>
      </c>
      <c r="T14" s="216">
        <v>43.318349466567163</v>
      </c>
      <c r="U14" s="216">
        <v>63.930435750186014</v>
      </c>
      <c r="V14" s="216">
        <v>72.575947070356932</v>
      </c>
      <c r="W14" s="216">
        <v>79.95708382649039</v>
      </c>
      <c r="X14" s="74">
        <f t="shared" si="3"/>
        <v>0.10170224508373282</v>
      </c>
      <c r="Y14" s="74">
        <f t="shared" si="4"/>
        <v>0.56236634778779737</v>
      </c>
      <c r="Z14" s="215">
        <v>36.33</v>
      </c>
      <c r="AA14" s="216">
        <v>73.72</v>
      </c>
      <c r="AB14" s="216">
        <v>81.010000000000005</v>
      </c>
      <c r="AC14" s="216">
        <v>105.7</v>
      </c>
      <c r="AD14" s="216">
        <v>108.24</v>
      </c>
      <c r="AE14" s="74">
        <f t="shared" si="5"/>
        <v>2.4030274361400039E-2</v>
      </c>
      <c r="AF14" s="74">
        <f t="shared" si="6"/>
        <v>1.9793559042113955</v>
      </c>
      <c r="AH14" s="19" t="s">
        <v>49</v>
      </c>
      <c r="AI14" s="217">
        <v>6181942.3199999994</v>
      </c>
      <c r="AJ14" s="52">
        <v>3846493.09</v>
      </c>
      <c r="AK14" s="52">
        <v>7106088.4100000001</v>
      </c>
      <c r="AL14" s="52">
        <v>8194867.8899999997</v>
      </c>
      <c r="AM14" s="52">
        <v>9214216.9699999988</v>
      </c>
      <c r="AN14" s="74">
        <f t="shared" si="7"/>
        <v>0.12438871421513542</v>
      </c>
      <c r="AO14" s="52">
        <f t="shared" si="8"/>
        <v>1019349.0799999991</v>
      </c>
      <c r="AP14" s="74">
        <f t="shared" si="9"/>
        <v>0.4905051669909466</v>
      </c>
      <c r="AQ14" s="52">
        <f t="shared" si="10"/>
        <v>3032274.6499999994</v>
      </c>
      <c r="AR14" s="98">
        <f t="shared" si="11"/>
        <v>5.0058439073134313E-3</v>
      </c>
      <c r="AS14" s="218">
        <v>160197.32</v>
      </c>
      <c r="AT14" s="219">
        <v>698875.6</v>
      </c>
      <c r="AU14" s="219">
        <v>823834.76</v>
      </c>
      <c r="AV14" s="219">
        <v>1090866.23</v>
      </c>
      <c r="AW14" s="219">
        <v>1117048.18</v>
      </c>
      <c r="AX14" s="74">
        <f t="shared" si="12"/>
        <v>2.4001063815129786E-2</v>
      </c>
      <c r="AY14" s="52">
        <f t="shared" si="13"/>
        <v>26181.949999999953</v>
      </c>
      <c r="AZ14" s="74">
        <f t="shared" si="14"/>
        <v>5.9729517322761696</v>
      </c>
      <c r="BA14" s="52">
        <f t="shared" si="15"/>
        <v>956850.85999999987</v>
      </c>
      <c r="BB14" s="98">
        <f t="shared" si="16"/>
        <v>1.9283281439082321E-3</v>
      </c>
    </row>
    <row r="15" spans="2:54" x14ac:dyDescent="0.25">
      <c r="B15" s="19" t="s">
        <v>50</v>
      </c>
      <c r="C15" s="215">
        <v>84.723851734048139</v>
      </c>
      <c r="D15" s="216">
        <v>124.85761728973627</v>
      </c>
      <c r="E15" s="216">
        <v>126.86035094191953</v>
      </c>
      <c r="F15" s="216">
        <v>147.54834169654006</v>
      </c>
      <c r="G15" s="216">
        <v>164.16015568848897</v>
      </c>
      <c r="H15" s="74">
        <f t="shared" si="17"/>
        <v>0.11258556891214755</v>
      </c>
      <c r="I15" s="74">
        <f t="shared" si="0"/>
        <v>0.93759080033087794</v>
      </c>
      <c r="J15" s="215">
        <v>132.72</v>
      </c>
      <c r="K15" s="216">
        <v>110.91</v>
      </c>
      <c r="L15" s="216">
        <v>141.82</v>
      </c>
      <c r="M15" s="216">
        <v>148.51</v>
      </c>
      <c r="N15" s="216">
        <v>175.8</v>
      </c>
      <c r="O15" s="74">
        <f t="shared" si="1"/>
        <v>0.18375866944986874</v>
      </c>
      <c r="P15" s="74">
        <f t="shared" si="2"/>
        <v>0.32459312839059695</v>
      </c>
      <c r="R15" s="19" t="s">
        <v>50</v>
      </c>
      <c r="S15" s="215">
        <v>67.431236848948842</v>
      </c>
      <c r="T15" s="216">
        <v>81.235983485701468</v>
      </c>
      <c r="U15" s="216">
        <v>94.765816423433947</v>
      </c>
      <c r="V15" s="216">
        <v>120.83212131838611</v>
      </c>
      <c r="W15" s="216">
        <v>141.07893632205003</v>
      </c>
      <c r="X15" s="74">
        <f t="shared" si="3"/>
        <v>0.16756152902682753</v>
      </c>
      <c r="Y15" s="74">
        <f t="shared" si="4"/>
        <v>1.0921896574146741</v>
      </c>
      <c r="Z15" s="215">
        <v>71.45</v>
      </c>
      <c r="AA15" s="216">
        <v>93.36</v>
      </c>
      <c r="AB15" s="216">
        <v>112.23</v>
      </c>
      <c r="AC15" s="216">
        <v>131.36000000000001</v>
      </c>
      <c r="AD15" s="216">
        <v>155.66</v>
      </c>
      <c r="AE15" s="74">
        <f t="shared" si="5"/>
        <v>0.18498781973203404</v>
      </c>
      <c r="AF15" s="74">
        <f t="shared" si="6"/>
        <v>1.1785864240727779</v>
      </c>
      <c r="AH15" s="19" t="s">
        <v>50</v>
      </c>
      <c r="AI15" s="217">
        <v>38600583.790000007</v>
      </c>
      <c r="AJ15" s="52">
        <v>26550677.16</v>
      </c>
      <c r="AK15" s="52">
        <v>52062392.619999997</v>
      </c>
      <c r="AL15" s="52">
        <v>71997597.700000003</v>
      </c>
      <c r="AM15" s="52">
        <v>84502441.969999999</v>
      </c>
      <c r="AN15" s="74">
        <f t="shared" si="7"/>
        <v>0.17368418766005567</v>
      </c>
      <c r="AO15" s="52">
        <f t="shared" si="8"/>
        <v>12504844.269999996</v>
      </c>
      <c r="AP15" s="74">
        <f t="shared" si="9"/>
        <v>1.1891493255573891</v>
      </c>
      <c r="AQ15" s="52">
        <f t="shared" si="10"/>
        <v>45901858.179999992</v>
      </c>
      <c r="AR15" s="98">
        <f t="shared" si="11"/>
        <v>4.5907974130180627E-2</v>
      </c>
      <c r="AS15" s="218">
        <v>1438367.6</v>
      </c>
      <c r="AT15" s="219">
        <v>4313220.38</v>
      </c>
      <c r="AU15" s="219">
        <v>6010171.8600000003</v>
      </c>
      <c r="AV15" s="219">
        <v>7046287.75</v>
      </c>
      <c r="AW15" s="219">
        <v>8349619.3300000001</v>
      </c>
      <c r="AX15" s="74">
        <f t="shared" si="12"/>
        <v>0.18496712400086124</v>
      </c>
      <c r="AY15" s="52">
        <f t="shared" si="13"/>
        <v>1303331.58</v>
      </c>
      <c r="AZ15" s="74">
        <f t="shared" si="14"/>
        <v>4.8049272870161976</v>
      </c>
      <c r="BA15" s="52">
        <f t="shared" si="15"/>
        <v>6911251.7300000004</v>
      </c>
      <c r="BB15" s="98">
        <f t="shared" si="16"/>
        <v>1.4413707692500066E-2</v>
      </c>
    </row>
    <row r="16" spans="2:54" x14ac:dyDescent="0.25">
      <c r="B16" s="19" t="s">
        <v>51</v>
      </c>
      <c r="C16" s="215">
        <v>63.286162937655483</v>
      </c>
      <c r="D16" s="216">
        <v>67.80220771830254</v>
      </c>
      <c r="E16" s="216">
        <v>75.403863670467913</v>
      </c>
      <c r="F16" s="216">
        <v>85.550308369608189</v>
      </c>
      <c r="G16" s="216">
        <v>95.09830088504971</v>
      </c>
      <c r="H16" s="74">
        <f t="shared" si="17"/>
        <v>0.11160675744371074</v>
      </c>
      <c r="I16" s="74">
        <f t="shared" si="0"/>
        <v>0.5026713023940641</v>
      </c>
      <c r="J16" s="215">
        <v>60.45</v>
      </c>
      <c r="K16" s="216">
        <v>77.849999999999994</v>
      </c>
      <c r="L16" s="216">
        <v>78.95</v>
      </c>
      <c r="M16" s="216">
        <v>91.2</v>
      </c>
      <c r="N16" s="216">
        <v>105.26</v>
      </c>
      <c r="O16" s="74">
        <f t="shared" si="1"/>
        <v>0.15416666666666679</v>
      </c>
      <c r="P16" s="74">
        <f t="shared" si="2"/>
        <v>0.74127377998345745</v>
      </c>
      <c r="R16" s="19" t="s">
        <v>51</v>
      </c>
      <c r="S16" s="215">
        <v>42.917087731519054</v>
      </c>
      <c r="T16" s="216">
        <v>35.851933862727996</v>
      </c>
      <c r="U16" s="216">
        <v>52.408241682549821</v>
      </c>
      <c r="V16" s="216">
        <v>61.123431743545289</v>
      </c>
      <c r="W16" s="216">
        <v>67.790193400036074</v>
      </c>
      <c r="X16" s="74">
        <f t="shared" si="3"/>
        <v>0.10907047373358258</v>
      </c>
      <c r="Y16" s="74">
        <f t="shared" si="4"/>
        <v>0.5795618245142431</v>
      </c>
      <c r="Z16" s="215">
        <v>26.01</v>
      </c>
      <c r="AA16" s="216">
        <v>63.8</v>
      </c>
      <c r="AB16" s="216">
        <v>63.63</v>
      </c>
      <c r="AC16" s="216">
        <v>76.900000000000006</v>
      </c>
      <c r="AD16" s="216">
        <v>87.22</v>
      </c>
      <c r="AE16" s="74">
        <f t="shared" si="5"/>
        <v>0.13420026007802321</v>
      </c>
      <c r="AF16" s="74">
        <f t="shared" si="6"/>
        <v>2.3533256439830832</v>
      </c>
      <c r="AH16" s="19" t="s">
        <v>51</v>
      </c>
      <c r="AI16" s="217">
        <v>21024590.949999999</v>
      </c>
      <c r="AJ16" s="52">
        <v>14280973.399999997</v>
      </c>
      <c r="AK16" s="52">
        <v>24878068.640000001</v>
      </c>
      <c r="AL16" s="52">
        <v>30228909.709999997</v>
      </c>
      <c r="AM16" s="52">
        <v>32661119.659999996</v>
      </c>
      <c r="AN16" s="74">
        <f t="shared" si="7"/>
        <v>8.0459731208744278E-2</v>
      </c>
      <c r="AO16" s="52">
        <f t="shared" si="8"/>
        <v>2432209.9499999993</v>
      </c>
      <c r="AP16" s="74">
        <f t="shared" si="9"/>
        <v>0.55347230001637659</v>
      </c>
      <c r="AQ16" s="52">
        <f t="shared" si="10"/>
        <v>11636528.709999997</v>
      </c>
      <c r="AR16" s="98">
        <f t="shared" si="11"/>
        <v>1.7743934985291098E-2</v>
      </c>
      <c r="AS16" s="218">
        <v>707603.45</v>
      </c>
      <c r="AT16" s="219">
        <v>2511209.04</v>
      </c>
      <c r="AU16" s="219">
        <v>2907364.88</v>
      </c>
      <c r="AV16" s="219">
        <v>3379825.89</v>
      </c>
      <c r="AW16" s="219">
        <v>3684030.41</v>
      </c>
      <c r="AX16" s="74">
        <f t="shared" si="12"/>
        <v>9.0005973650908899E-2</v>
      </c>
      <c r="AY16" s="52">
        <f t="shared" si="13"/>
        <v>304204.52</v>
      </c>
      <c r="AZ16" s="74">
        <f t="shared" si="14"/>
        <v>4.206348852595335</v>
      </c>
      <c r="BA16" s="52">
        <f t="shared" si="15"/>
        <v>2976426.96</v>
      </c>
      <c r="BB16" s="98">
        <f t="shared" si="16"/>
        <v>6.3596357344378679E-3</v>
      </c>
    </row>
    <row r="17" spans="2:54" x14ac:dyDescent="0.25">
      <c r="B17" s="19" t="s">
        <v>52</v>
      </c>
      <c r="C17" s="215">
        <v>92.449307814436125</v>
      </c>
      <c r="D17" s="216">
        <v>95.317966508166279</v>
      </c>
      <c r="E17" s="216">
        <v>112.99562215510745</v>
      </c>
      <c r="F17" s="216">
        <v>127.80209639577045</v>
      </c>
      <c r="G17" s="216">
        <v>139.6894174958143</v>
      </c>
      <c r="H17" s="74">
        <f t="shared" si="17"/>
        <v>9.3013506313948557E-2</v>
      </c>
      <c r="I17" s="74">
        <f t="shared" si="0"/>
        <v>0.51098391970871559</v>
      </c>
      <c r="J17" s="215">
        <v>84.41</v>
      </c>
      <c r="K17" s="216">
        <v>107.29</v>
      </c>
      <c r="L17" s="216">
        <v>112.19</v>
      </c>
      <c r="M17" s="216">
        <v>131.1</v>
      </c>
      <c r="N17" s="216">
        <v>129.53</v>
      </c>
      <c r="O17" s="74">
        <f t="shared" si="1"/>
        <v>-1.1975591151792475E-2</v>
      </c>
      <c r="P17" s="74">
        <f t="shared" si="2"/>
        <v>0.5345338230067529</v>
      </c>
      <c r="R17" s="19" t="s">
        <v>52</v>
      </c>
      <c r="S17" s="215">
        <v>70.832295650830943</v>
      </c>
      <c r="T17" s="216">
        <v>50.595239093933735</v>
      </c>
      <c r="U17" s="216">
        <v>87.134749361810961</v>
      </c>
      <c r="V17" s="216">
        <v>108.02256496644317</v>
      </c>
      <c r="W17" s="216">
        <v>120.8023326342695</v>
      </c>
      <c r="X17" s="74">
        <f t="shared" si="3"/>
        <v>0.1183064637633473</v>
      </c>
      <c r="Y17" s="74">
        <f t="shared" si="4"/>
        <v>0.7054696805220988</v>
      </c>
      <c r="Z17" s="215">
        <v>27.02</v>
      </c>
      <c r="AA17" s="216">
        <v>83.07</v>
      </c>
      <c r="AB17" s="216">
        <v>98.38</v>
      </c>
      <c r="AC17" s="216">
        <v>119.93</v>
      </c>
      <c r="AD17" s="216">
        <v>115.87</v>
      </c>
      <c r="AE17" s="74">
        <f t="shared" si="5"/>
        <v>-3.385308096389561E-2</v>
      </c>
      <c r="AF17" s="74">
        <f t="shared" si="6"/>
        <v>3.2883049592894151</v>
      </c>
      <c r="AH17" s="19" t="s">
        <v>52</v>
      </c>
      <c r="AI17" s="217">
        <v>66975068.599999987</v>
      </c>
      <c r="AJ17" s="52">
        <v>27875417.68</v>
      </c>
      <c r="AK17" s="52">
        <v>79199122.870000005</v>
      </c>
      <c r="AL17" s="52">
        <v>97067732.720000029</v>
      </c>
      <c r="AM17" s="52">
        <v>110224167.81999999</v>
      </c>
      <c r="AN17" s="74">
        <f t="shared" si="7"/>
        <v>0.13553870819204983</v>
      </c>
      <c r="AO17" s="52">
        <f t="shared" si="8"/>
        <v>13156435.099999964</v>
      </c>
      <c r="AP17" s="74">
        <f t="shared" si="9"/>
        <v>0.64574923361855308</v>
      </c>
      <c r="AQ17" s="52">
        <f t="shared" si="10"/>
        <v>43249099.220000006</v>
      </c>
      <c r="AR17" s="98">
        <f t="shared" si="11"/>
        <v>5.9881917336752299E-2</v>
      </c>
      <c r="AS17" s="218">
        <v>1186870.6000000001</v>
      </c>
      <c r="AT17" s="219">
        <v>6781407.1299999999</v>
      </c>
      <c r="AU17" s="219">
        <v>8033533.6399999997</v>
      </c>
      <c r="AV17" s="219">
        <v>9793488.4600000009</v>
      </c>
      <c r="AW17" s="219">
        <v>9528131.9399999995</v>
      </c>
      <c r="AX17" s="74">
        <f t="shared" si="12"/>
        <v>-2.7095199129892222E-2</v>
      </c>
      <c r="AY17" s="52">
        <f t="shared" si="13"/>
        <v>-265356.52000000142</v>
      </c>
      <c r="AZ17" s="74">
        <f t="shared" si="14"/>
        <v>7.0279450346145556</v>
      </c>
      <c r="BA17" s="52">
        <f t="shared" si="15"/>
        <v>8341261.3399999999</v>
      </c>
      <c r="BB17" s="98">
        <f t="shared" si="16"/>
        <v>1.6448140114039615E-2</v>
      </c>
    </row>
    <row r="18" spans="2:54" x14ac:dyDescent="0.25">
      <c r="B18" s="23" t="s">
        <v>53</v>
      </c>
      <c r="C18" s="215">
        <v>54.893644856483505</v>
      </c>
      <c r="D18" s="216">
        <v>73.225520705719703</v>
      </c>
      <c r="E18" s="216">
        <v>63.239056646158929</v>
      </c>
      <c r="F18" s="216">
        <v>68.839944467302104</v>
      </c>
      <c r="G18" s="216">
        <v>71.501426277239077</v>
      </c>
      <c r="H18" s="74">
        <f t="shared" si="17"/>
        <v>3.8661882000807557E-2</v>
      </c>
      <c r="I18" s="74">
        <f t="shared" si="0"/>
        <v>0.30254470192634741</v>
      </c>
      <c r="J18" s="215">
        <v>55.88</v>
      </c>
      <c r="K18" s="216">
        <v>72.959999999999994</v>
      </c>
      <c r="L18" s="216">
        <v>76.739999999999995</v>
      </c>
      <c r="M18" s="216">
        <v>80.25</v>
      </c>
      <c r="N18" s="216">
        <v>81.849999999999994</v>
      </c>
      <c r="O18" s="74">
        <f t="shared" si="1"/>
        <v>1.9937694704049713E-2</v>
      </c>
      <c r="P18" s="74">
        <f t="shared" si="2"/>
        <v>0.4647458840372225</v>
      </c>
      <c r="R18" s="23" t="s">
        <v>53</v>
      </c>
      <c r="S18" s="215">
        <v>39.484878406131649</v>
      </c>
      <c r="T18" s="216">
        <v>27.400159533824013</v>
      </c>
      <c r="U18" s="216">
        <v>41.799626259250026</v>
      </c>
      <c r="V18" s="216">
        <v>52.956064418796082</v>
      </c>
      <c r="W18" s="216">
        <v>55.361447908010746</v>
      </c>
      <c r="X18" s="74">
        <f t="shared" si="3"/>
        <v>4.5422247963746054E-2</v>
      </c>
      <c r="Y18" s="74">
        <f t="shared" si="4"/>
        <v>0.40209239948966413</v>
      </c>
      <c r="Z18" s="215">
        <v>10.25</v>
      </c>
      <c r="AA18" s="216">
        <v>51.19</v>
      </c>
      <c r="AB18" s="216">
        <v>63.07</v>
      </c>
      <c r="AC18" s="216">
        <v>69.09</v>
      </c>
      <c r="AD18" s="216">
        <v>69.239999999999995</v>
      </c>
      <c r="AE18" s="74">
        <f t="shared" si="5"/>
        <v>2.1710811984367862E-3</v>
      </c>
      <c r="AF18" s="74">
        <f t="shared" si="6"/>
        <v>5.755121951219512</v>
      </c>
      <c r="AH18" s="23" t="s">
        <v>53</v>
      </c>
      <c r="AI18" s="217">
        <v>18542846.789999999</v>
      </c>
      <c r="AJ18" s="52">
        <v>10759269.209999999</v>
      </c>
      <c r="AK18" s="52">
        <v>18174720.350000001</v>
      </c>
      <c r="AL18" s="52">
        <v>21628358.149999999</v>
      </c>
      <c r="AM18" s="52">
        <v>23514374.52</v>
      </c>
      <c r="AN18" s="74">
        <f t="shared" si="7"/>
        <v>8.7201088354457612E-2</v>
      </c>
      <c r="AO18" s="52">
        <f t="shared" si="8"/>
        <v>1886016.370000001</v>
      </c>
      <c r="AP18" s="74">
        <f t="shared" si="9"/>
        <v>0.26811027380548191</v>
      </c>
      <c r="AQ18" s="52">
        <f t="shared" si="10"/>
        <v>4971527.7300000004</v>
      </c>
      <c r="AR18" s="98">
        <f t="shared" si="11"/>
        <v>1.2774746764534698E-2</v>
      </c>
      <c r="AS18" s="218">
        <v>278107.39</v>
      </c>
      <c r="AT18" s="219">
        <v>2200516.66</v>
      </c>
      <c r="AU18" s="219">
        <v>2319733.58</v>
      </c>
      <c r="AV18" s="219">
        <v>2567976.67</v>
      </c>
      <c r="AW18" s="219">
        <v>2652520.56</v>
      </c>
      <c r="AX18" s="74">
        <f t="shared" si="12"/>
        <v>3.292237464135539E-2</v>
      </c>
      <c r="AY18" s="52">
        <f t="shared" si="13"/>
        <v>84543.89000000013</v>
      </c>
      <c r="AZ18" s="74">
        <f t="shared" si="14"/>
        <v>8.5377564760145344</v>
      </c>
      <c r="BA18" s="52">
        <f t="shared" si="15"/>
        <v>2374413.17</v>
      </c>
      <c r="BB18" s="98">
        <f t="shared" si="16"/>
        <v>4.5789699493026569E-3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0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7" t="s">
        <v>163</v>
      </c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R21" s="267" t="s">
        <v>164</v>
      </c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H21" s="308" t="s">
        <v>165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67" t="s">
        <v>166</v>
      </c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R22" s="309" t="s">
        <v>167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11979.888705385816</v>
      </c>
    </row>
    <row r="23" spans="2:54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</row>
    <row r="27" spans="2:54" ht="50.25" customHeight="1" thickBot="1" x14ac:dyDescent="0.3">
      <c r="B27" s="269" t="s">
        <v>168</v>
      </c>
      <c r="C27" s="269"/>
      <c r="D27" s="269"/>
      <c r="E27" s="269"/>
      <c r="F27" s="269"/>
      <c r="G27" s="269"/>
      <c r="H27" s="269"/>
      <c r="I27" s="269"/>
      <c r="R27" s="269" t="s">
        <v>169</v>
      </c>
      <c r="S27" s="269"/>
      <c r="T27" s="269"/>
      <c r="U27" s="269"/>
      <c r="V27" s="269"/>
      <c r="W27" s="269"/>
      <c r="X27" s="269"/>
      <c r="Y27" s="269"/>
      <c r="AH27" s="269" t="s">
        <v>170</v>
      </c>
      <c r="AI27" s="269"/>
      <c r="AJ27" s="269"/>
      <c r="AK27" s="269"/>
      <c r="AL27" s="269"/>
      <c r="AM27" s="269"/>
      <c r="AN27" s="269"/>
      <c r="AO27" s="269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3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3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3" t="str">
        <f>CONCATENATE("var. ",RIGHT(AM29,2),"/",RIGHT(AJ29,2))</f>
        <v>var. 23/20</v>
      </c>
    </row>
    <row r="30" spans="2:54" ht="15.75" x14ac:dyDescent="0.25">
      <c r="B30" s="206" t="s">
        <v>43</v>
      </c>
      <c r="C30" s="207">
        <v>87.94</v>
      </c>
      <c r="D30" s="207">
        <v>95.05</v>
      </c>
      <c r="E30" s="207">
        <v>99.07</v>
      </c>
      <c r="F30" s="207">
        <v>105.63</v>
      </c>
      <c r="G30" s="207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6" t="s">
        <v>43</v>
      </c>
      <c r="S30" s="207">
        <v>70.459999999999994</v>
      </c>
      <c r="T30" s="207">
        <v>47.83</v>
      </c>
      <c r="U30" s="207">
        <v>53</v>
      </c>
      <c r="V30" s="207">
        <v>80.58</v>
      </c>
      <c r="W30" s="207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6" t="s">
        <v>43</v>
      </c>
      <c r="AI30" s="213">
        <v>1422023576.4000001</v>
      </c>
      <c r="AJ30" s="213">
        <v>477122731.20999998</v>
      </c>
      <c r="AK30" s="213">
        <v>651901800.17999995</v>
      </c>
      <c r="AL30" s="213">
        <v>1528879517.8</v>
      </c>
      <c r="AM30" s="213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5">
        <v>107.11</v>
      </c>
      <c r="D31" s="215">
        <v>119.42</v>
      </c>
      <c r="E31" s="215">
        <v>126.49</v>
      </c>
      <c r="F31" s="215">
        <v>131.02000000000001</v>
      </c>
      <c r="G31" s="215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5">
        <v>89.94</v>
      </c>
      <c r="T31" s="216">
        <v>61.17</v>
      </c>
      <c r="U31" s="216">
        <v>72.88</v>
      </c>
      <c r="V31" s="216">
        <v>107.72</v>
      </c>
      <c r="W31" s="216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8">
        <v>636659325.91999996</v>
      </c>
      <c r="AJ31" s="219">
        <v>217815325.03999999</v>
      </c>
      <c r="AK31" s="219">
        <v>333738906.93000001</v>
      </c>
      <c r="AL31" s="219">
        <v>743382276.49000001</v>
      </c>
      <c r="AM31" s="219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5">
        <v>84.930000000000021</v>
      </c>
      <c r="D32" s="215">
        <v>89.5</v>
      </c>
      <c r="E32" s="215">
        <v>85.87</v>
      </c>
      <c r="F32" s="215">
        <v>93.47</v>
      </c>
      <c r="G32" s="215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5">
        <v>68.489999999999995</v>
      </c>
      <c r="T32" s="216">
        <v>44.55</v>
      </c>
      <c r="U32" s="216">
        <v>43.14</v>
      </c>
      <c r="V32" s="216">
        <v>71.23</v>
      </c>
      <c r="W32" s="216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8">
        <v>393325543.29000002</v>
      </c>
      <c r="AJ32" s="219">
        <v>122348722.31</v>
      </c>
      <c r="AK32" s="219">
        <v>137154616.22</v>
      </c>
      <c r="AL32" s="219">
        <v>381071528.48000002</v>
      </c>
      <c r="AM32" s="219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5">
        <v>67.28</v>
      </c>
      <c r="D33" s="215">
        <v>70.819999999999993</v>
      </c>
      <c r="E33" s="215">
        <v>66.41</v>
      </c>
      <c r="F33" s="215">
        <v>77.45</v>
      </c>
      <c r="G33" s="215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5">
        <v>47.78</v>
      </c>
      <c r="T33" s="216">
        <v>38.090000000000003</v>
      </c>
      <c r="U33" s="216">
        <v>36.92</v>
      </c>
      <c r="V33" s="216">
        <v>53.920000000000009</v>
      </c>
      <c r="W33" s="216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8">
        <v>9017206.9299999997</v>
      </c>
      <c r="AJ33" s="219">
        <v>2812428.07</v>
      </c>
      <c r="AK33" s="219">
        <v>4381169.17</v>
      </c>
      <c r="AL33" s="219">
        <v>8179727.9699999997</v>
      </c>
      <c r="AM33" s="219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5">
        <v>145.08000000000001</v>
      </c>
      <c r="D34" s="215">
        <v>135.87</v>
      </c>
      <c r="E34" s="215">
        <v>154.08000000000001</v>
      </c>
      <c r="F34" s="215">
        <v>185.51</v>
      </c>
      <c r="G34" s="215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5">
        <v>107</v>
      </c>
      <c r="T34" s="216">
        <v>44.86</v>
      </c>
      <c r="U34" s="216">
        <v>46.13</v>
      </c>
      <c r="V34" s="216">
        <v>94.79</v>
      </c>
      <c r="W34" s="216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8">
        <v>61080446.18</v>
      </c>
      <c r="AJ34" s="219">
        <v>19929247.640000001</v>
      </c>
      <c r="AK34" s="219">
        <v>22694182.550000001</v>
      </c>
      <c r="AL34" s="219">
        <v>56687870.049999997</v>
      </c>
      <c r="AM34" s="219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5">
        <v>53.04999999999999</v>
      </c>
      <c r="D35" s="215">
        <v>53.52</v>
      </c>
      <c r="E35" s="215">
        <v>51.25</v>
      </c>
      <c r="F35" s="215">
        <v>59.12</v>
      </c>
      <c r="G35" s="215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5">
        <v>41.28</v>
      </c>
      <c r="T35" s="216">
        <v>28.760000000000005</v>
      </c>
      <c r="U35" s="216">
        <v>28.24</v>
      </c>
      <c r="V35" s="216">
        <v>42.01</v>
      </c>
      <c r="W35" s="216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8">
        <v>155171276.53999999</v>
      </c>
      <c r="AJ35" s="219">
        <v>46497100.399999999</v>
      </c>
      <c r="AK35" s="219">
        <v>54944687.289999999</v>
      </c>
      <c r="AL35" s="219">
        <v>136922674.63999999</v>
      </c>
      <c r="AM35" s="219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5">
        <v>81.38</v>
      </c>
      <c r="D36" s="215">
        <v>86.79</v>
      </c>
      <c r="E36" s="215">
        <v>84.44</v>
      </c>
      <c r="F36" s="215">
        <v>89.45</v>
      </c>
      <c r="G36" s="215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5">
        <v>51.62</v>
      </c>
      <c r="T36" s="216">
        <v>49.1</v>
      </c>
      <c r="U36" s="216">
        <v>45.63</v>
      </c>
      <c r="V36" s="216">
        <v>64.64</v>
      </c>
      <c r="W36" s="216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8">
        <v>6868734.8799999999</v>
      </c>
      <c r="AJ36" s="219">
        <v>3114952.08</v>
      </c>
      <c r="AK36" s="219">
        <v>4498900.47</v>
      </c>
      <c r="AL36" s="219">
        <v>7864755.4299999997</v>
      </c>
      <c r="AM36" s="219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5">
        <v>85.19</v>
      </c>
      <c r="D37" s="215">
        <v>106.13</v>
      </c>
      <c r="E37" s="215">
        <v>125.31</v>
      </c>
      <c r="F37" s="215">
        <v>128.06</v>
      </c>
      <c r="G37" s="215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5">
        <v>67.78</v>
      </c>
      <c r="T37" s="216">
        <v>64.31</v>
      </c>
      <c r="U37" s="216">
        <v>82.55</v>
      </c>
      <c r="V37" s="216">
        <v>96.70999999999998</v>
      </c>
      <c r="W37" s="216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8">
        <v>42420393.43</v>
      </c>
      <c r="AJ37" s="219">
        <v>18804870.850000001</v>
      </c>
      <c r="AK37" s="219">
        <v>30921945.879999999</v>
      </c>
      <c r="AL37" s="219">
        <v>58482134.030000001</v>
      </c>
      <c r="AM37" s="219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5">
        <v>63.43</v>
      </c>
      <c r="D38" s="215">
        <v>64.19</v>
      </c>
      <c r="E38" s="215">
        <v>68.989999999999995</v>
      </c>
      <c r="F38" s="215">
        <v>76.34</v>
      </c>
      <c r="G38" s="215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5">
        <v>43.26</v>
      </c>
      <c r="T38" s="216">
        <v>33.54</v>
      </c>
      <c r="U38" s="216">
        <v>37.840000000000003</v>
      </c>
      <c r="V38" s="216">
        <v>53.16</v>
      </c>
      <c r="W38" s="216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8">
        <v>23173738.510000002</v>
      </c>
      <c r="AJ38" s="219">
        <v>10173605.369999999</v>
      </c>
      <c r="AK38" s="219">
        <v>16610861.380000001</v>
      </c>
      <c r="AL38" s="219">
        <v>27747259.210000001</v>
      </c>
      <c r="AM38" s="219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5">
        <v>92.8</v>
      </c>
      <c r="D39" s="215">
        <v>102.24</v>
      </c>
      <c r="E39" s="215">
        <v>98.71</v>
      </c>
      <c r="F39" s="215">
        <v>114.5</v>
      </c>
      <c r="G39" s="215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5">
        <v>71.48</v>
      </c>
      <c r="T39" s="216">
        <v>50.94</v>
      </c>
      <c r="U39" s="216">
        <v>53.72</v>
      </c>
      <c r="V39" s="216">
        <v>88.72</v>
      </c>
      <c r="W39" s="216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8">
        <v>73857149.140000001</v>
      </c>
      <c r="AJ39" s="219">
        <v>28411183</v>
      </c>
      <c r="AK39" s="219">
        <v>34127770.07</v>
      </c>
      <c r="AL39" s="219">
        <v>88124626.280000001</v>
      </c>
      <c r="AM39" s="219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5">
        <v>55.1</v>
      </c>
      <c r="D40" s="215">
        <v>58.1</v>
      </c>
      <c r="E40" s="215">
        <v>74.28</v>
      </c>
      <c r="F40" s="215">
        <v>64.23</v>
      </c>
      <c r="G40" s="215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5">
        <v>39.85</v>
      </c>
      <c r="T40" s="216">
        <v>22.7</v>
      </c>
      <c r="U40" s="216">
        <v>29.35</v>
      </c>
      <c r="V40" s="216">
        <v>43.18</v>
      </c>
      <c r="W40" s="216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8">
        <v>20449761.57</v>
      </c>
      <c r="AJ40" s="219">
        <v>7215296.4500000002</v>
      </c>
      <c r="AK40" s="219">
        <v>12828760.220000001</v>
      </c>
      <c r="AL40" s="219">
        <v>20416665.23</v>
      </c>
      <c r="AM40" s="219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7" t="s">
        <v>55</v>
      </c>
      <c r="C42" s="307"/>
      <c r="D42" s="307"/>
      <c r="E42" s="307"/>
      <c r="F42" s="307"/>
      <c r="G42" s="307"/>
      <c r="H42" s="307"/>
      <c r="I42" s="307"/>
      <c r="R42" s="307" t="s">
        <v>55</v>
      </c>
      <c r="S42" s="307"/>
      <c r="T42" s="307"/>
      <c r="U42" s="307"/>
      <c r="V42" s="307"/>
      <c r="W42" s="307"/>
      <c r="X42" s="307"/>
      <c r="Y42" s="307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7" t="s">
        <v>163</v>
      </c>
      <c r="C43" s="267"/>
      <c r="D43" s="267"/>
      <c r="E43" s="267"/>
      <c r="F43" s="267"/>
      <c r="G43" s="267"/>
      <c r="H43" s="267"/>
      <c r="I43" s="267"/>
      <c r="R43" s="267" t="s">
        <v>164</v>
      </c>
      <c r="S43" s="267"/>
      <c r="T43" s="267"/>
      <c r="U43" s="267"/>
      <c r="V43" s="267"/>
      <c r="W43" s="267"/>
      <c r="X43" s="267"/>
      <c r="Y43" s="267"/>
      <c r="AH43" s="308" t="s">
        <v>165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67" t="s">
        <v>166</v>
      </c>
      <c r="C44" s="267"/>
      <c r="D44" s="267"/>
      <c r="E44" s="267"/>
      <c r="F44" s="267"/>
      <c r="G44" s="267"/>
      <c r="H44" s="267"/>
      <c r="I44" s="267"/>
      <c r="R44" s="309" t="s">
        <v>167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7825C-2418-4793-B88C-AF9A9D4C221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C487E-E4FA-43E3-8347-17F304177C7C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308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2" t="s">
        <v>309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259</v>
      </c>
      <c r="D5" s="172" t="s">
        <v>260</v>
      </c>
      <c r="E5" s="172" t="s">
        <v>266</v>
      </c>
      <c r="F5" s="172" t="s">
        <v>261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262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263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3" t="s">
        <v>171</v>
      </c>
      <c r="C6" s="224">
        <v>199492</v>
      </c>
      <c r="D6" s="224">
        <v>84454</v>
      </c>
      <c r="E6" s="224">
        <v>146060</v>
      </c>
      <c r="F6" s="224">
        <v>205166</v>
      </c>
      <c r="G6" s="225">
        <f t="shared" ref="G6:G11" si="0">F6/E6-1</f>
        <v>0.40466931398055594</v>
      </c>
      <c r="H6" s="224">
        <f t="shared" ref="H6:H11" si="1">F6-E6</f>
        <v>59106</v>
      </c>
      <c r="I6" s="225"/>
      <c r="J6" s="224">
        <v>218532</v>
      </c>
      <c r="K6" s="225">
        <f t="shared" ref="K6:K11" si="2">J6/F6-1</f>
        <v>6.5147246619810195E-2</v>
      </c>
      <c r="L6" s="224">
        <f t="shared" ref="L6:L11" si="3">J6-F6</f>
        <v>13366</v>
      </c>
      <c r="M6" s="225"/>
      <c r="N6" s="224">
        <v>226242</v>
      </c>
      <c r="O6" s="225">
        <f t="shared" ref="O6:O11" si="4">N6/J6-1</f>
        <v>3.5280874196913947E-2</v>
      </c>
      <c r="P6" s="224">
        <f t="shared" ref="P6:P11" si="5">N6-J6</f>
        <v>7710</v>
      </c>
      <c r="Q6" s="225">
        <f>N6/C6-1</f>
        <v>0.13409059009885116</v>
      </c>
      <c r="R6" s="224">
        <f>N6-C6</f>
        <v>26750</v>
      </c>
      <c r="S6" s="225"/>
      <c r="T6" s="225"/>
      <c r="V6" s="29"/>
      <c r="AE6" s="1"/>
    </row>
    <row r="7" spans="1:31" ht="18.75" x14ac:dyDescent="0.3">
      <c r="A7" s="4"/>
      <c r="B7" s="223" t="s">
        <v>172</v>
      </c>
      <c r="C7" s="224">
        <v>109887</v>
      </c>
      <c r="D7" s="224">
        <v>48506</v>
      </c>
      <c r="E7" s="224">
        <v>94808</v>
      </c>
      <c r="F7" s="224">
        <v>124192</v>
      </c>
      <c r="G7" s="225">
        <f t="shared" si="0"/>
        <v>0.30993165133743994</v>
      </c>
      <c r="H7" s="224">
        <f t="shared" si="1"/>
        <v>29384</v>
      </c>
      <c r="I7" s="225">
        <f>F7/$F$7</f>
        <v>1</v>
      </c>
      <c r="J7" s="224">
        <v>135981</v>
      </c>
      <c r="K7" s="225">
        <f t="shared" si="2"/>
        <v>9.4925599072404054E-2</v>
      </c>
      <c r="L7" s="224">
        <f t="shared" si="3"/>
        <v>11789</v>
      </c>
      <c r="M7" s="225">
        <f>J7/$J$7</f>
        <v>1</v>
      </c>
      <c r="N7" s="224">
        <v>143457</v>
      </c>
      <c r="O7" s="225">
        <f t="shared" si="4"/>
        <v>5.4978269022878168E-2</v>
      </c>
      <c r="P7" s="224">
        <f t="shared" si="5"/>
        <v>7476</v>
      </c>
      <c r="Q7" s="225">
        <f t="shared" ref="Q7:Q11" si="6">N7/C7-1</f>
        <v>0.30549564552676833</v>
      </c>
      <c r="R7" s="224">
        <f t="shared" ref="R7:R11" si="7">N7-C7</f>
        <v>33570</v>
      </c>
      <c r="S7" s="225">
        <f>N7/$N$7</f>
        <v>1</v>
      </c>
      <c r="T7" s="225">
        <f>N7/$N$6</f>
        <v>0.63408650913623466</v>
      </c>
      <c r="V7" s="29"/>
      <c r="W7" s="79"/>
      <c r="AE7" s="1" t="s">
        <v>173</v>
      </c>
    </row>
    <row r="8" spans="1:31" ht="15.75" x14ac:dyDescent="0.25">
      <c r="A8" s="4"/>
      <c r="B8" s="226" t="s">
        <v>100</v>
      </c>
      <c r="C8" s="227">
        <v>54755</v>
      </c>
      <c r="D8" s="227">
        <v>26652</v>
      </c>
      <c r="E8" s="227">
        <v>46899</v>
      </c>
      <c r="F8" s="227">
        <v>60065</v>
      </c>
      <c r="G8" s="228">
        <f t="shared" si="0"/>
        <v>0.28073093242926284</v>
      </c>
      <c r="H8" s="227">
        <f t="shared" si="1"/>
        <v>13166</v>
      </c>
      <c r="I8" s="228">
        <f>F8/$F$7</f>
        <v>0.48364628961607831</v>
      </c>
      <c r="J8" s="227">
        <v>75077</v>
      </c>
      <c r="K8" s="228">
        <f t="shared" si="2"/>
        <v>0.24992924331973687</v>
      </c>
      <c r="L8" s="227">
        <f t="shared" si="3"/>
        <v>15012</v>
      </c>
      <c r="M8" s="228">
        <f>J8/$J$7</f>
        <v>0.55211389826519885</v>
      </c>
      <c r="N8" s="227">
        <v>74846</v>
      </c>
      <c r="O8" s="228">
        <f t="shared" si="4"/>
        <v>-3.076841109793893E-3</v>
      </c>
      <c r="P8" s="227">
        <f t="shared" si="5"/>
        <v>-231</v>
      </c>
      <c r="Q8" s="228">
        <f t="shared" si="6"/>
        <v>0.36692539494110132</v>
      </c>
      <c r="R8" s="227">
        <f t="shared" si="7"/>
        <v>20091</v>
      </c>
      <c r="S8" s="228">
        <f>N8/$N$7</f>
        <v>0.52173125047923763</v>
      </c>
      <c r="T8" s="228">
        <f>N8/$N$6</f>
        <v>0.33082274732366229</v>
      </c>
      <c r="V8" s="29"/>
      <c r="W8" s="79"/>
      <c r="AE8" s="1" t="s">
        <v>174</v>
      </c>
    </row>
    <row r="9" spans="1:31" s="4" customFormat="1" x14ac:dyDescent="0.25">
      <c r="B9" s="229" t="s">
        <v>103</v>
      </c>
      <c r="C9" s="230">
        <v>55132</v>
      </c>
      <c r="D9" s="230">
        <v>21854</v>
      </c>
      <c r="E9" s="230">
        <v>47909</v>
      </c>
      <c r="F9" s="230">
        <v>64127</v>
      </c>
      <c r="G9" s="231">
        <f t="shared" si="0"/>
        <v>0.33851677137907288</v>
      </c>
      <c r="H9" s="232">
        <f t="shared" si="1"/>
        <v>16218</v>
      </c>
      <c r="I9" s="233">
        <f>F9/$F$7</f>
        <v>0.51635371038392164</v>
      </c>
      <c r="J9" s="230">
        <v>60904</v>
      </c>
      <c r="K9" s="231">
        <f t="shared" si="2"/>
        <v>-5.0259641024841373E-2</v>
      </c>
      <c r="L9" s="232">
        <f t="shared" si="3"/>
        <v>-3223</v>
      </c>
      <c r="M9" s="233">
        <f>J9/$J$7</f>
        <v>0.4478861017348012</v>
      </c>
      <c r="N9" s="230">
        <v>68611</v>
      </c>
      <c r="O9" s="231">
        <f t="shared" si="4"/>
        <v>0.12654341258373836</v>
      </c>
      <c r="P9" s="232">
        <f t="shared" si="5"/>
        <v>7707</v>
      </c>
      <c r="Q9" s="231">
        <f t="shared" si="6"/>
        <v>0.24448596096640784</v>
      </c>
      <c r="R9" s="232">
        <f t="shared" si="7"/>
        <v>13479</v>
      </c>
      <c r="S9" s="233">
        <f>N9/$N$7</f>
        <v>0.47826874952076232</v>
      </c>
      <c r="T9" s="233">
        <f>N9/$N$6</f>
        <v>0.30326376181257236</v>
      </c>
      <c r="V9" s="29"/>
      <c r="W9" s="79"/>
      <c r="AE9" s="1" t="s">
        <v>175</v>
      </c>
    </row>
    <row r="10" spans="1:31" s="4" customFormat="1" x14ac:dyDescent="0.25">
      <c r="B10" s="234" t="s">
        <v>176</v>
      </c>
      <c r="C10" s="29">
        <v>8663</v>
      </c>
      <c r="D10" s="29">
        <v>4264</v>
      </c>
      <c r="E10" s="29">
        <v>7650</v>
      </c>
      <c r="F10" s="29">
        <v>8916</v>
      </c>
      <c r="G10" s="22">
        <f t="shared" si="0"/>
        <v>0.16549019607843141</v>
      </c>
      <c r="H10" s="20">
        <f t="shared" si="1"/>
        <v>1266</v>
      </c>
      <c r="I10" s="31">
        <f>F10/$F$7</f>
        <v>7.1792063901056427E-2</v>
      </c>
      <c r="J10" s="29">
        <v>20215</v>
      </c>
      <c r="K10" s="22">
        <f t="shared" si="2"/>
        <v>1.2672723194257514</v>
      </c>
      <c r="L10" s="20">
        <f t="shared" si="3"/>
        <v>11299</v>
      </c>
      <c r="M10" s="31">
        <f>J10/$J$7</f>
        <v>0.14866047462513146</v>
      </c>
      <c r="N10" s="29">
        <v>19876</v>
      </c>
      <c r="O10" s="22">
        <f t="shared" si="4"/>
        <v>-1.6769725451397433E-2</v>
      </c>
      <c r="P10" s="20">
        <f t="shared" si="5"/>
        <v>-339</v>
      </c>
      <c r="Q10" s="22">
        <f t="shared" si="6"/>
        <v>1.2943553041671478</v>
      </c>
      <c r="R10" s="20">
        <f t="shared" si="7"/>
        <v>11213</v>
      </c>
      <c r="S10" s="31">
        <f>N10/$N$7</f>
        <v>0.13855022759433142</v>
      </c>
      <c r="T10" s="31">
        <f>N10/$N$6</f>
        <v>8.7852830155320416E-2</v>
      </c>
      <c r="V10" s="29"/>
      <c r="W10" s="79"/>
      <c r="AE10" s="1" t="s">
        <v>177</v>
      </c>
    </row>
    <row r="11" spans="1:31" s="4" customFormat="1" x14ac:dyDescent="0.25">
      <c r="B11" s="234" t="s">
        <v>178</v>
      </c>
      <c r="C11" s="29">
        <f>C9-C10</f>
        <v>46469</v>
      </c>
      <c r="D11" s="29">
        <f>D9-D10</f>
        <v>17590</v>
      </c>
      <c r="E11" s="29">
        <f>E9-E10</f>
        <v>40259</v>
      </c>
      <c r="F11" s="29">
        <f>F9-F10</f>
        <v>55211</v>
      </c>
      <c r="G11" s="22">
        <f t="shared" si="0"/>
        <v>0.3713952159765519</v>
      </c>
      <c r="H11" s="20">
        <f t="shared" si="1"/>
        <v>14952</v>
      </c>
      <c r="I11" s="31">
        <f>F11/$F$7</f>
        <v>0.44456164648286522</v>
      </c>
      <c r="J11" s="29">
        <f>J9-J10</f>
        <v>40689</v>
      </c>
      <c r="K11" s="22">
        <f t="shared" si="2"/>
        <v>-0.26302729528535984</v>
      </c>
      <c r="L11" s="20">
        <f t="shared" si="3"/>
        <v>-14522</v>
      </c>
      <c r="M11" s="31">
        <f>J11/$J$7</f>
        <v>0.29922562710966971</v>
      </c>
      <c r="N11" s="29">
        <f>N9-N10</f>
        <v>48735</v>
      </c>
      <c r="O11" s="22">
        <f t="shared" si="4"/>
        <v>0.19774386197743854</v>
      </c>
      <c r="P11" s="20">
        <f t="shared" si="5"/>
        <v>8046</v>
      </c>
      <c r="Q11" s="22">
        <f t="shared" si="6"/>
        <v>4.8763691923648045E-2</v>
      </c>
      <c r="R11" s="20">
        <f t="shared" si="7"/>
        <v>2266</v>
      </c>
      <c r="S11" s="31">
        <f>N11/$N$7</f>
        <v>0.33971852192643093</v>
      </c>
      <c r="T11" s="31">
        <f>N11/$N$6</f>
        <v>0.21541093165725198</v>
      </c>
      <c r="V11" s="29"/>
      <c r="W11" s="79"/>
      <c r="AE11" s="1" t="s">
        <v>179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180</v>
      </c>
    </row>
    <row r="13" spans="1:31" s="4" customFormat="1" x14ac:dyDescent="0.25">
      <c r="B13" s="125" t="s">
        <v>181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9" t="s">
        <v>183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3" t="s">
        <v>171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172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173</v>
      </c>
    </row>
    <row r="42" spans="2:31" ht="15.75" hidden="1" x14ac:dyDescent="0.25">
      <c r="B42" s="226" t="s">
        <v>100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174</v>
      </c>
    </row>
    <row r="43" spans="2:31" s="4" customFormat="1" hidden="1" x14ac:dyDescent="0.25">
      <c r="B43" s="229" t="s">
        <v>103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175</v>
      </c>
    </row>
    <row r="44" spans="2:31" s="4" customFormat="1" hidden="1" x14ac:dyDescent="0.25">
      <c r="B44" s="234" t="s">
        <v>176</v>
      </c>
      <c r="C44" s="234"/>
      <c r="D44" s="23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4" t="s">
        <v>178</v>
      </c>
      <c r="C45" s="234"/>
      <c r="D45" s="23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180</v>
      </c>
    </row>
    <row r="47" spans="2:31" s="4" customFormat="1" hidden="1" x14ac:dyDescent="0.25">
      <c r="B47" s="268" t="s">
        <v>181</v>
      </c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309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3" t="s">
        <v>171</v>
      </c>
      <c r="C124" s="224">
        <v>220415</v>
      </c>
      <c r="D124" s="224">
        <v>103516</v>
      </c>
      <c r="E124" s="224">
        <v>164258</v>
      </c>
      <c r="F124" s="224">
        <v>229131</v>
      </c>
      <c r="G124" s="225">
        <f t="shared" ref="G124:G129" si="8">F124/E124-1</f>
        <v>0.39494575606667559</v>
      </c>
      <c r="H124" s="224">
        <f t="shared" ref="H124:H129" si="9">F124-E124</f>
        <v>64873</v>
      </c>
      <c r="I124" s="225"/>
      <c r="J124" s="224">
        <v>239109</v>
      </c>
      <c r="K124" s="225"/>
      <c r="L124" s="225">
        <f t="shared" ref="L124:L129" si="10">J124/F124-1</f>
        <v>4.3547141155059865E-2</v>
      </c>
      <c r="M124" s="224">
        <f t="shared" ref="M124:M129" si="11">J124-F124</f>
        <v>9978</v>
      </c>
      <c r="N124" s="225">
        <f t="shared" ref="N124:N129" si="12">J124/D124-1</f>
        <v>1.3098748019629816</v>
      </c>
      <c r="O124" s="224">
        <f t="shared" ref="O124:O129" si="13">J124-D124</f>
        <v>135593</v>
      </c>
      <c r="Z124" s="1"/>
      <c r="AE124"/>
    </row>
    <row r="125" spans="2:31" ht="18.75" x14ac:dyDescent="0.3">
      <c r="B125" s="223" t="s">
        <v>172</v>
      </c>
      <c r="C125" s="224">
        <v>120142</v>
      </c>
      <c r="D125" s="224">
        <v>61571</v>
      </c>
      <c r="E125" s="224">
        <v>104557</v>
      </c>
      <c r="F125" s="224">
        <v>134886</v>
      </c>
      <c r="G125" s="225">
        <f t="shared" si="8"/>
        <v>0.29007144428397913</v>
      </c>
      <c r="H125" s="224">
        <f t="shared" si="9"/>
        <v>30329</v>
      </c>
      <c r="I125" s="225">
        <f>F125/$F$7</f>
        <v>1.0861086060293739</v>
      </c>
      <c r="J125" s="224">
        <v>146430</v>
      </c>
      <c r="K125" s="225">
        <f>J125/$J$125</f>
        <v>1</v>
      </c>
      <c r="L125" s="225">
        <f t="shared" si="10"/>
        <v>8.5583381522174262E-2</v>
      </c>
      <c r="M125" s="224">
        <f t="shared" si="11"/>
        <v>11544</v>
      </c>
      <c r="N125" s="225">
        <f t="shared" si="12"/>
        <v>1.3782300108817465</v>
      </c>
      <c r="O125" s="224">
        <f t="shared" si="13"/>
        <v>84859</v>
      </c>
      <c r="Z125" s="1"/>
      <c r="AE125"/>
    </row>
    <row r="126" spans="2:31" ht="15.75" x14ac:dyDescent="0.25">
      <c r="B126" s="226" t="s">
        <v>100</v>
      </c>
      <c r="C126" s="227">
        <v>59066</v>
      </c>
      <c r="D126" s="227">
        <v>33780</v>
      </c>
      <c r="E126" s="227">
        <v>51310</v>
      </c>
      <c r="F126" s="227">
        <v>65021</v>
      </c>
      <c r="G126" s="228">
        <f t="shared" si="8"/>
        <v>0.26721886571818354</v>
      </c>
      <c r="H126" s="227">
        <f t="shared" si="9"/>
        <v>13711</v>
      </c>
      <c r="I126" s="228">
        <f>F126/$F$7</f>
        <v>0.52355224169028602</v>
      </c>
      <c r="J126" s="227">
        <v>80309</v>
      </c>
      <c r="K126" s="228">
        <f>J126/$J$125</f>
        <v>0.54844635662091101</v>
      </c>
      <c r="L126" s="228">
        <f t="shared" si="10"/>
        <v>0.23512403684963323</v>
      </c>
      <c r="M126" s="227">
        <f t="shared" si="11"/>
        <v>15288</v>
      </c>
      <c r="N126" s="228">
        <f t="shared" si="12"/>
        <v>1.3774126702190643</v>
      </c>
      <c r="O126" s="227">
        <f t="shared" si="13"/>
        <v>46529</v>
      </c>
      <c r="Z126" s="1"/>
      <c r="AE126"/>
    </row>
    <row r="127" spans="2:31" x14ac:dyDescent="0.25">
      <c r="B127" s="229" t="s">
        <v>103</v>
      </c>
      <c r="C127" s="230">
        <v>61076</v>
      </c>
      <c r="D127" s="230">
        <v>27791</v>
      </c>
      <c r="E127" s="230">
        <v>53247</v>
      </c>
      <c r="F127" s="230">
        <v>69865</v>
      </c>
      <c r="G127" s="231">
        <f t="shared" si="8"/>
        <v>0.31209270005821921</v>
      </c>
      <c r="H127" s="232">
        <f t="shared" si="9"/>
        <v>16618</v>
      </c>
      <c r="I127" s="233">
        <f>F127/$F$7</f>
        <v>0.56255636433908784</v>
      </c>
      <c r="J127" s="230">
        <v>66121</v>
      </c>
      <c r="K127" s="233">
        <f>J127/$J$125</f>
        <v>0.45155364337908899</v>
      </c>
      <c r="L127" s="231">
        <f t="shared" si="10"/>
        <v>-5.3589064624633198E-2</v>
      </c>
      <c r="M127" s="232">
        <f t="shared" si="11"/>
        <v>-3744</v>
      </c>
      <c r="N127" s="231">
        <f t="shared" si="12"/>
        <v>1.3792234896189415</v>
      </c>
      <c r="O127" s="232">
        <f t="shared" si="13"/>
        <v>38330</v>
      </c>
      <c r="Z127" s="1"/>
      <c r="AE127"/>
    </row>
    <row r="128" spans="2:31" x14ac:dyDescent="0.25">
      <c r="B128" s="234" t="s">
        <v>176</v>
      </c>
      <c r="C128" s="29">
        <v>9678</v>
      </c>
      <c r="D128" s="29">
        <v>5360</v>
      </c>
      <c r="E128" s="29">
        <v>8578</v>
      </c>
      <c r="F128" s="29">
        <v>10079</v>
      </c>
      <c r="G128" s="22">
        <f t="shared" si="8"/>
        <v>0.17498251340638848</v>
      </c>
      <c r="H128" s="20">
        <f t="shared" si="9"/>
        <v>1501</v>
      </c>
      <c r="I128" s="31">
        <f>F128/$F$7</f>
        <v>8.1156596238082968E-2</v>
      </c>
      <c r="J128" s="29">
        <v>22004</v>
      </c>
      <c r="K128" s="31">
        <f>J128/$J$125</f>
        <v>0.15026975346581983</v>
      </c>
      <c r="L128" s="22">
        <f t="shared" si="10"/>
        <v>1.1831530905843834</v>
      </c>
      <c r="M128" s="20">
        <f t="shared" si="11"/>
        <v>11925</v>
      </c>
      <c r="N128" s="22">
        <f t="shared" si="12"/>
        <v>3.1052238805970145</v>
      </c>
      <c r="O128" s="20">
        <f t="shared" si="13"/>
        <v>16644</v>
      </c>
      <c r="Z128" s="1"/>
      <c r="AE128"/>
    </row>
    <row r="129" spans="2:31" x14ac:dyDescent="0.25">
      <c r="B129" s="234" t="s">
        <v>178</v>
      </c>
      <c r="C129" s="29">
        <f>C127-C128</f>
        <v>51398</v>
      </c>
      <c r="D129" s="29">
        <f>D127-D128</f>
        <v>22431</v>
      </c>
      <c r="E129" s="29">
        <f>E127-E128</f>
        <v>44669</v>
      </c>
      <c r="F129" s="29">
        <f>F127-F128</f>
        <v>59786</v>
      </c>
      <c r="G129" s="22">
        <f t="shared" si="8"/>
        <v>0.33842261971389553</v>
      </c>
      <c r="H129" s="20">
        <f t="shared" si="9"/>
        <v>15117</v>
      </c>
      <c r="I129" s="31">
        <f>F129/$F$7</f>
        <v>0.48139976810100488</v>
      </c>
      <c r="J129" s="29">
        <f>J127-J128</f>
        <v>44117</v>
      </c>
      <c r="K129" s="31">
        <f>J129/$J$125</f>
        <v>0.30128388991326915</v>
      </c>
      <c r="L129" s="22">
        <f t="shared" si="10"/>
        <v>-0.26208476900946709</v>
      </c>
      <c r="M129" s="20">
        <f t="shared" si="11"/>
        <v>-15669</v>
      </c>
      <c r="N129" s="22">
        <f t="shared" si="12"/>
        <v>0.96678703579867142</v>
      </c>
      <c r="O129" s="20">
        <f t="shared" si="13"/>
        <v>21686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25" t="s">
        <v>181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4B6F7-AC8B-4AE2-9E24-6694E2661AC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189</v>
      </c>
      <c r="C6" s="242">
        <v>109887</v>
      </c>
      <c r="D6" s="242">
        <v>48506</v>
      </c>
      <c r="E6" s="242">
        <v>94808</v>
      </c>
      <c r="F6" s="243">
        <f>E6/$E$6</f>
        <v>1</v>
      </c>
      <c r="G6" s="242">
        <v>124192</v>
      </c>
      <c r="H6" s="243">
        <f>G6/E6-1</f>
        <v>0.30993165133743994</v>
      </c>
      <c r="I6" s="242">
        <f>G6-E6</f>
        <v>29384</v>
      </c>
      <c r="J6" s="243">
        <f>G6/$G$6</f>
        <v>1</v>
      </c>
      <c r="K6" s="242">
        <v>135981</v>
      </c>
      <c r="L6" s="243">
        <f t="shared" ref="L6:L12" si="0">K6/G6-1</f>
        <v>9.4925599072404054E-2</v>
      </c>
      <c r="M6" s="242">
        <f t="shared" ref="M6:M12" si="1">K6-G6</f>
        <v>11789</v>
      </c>
      <c r="N6" s="243">
        <f>K6/$K$6</f>
        <v>1</v>
      </c>
      <c r="O6" s="242">
        <v>143457</v>
      </c>
      <c r="P6" s="243">
        <f t="shared" ref="P6:P11" si="2">O6/K6-1</f>
        <v>5.4978269022878168E-2</v>
      </c>
      <c r="Q6" s="242">
        <f t="shared" ref="Q6:Q12" si="3">O6-K6</f>
        <v>7476</v>
      </c>
      <c r="R6" s="243">
        <f>O6/C6-1</f>
        <v>0.30549564552676833</v>
      </c>
      <c r="S6" s="242">
        <f>O6-C6</f>
        <v>33570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109887</v>
      </c>
      <c r="D7" s="245">
        <v>48506</v>
      </c>
      <c r="E7" s="245">
        <v>94808</v>
      </c>
      <c r="F7" s="246">
        <f t="shared" ref="F7:F12" si="4">E7/$E$6</f>
        <v>1</v>
      </c>
      <c r="G7" s="245">
        <v>124192</v>
      </c>
      <c r="H7" s="247">
        <f>G7/E7-1</f>
        <v>0.30993165133743994</v>
      </c>
      <c r="I7" s="248">
        <f>G7-E7</f>
        <v>29384</v>
      </c>
      <c r="J7" s="246">
        <f>G7/$G$6</f>
        <v>1</v>
      </c>
      <c r="K7" s="245">
        <v>135981</v>
      </c>
      <c r="L7" s="249">
        <f t="shared" si="0"/>
        <v>9.4925599072404054E-2</v>
      </c>
      <c r="M7" s="250">
        <f t="shared" si="1"/>
        <v>11789</v>
      </c>
      <c r="N7" s="246">
        <f>K7/$K$6</f>
        <v>1</v>
      </c>
      <c r="O7" s="245">
        <v>143457</v>
      </c>
      <c r="P7" s="247">
        <f t="shared" si="2"/>
        <v>5.4978269022878168E-2</v>
      </c>
      <c r="Q7" s="248">
        <f t="shared" si="3"/>
        <v>7476</v>
      </c>
      <c r="R7" s="247">
        <f t="shared" ref="R7:R10" si="5">O7/C7-1</f>
        <v>0.30549564552676833</v>
      </c>
      <c r="S7" s="248">
        <f t="shared" ref="S7:S10" si="6">O7-C7</f>
        <v>33570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45265</v>
      </c>
      <c r="D8" s="251">
        <v>19832</v>
      </c>
      <c r="E8" s="251">
        <v>29317</v>
      </c>
      <c r="F8" s="252">
        <f t="shared" si="4"/>
        <v>0.30922495991899418</v>
      </c>
      <c r="G8" s="251">
        <v>47300</v>
      </c>
      <c r="H8" s="253">
        <f>IFERROR(G8/E8-1,"-")</f>
        <v>0.61339836954667937</v>
      </c>
      <c r="I8" s="254">
        <f t="shared" ref="I8:I12" si="7">G8-E8</f>
        <v>17983</v>
      </c>
      <c r="J8" s="252">
        <f t="shared" ref="J8:J12" si="8">G8/$G$6</f>
        <v>0.38086189126513786</v>
      </c>
      <c r="K8" s="251">
        <v>56402</v>
      </c>
      <c r="L8" s="255">
        <f>IFERROR(K8/G8-1,"-")</f>
        <v>0.19243128964059197</v>
      </c>
      <c r="M8" s="256">
        <f>IF(G8=0,"nd",K8-G8)</f>
        <v>9102</v>
      </c>
      <c r="N8" s="257">
        <f t="shared" ref="N8:N12" si="9">K8/$K$6</f>
        <v>0.4147785352365404</v>
      </c>
      <c r="O8" s="251">
        <v>61696</v>
      </c>
      <c r="P8" s="255">
        <f>IFERROR(O8/K8-1,"-")</f>
        <v>9.3861919790078296E-2</v>
      </c>
      <c r="Q8" s="258">
        <f t="shared" si="3"/>
        <v>5294</v>
      </c>
      <c r="R8" s="255">
        <f>IFERROR(O8/C8-1,"-")</f>
        <v>0.3629956920357893</v>
      </c>
      <c r="S8" s="258">
        <f t="shared" si="6"/>
        <v>16431</v>
      </c>
      <c r="T8" s="257">
        <f t="shared" ref="T8:T12" si="10">O8/$O$6</f>
        <v>0.43006615222679967</v>
      </c>
      <c r="V8" s="29"/>
      <c r="W8" s="79"/>
      <c r="AE8" s="1"/>
    </row>
    <row r="9" spans="1:31" s="4" customFormat="1" x14ac:dyDescent="0.25">
      <c r="B9" s="97" t="s">
        <v>61</v>
      </c>
      <c r="C9" s="251">
        <v>64622</v>
      </c>
      <c r="D9" s="251">
        <v>28674</v>
      </c>
      <c r="E9" s="251">
        <v>65491</v>
      </c>
      <c r="F9" s="257">
        <f t="shared" si="4"/>
        <v>0.69077504008100588</v>
      </c>
      <c r="G9" s="251">
        <v>76892</v>
      </c>
      <c r="H9" s="253">
        <f>IFERROR(G9/E9-1,"-")</f>
        <v>0.17408498877708389</v>
      </c>
      <c r="I9" s="258">
        <f t="shared" si="7"/>
        <v>11401</v>
      </c>
      <c r="J9" s="257">
        <f t="shared" si="8"/>
        <v>0.61913810873486219</v>
      </c>
      <c r="K9" s="251">
        <v>79579</v>
      </c>
      <c r="L9" s="255">
        <f>IFERROR(K9/G9-1,"-")</f>
        <v>3.4945117827602346E-2</v>
      </c>
      <c r="M9" s="256">
        <f>IF(G9=0,"nd",K9-G9)</f>
        <v>2687</v>
      </c>
      <c r="N9" s="257">
        <f t="shared" si="9"/>
        <v>0.5852214647634596</v>
      </c>
      <c r="O9" s="251">
        <v>81761</v>
      </c>
      <c r="P9" s="255">
        <f t="shared" si="2"/>
        <v>2.7419294034858543E-2</v>
      </c>
      <c r="Q9" s="258">
        <f t="shared" si="3"/>
        <v>2182</v>
      </c>
      <c r="R9" s="259">
        <f t="shared" si="5"/>
        <v>0.26521927516944688</v>
      </c>
      <c r="S9" s="258">
        <f t="shared" si="6"/>
        <v>17139</v>
      </c>
      <c r="T9" s="257">
        <f t="shared" si="10"/>
        <v>0.56993384777320033</v>
      </c>
      <c r="V9" s="29"/>
      <c r="W9" s="79"/>
      <c r="AE9" s="1"/>
    </row>
    <row r="10" spans="1:31" s="4" customFormat="1" x14ac:dyDescent="0.25">
      <c r="B10" s="244" t="s">
        <v>191</v>
      </c>
      <c r="C10" s="260" t="e">
        <v>#REF!</v>
      </c>
      <c r="D10" s="260" t="e">
        <v>#REF!</v>
      </c>
      <c r="E10" s="260" t="e">
        <v>#REF!</v>
      </c>
      <c r="F10" s="261" t="str">
        <f>IFERROR(E10/$E$6,"-")</f>
        <v>-</v>
      </c>
      <c r="G10" s="260" t="e">
        <v>#REF!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e">
        <v>#REF!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e">
        <v>#REF!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#REF!</v>
      </c>
      <c r="S10" s="250" t="e">
        <f t="shared" si="6"/>
        <v>#REF!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143.457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189</v>
      </c>
      <c r="C134" s="242">
        <v>109887</v>
      </c>
      <c r="D134" s="227">
        <v>33780</v>
      </c>
      <c r="E134" s="227">
        <v>51310</v>
      </c>
      <c r="F134" s="227">
        <v>65021</v>
      </c>
      <c r="G134" s="228">
        <f>F134/E134-1</f>
        <v>0.26721886571818354</v>
      </c>
      <c r="H134" s="227">
        <f>F134-E134</f>
        <v>13711</v>
      </c>
      <c r="I134" s="228">
        <f>F134/F$134</f>
        <v>1</v>
      </c>
      <c r="J134" s="227">
        <v>80309</v>
      </c>
      <c r="K134" s="228">
        <f>J134/J$134</f>
        <v>1</v>
      </c>
      <c r="L134" s="228">
        <f>J134/F134-1</f>
        <v>0.23512403684963323</v>
      </c>
      <c r="M134" s="227">
        <f>J134-F134</f>
        <v>15288</v>
      </c>
      <c r="N134" s="228">
        <f>J134/D134-1</f>
        <v>1.3774126702190643</v>
      </c>
      <c r="O134" s="227">
        <f>J134-D134</f>
        <v>46529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109887</v>
      </c>
      <c r="D135" s="245">
        <v>33780</v>
      </c>
      <c r="E135" s="245">
        <v>51310</v>
      </c>
      <c r="F135" s="245">
        <v>65021</v>
      </c>
      <c r="G135" s="249">
        <f>IFERROR(F135/E135-1,"-")</f>
        <v>0.26721886571818354</v>
      </c>
      <c r="H135" s="245">
        <f t="shared" ref="H135:H138" si="14">F135-E135</f>
        <v>13711</v>
      </c>
      <c r="I135" s="247">
        <f>F135/F$134</f>
        <v>1</v>
      </c>
      <c r="J135" s="245">
        <v>80309</v>
      </c>
      <c r="K135" s="246">
        <f t="shared" ref="K135:K138" si="15">J135/J$134</f>
        <v>1</v>
      </c>
      <c r="L135" s="247">
        <f t="shared" ref="L135:L138" si="16">J135/F135-1</f>
        <v>0.23512403684963323</v>
      </c>
      <c r="M135" s="248">
        <f t="shared" ref="M135:M138" si="17">J135-F135</f>
        <v>15288</v>
      </c>
      <c r="N135" s="246">
        <f t="shared" ref="N135:N138" si="18">J135/D135-1</f>
        <v>1.3774126702190643</v>
      </c>
      <c r="O135" s="245">
        <f t="shared" ref="O135:O138" si="19">J135-D135</f>
        <v>46529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45265</v>
      </c>
      <c r="D136" s="251">
        <v>12089</v>
      </c>
      <c r="E136" s="251">
        <v>17131</v>
      </c>
      <c r="F136" s="251">
        <v>22240</v>
      </c>
      <c r="G136" s="255">
        <f t="shared" ref="G136:G138" si="20">IFERROR(F136/E136-1,"-")</f>
        <v>0.29823127663300442</v>
      </c>
      <c r="H136" s="251">
        <f t="shared" si="14"/>
        <v>5109</v>
      </c>
      <c r="I136" s="259">
        <f t="shared" ref="I136:I138" si="21">F136/F$134</f>
        <v>0.34204333984405039</v>
      </c>
      <c r="J136" s="251">
        <v>31283</v>
      </c>
      <c r="K136" s="257">
        <f t="shared" si="15"/>
        <v>0.38953292906149994</v>
      </c>
      <c r="L136" s="259">
        <f t="shared" si="16"/>
        <v>0.40660971223021591</v>
      </c>
      <c r="M136" s="258">
        <f t="shared" si="17"/>
        <v>9043</v>
      </c>
      <c r="N136" s="257">
        <f t="shared" si="18"/>
        <v>1.5877243775332945</v>
      </c>
      <c r="O136" s="251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33653</v>
      </c>
      <c r="D137" s="251">
        <v>21691</v>
      </c>
      <c r="E137" s="251">
        <v>34179</v>
      </c>
      <c r="F137" s="251">
        <v>42781</v>
      </c>
      <c r="G137" s="253">
        <f t="shared" si="20"/>
        <v>0.25167500512010288</v>
      </c>
      <c r="H137" s="251">
        <f t="shared" si="14"/>
        <v>8602</v>
      </c>
      <c r="I137" s="263">
        <f t="shared" si="21"/>
        <v>0.65795666015594967</v>
      </c>
      <c r="J137" s="251">
        <v>49026</v>
      </c>
      <c r="K137" s="257">
        <f t="shared" si="15"/>
        <v>0.61046707093850006</v>
      </c>
      <c r="L137" s="259">
        <f t="shared" si="16"/>
        <v>0.14597601739089794</v>
      </c>
      <c r="M137" s="258">
        <f t="shared" si="17"/>
        <v>6245</v>
      </c>
      <c r="N137" s="257">
        <f t="shared" si="18"/>
        <v>1.2602000829837259</v>
      </c>
      <c r="O137" s="251">
        <f t="shared" si="19"/>
        <v>27335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7B9F7-346B-4BF2-A0EF-117086045ED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195</v>
      </c>
      <c r="C6" s="242">
        <v>54755</v>
      </c>
      <c r="D6" s="242">
        <v>26652</v>
      </c>
      <c r="E6" s="242">
        <v>46899</v>
      </c>
      <c r="F6" s="243">
        <f>E6/$E$6</f>
        <v>1</v>
      </c>
      <c r="G6" s="242">
        <v>60065</v>
      </c>
      <c r="H6" s="243">
        <f>G6/E6-1</f>
        <v>0.28073093242926284</v>
      </c>
      <c r="I6" s="242">
        <f>G6-E6</f>
        <v>13166</v>
      </c>
      <c r="J6" s="243">
        <f>G6/$G$6</f>
        <v>1</v>
      </c>
      <c r="K6" s="242">
        <v>75077</v>
      </c>
      <c r="L6" s="243">
        <f t="shared" ref="L6:L12" si="0">K6/G6-1</f>
        <v>0.24992924331973687</v>
      </c>
      <c r="M6" s="242">
        <f t="shared" ref="M6:M12" si="1">K6-G6</f>
        <v>15012</v>
      </c>
      <c r="N6" s="243">
        <f>K6/$K$6</f>
        <v>1</v>
      </c>
      <c r="O6" s="242">
        <v>74846</v>
      </c>
      <c r="P6" s="243">
        <f t="shared" ref="P6:P11" si="2">O6/K6-1</f>
        <v>-3.076841109793893E-3</v>
      </c>
      <c r="Q6" s="242">
        <f t="shared" ref="Q6:Q12" si="3">O6-K6</f>
        <v>-231</v>
      </c>
      <c r="R6" s="243">
        <f>O6/C6-1</f>
        <v>0.36692539494110132</v>
      </c>
      <c r="S6" s="242">
        <f>O6-C6</f>
        <v>20091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54755</v>
      </c>
      <c r="D7" s="245">
        <v>26652</v>
      </c>
      <c r="E7" s="245">
        <v>46899</v>
      </c>
      <c r="F7" s="246">
        <f t="shared" ref="F7:F12" si="4">E7/$E$6</f>
        <v>1</v>
      </c>
      <c r="G7" s="245">
        <v>60065</v>
      </c>
      <c r="H7" s="247">
        <f>G7/E7-1</f>
        <v>0.28073093242926284</v>
      </c>
      <c r="I7" s="248">
        <f>G7-E7</f>
        <v>13166</v>
      </c>
      <c r="J7" s="246">
        <f>G7/$G$6</f>
        <v>1</v>
      </c>
      <c r="K7" s="245">
        <v>75077</v>
      </c>
      <c r="L7" s="249">
        <f t="shared" si="0"/>
        <v>0.24992924331973687</v>
      </c>
      <c r="M7" s="250">
        <f t="shared" si="1"/>
        <v>15012</v>
      </c>
      <c r="N7" s="246">
        <f>K7/$K$6</f>
        <v>1</v>
      </c>
      <c r="O7" s="245">
        <v>74846</v>
      </c>
      <c r="P7" s="247">
        <f t="shared" si="2"/>
        <v>-3.076841109793893E-3</v>
      </c>
      <c r="Q7" s="248">
        <f t="shared" si="3"/>
        <v>-231</v>
      </c>
      <c r="R7" s="247">
        <f t="shared" ref="R7:R10" si="5">O7/C7-1</f>
        <v>0.36692539494110132</v>
      </c>
      <c r="S7" s="248">
        <f t="shared" ref="S7:S10" si="6">O7-C7</f>
        <v>20091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23428</v>
      </c>
      <c r="D8" s="251">
        <v>10432</v>
      </c>
      <c r="E8" s="251">
        <v>15415</v>
      </c>
      <c r="F8" s="252">
        <f t="shared" si="4"/>
        <v>0.3286850465894795</v>
      </c>
      <c r="G8" s="251">
        <v>20342</v>
      </c>
      <c r="H8" s="253">
        <f>IFERROR(G8/E8-1,"-")</f>
        <v>0.31962374310736297</v>
      </c>
      <c r="I8" s="254">
        <f t="shared" ref="I8:I12" si="7">G8-E8</f>
        <v>4927</v>
      </c>
      <c r="J8" s="252">
        <f t="shared" ref="J8:J12" si="8">G8/$G$6</f>
        <v>0.33866644468492468</v>
      </c>
      <c r="K8" s="251">
        <v>29733</v>
      </c>
      <c r="L8" s="255">
        <f>IFERROR(K8/G8-1,"-")</f>
        <v>0.46165568773965204</v>
      </c>
      <c r="M8" s="256">
        <f>IF(G8=0,"nd",K8-G8)</f>
        <v>9391</v>
      </c>
      <c r="N8" s="257">
        <f t="shared" ref="N8:N12" si="9">K8/$K$6</f>
        <v>0.39603340570347778</v>
      </c>
      <c r="O8" s="251">
        <v>26439</v>
      </c>
      <c r="P8" s="255">
        <f>IFERROR(O8/K8-1,"-")</f>
        <v>-0.11078599535869238</v>
      </c>
      <c r="Q8" s="258">
        <f t="shared" si="3"/>
        <v>-3294</v>
      </c>
      <c r="R8" s="255">
        <f>IFERROR(O8/C8-1,"-")</f>
        <v>0.12852142735188665</v>
      </c>
      <c r="S8" s="258">
        <f t="shared" si="6"/>
        <v>3011</v>
      </c>
      <c r="T8" s="257">
        <f t="shared" ref="T8:T12" si="10">O8/$O$6</f>
        <v>0.35324533041177886</v>
      </c>
      <c r="V8" s="29"/>
      <c r="W8" s="79"/>
      <c r="AE8" s="1"/>
    </row>
    <row r="9" spans="1:31" s="4" customFormat="1" x14ac:dyDescent="0.25">
      <c r="B9" s="97" t="s">
        <v>61</v>
      </c>
      <c r="C9" s="251">
        <v>31327</v>
      </c>
      <c r="D9" s="251">
        <v>16220</v>
      </c>
      <c r="E9" s="251">
        <v>31484</v>
      </c>
      <c r="F9" s="257">
        <f t="shared" si="4"/>
        <v>0.6713149534105205</v>
      </c>
      <c r="G9" s="251">
        <v>39723</v>
      </c>
      <c r="H9" s="253">
        <f>IFERROR(G9/E9-1,"-")</f>
        <v>0.26168847668657103</v>
      </c>
      <c r="I9" s="258">
        <f t="shared" si="7"/>
        <v>8239</v>
      </c>
      <c r="J9" s="257">
        <f t="shared" si="8"/>
        <v>0.66133355531507532</v>
      </c>
      <c r="K9" s="251">
        <v>45344</v>
      </c>
      <c r="L9" s="255">
        <f>IFERROR(K9/G9-1,"-")</f>
        <v>0.14150492158195505</v>
      </c>
      <c r="M9" s="256">
        <f>IF(G9=0,"nd",K9-G9)</f>
        <v>5621</v>
      </c>
      <c r="N9" s="257">
        <f t="shared" si="9"/>
        <v>0.60396659429652222</v>
      </c>
      <c r="O9" s="251">
        <v>48407</v>
      </c>
      <c r="P9" s="255">
        <f t="shared" si="2"/>
        <v>6.7550282286520824E-2</v>
      </c>
      <c r="Q9" s="258">
        <f t="shared" si="3"/>
        <v>3063</v>
      </c>
      <c r="R9" s="259">
        <f t="shared" si="5"/>
        <v>0.54521658633127967</v>
      </c>
      <c r="S9" s="258">
        <f t="shared" si="6"/>
        <v>17080</v>
      </c>
      <c r="T9" s="257">
        <f t="shared" si="10"/>
        <v>0.64675466958822114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tr">
        <f>IFERROR(E10/$E$6,"-")</f>
        <v>-</v>
      </c>
      <c r="G10" s="260" t="s">
        <v>227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227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227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74.846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195</v>
      </c>
      <c r="C134" s="227">
        <v>59066</v>
      </c>
      <c r="D134" s="227">
        <v>33780</v>
      </c>
      <c r="E134" s="227">
        <v>51310</v>
      </c>
      <c r="F134" s="227">
        <v>65021</v>
      </c>
      <c r="G134" s="228">
        <f>F134/E134-1</f>
        <v>0.26721886571818354</v>
      </c>
      <c r="H134" s="227">
        <f>F134-E134</f>
        <v>13711</v>
      </c>
      <c r="I134" s="228">
        <f>F134/F$134</f>
        <v>1</v>
      </c>
      <c r="J134" s="227">
        <v>80309</v>
      </c>
      <c r="K134" s="228">
        <f>J134/J$134</f>
        <v>1</v>
      </c>
      <c r="L134" s="228">
        <f>J134/F134-1</f>
        <v>0.23512403684963323</v>
      </c>
      <c r="M134" s="227">
        <f>J134-F134</f>
        <v>15288</v>
      </c>
      <c r="N134" s="228">
        <f>J134/D134-1</f>
        <v>1.3774126702190643</v>
      </c>
      <c r="O134" s="227">
        <f>J134-D134</f>
        <v>46529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59066</v>
      </c>
      <c r="D135" s="245">
        <v>33780</v>
      </c>
      <c r="E135" s="245">
        <v>51310</v>
      </c>
      <c r="F135" s="245">
        <v>65021</v>
      </c>
      <c r="G135" s="249">
        <f>IFERROR(F135/E135-1,"-")</f>
        <v>0.26721886571818354</v>
      </c>
      <c r="H135" s="245">
        <f t="shared" ref="H135:H138" si="14">F135-E135</f>
        <v>13711</v>
      </c>
      <c r="I135" s="247">
        <f>F135/F$134</f>
        <v>1</v>
      </c>
      <c r="J135" s="245">
        <v>80309</v>
      </c>
      <c r="K135" s="246">
        <f t="shared" ref="K135:K138" si="15">J135/J$134</f>
        <v>1</v>
      </c>
      <c r="L135" s="247">
        <f t="shared" ref="L135:L138" si="16">J135/F135-1</f>
        <v>0.23512403684963323</v>
      </c>
      <c r="M135" s="248">
        <f t="shared" ref="M135:M138" si="17">J135-F135</f>
        <v>15288</v>
      </c>
      <c r="N135" s="246">
        <f t="shared" ref="N135:N138" si="18">J135/D135-1</f>
        <v>1.3774126702190643</v>
      </c>
      <c r="O135" s="245">
        <f t="shared" ref="O135:O138" si="19">J135-D135</f>
        <v>46529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25413</v>
      </c>
      <c r="D136" s="251">
        <v>12089</v>
      </c>
      <c r="E136" s="251">
        <v>17131</v>
      </c>
      <c r="F136" s="251">
        <v>22240</v>
      </c>
      <c r="G136" s="255">
        <f t="shared" ref="G136:G138" si="20">IFERROR(F136/E136-1,"-")</f>
        <v>0.29823127663300442</v>
      </c>
      <c r="H136" s="251">
        <f t="shared" si="14"/>
        <v>5109</v>
      </c>
      <c r="I136" s="259">
        <f t="shared" ref="I136:I138" si="21">F136/F$134</f>
        <v>0.34204333984405039</v>
      </c>
      <c r="J136" s="251">
        <v>31283</v>
      </c>
      <c r="K136" s="257">
        <f t="shared" si="15"/>
        <v>0.38953292906149994</v>
      </c>
      <c r="L136" s="259">
        <f t="shared" si="16"/>
        <v>0.40660971223021591</v>
      </c>
      <c r="M136" s="258">
        <f t="shared" si="17"/>
        <v>9043</v>
      </c>
      <c r="N136" s="257">
        <f t="shared" si="18"/>
        <v>1.5877243775332945</v>
      </c>
      <c r="O136" s="251">
        <f t="shared" si="19"/>
        <v>19194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33653</v>
      </c>
      <c r="D137" s="251">
        <v>21691</v>
      </c>
      <c r="E137" s="251">
        <v>34179</v>
      </c>
      <c r="F137" s="251">
        <v>42781</v>
      </c>
      <c r="G137" s="253">
        <f t="shared" si="20"/>
        <v>0.25167500512010288</v>
      </c>
      <c r="H137" s="251">
        <f t="shared" si="14"/>
        <v>8602</v>
      </c>
      <c r="I137" s="263">
        <f t="shared" si="21"/>
        <v>0.65795666015594967</v>
      </c>
      <c r="J137" s="251">
        <v>49026</v>
      </c>
      <c r="K137" s="257">
        <f t="shared" si="15"/>
        <v>0.61046707093850006</v>
      </c>
      <c r="L137" s="259">
        <f t="shared" si="16"/>
        <v>0.14597601739089794</v>
      </c>
      <c r="M137" s="258">
        <f t="shared" si="17"/>
        <v>6245</v>
      </c>
      <c r="N137" s="257">
        <f t="shared" si="18"/>
        <v>1.2602000829837259</v>
      </c>
      <c r="O137" s="251">
        <f t="shared" si="19"/>
        <v>27335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2973A-814E-424E-92C4-8EF57053F81B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E88CC-21FF-4CC8-960A-F04EE7C0CDF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55132</v>
      </c>
      <c r="D6" s="242">
        <v>21854</v>
      </c>
      <c r="E6" s="242">
        <v>47909</v>
      </c>
      <c r="F6" s="243">
        <f>E6/$E$6</f>
        <v>1</v>
      </c>
      <c r="G6" s="242">
        <v>64127</v>
      </c>
      <c r="H6" s="243">
        <f>G6/E6-1</f>
        <v>0.33851677137907288</v>
      </c>
      <c r="I6" s="242">
        <f>G6-E6</f>
        <v>16218</v>
      </c>
      <c r="J6" s="243">
        <f>G6/$G$6</f>
        <v>1</v>
      </c>
      <c r="K6" s="242">
        <v>60904</v>
      </c>
      <c r="L6" s="243">
        <f t="shared" ref="L6:L12" si="0">K6/G6-1</f>
        <v>-5.0259641024841373E-2</v>
      </c>
      <c r="M6" s="242">
        <f t="shared" ref="M6:M12" si="1">K6-G6</f>
        <v>-3223</v>
      </c>
      <c r="N6" s="243">
        <f>K6/$K$6</f>
        <v>1</v>
      </c>
      <c r="O6" s="242">
        <v>68611</v>
      </c>
      <c r="P6" s="243">
        <f t="shared" ref="P6:P11" si="2">O6/K6-1</f>
        <v>0.12654341258373836</v>
      </c>
      <c r="Q6" s="242">
        <f t="shared" ref="Q6:Q12" si="3">O6-K6</f>
        <v>7707</v>
      </c>
      <c r="R6" s="243">
        <f>O6/C6-1</f>
        <v>0.24448596096640784</v>
      </c>
      <c r="S6" s="242">
        <f>O6-C6</f>
        <v>13479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55132</v>
      </c>
      <c r="D7" s="245">
        <v>21854</v>
      </c>
      <c r="E7" s="245">
        <v>47909</v>
      </c>
      <c r="F7" s="246">
        <f t="shared" ref="F7:F12" si="4">E7/$E$6</f>
        <v>1</v>
      </c>
      <c r="G7" s="245">
        <v>64127</v>
      </c>
      <c r="H7" s="247">
        <f>G7/E7-1</f>
        <v>0.33851677137907288</v>
      </c>
      <c r="I7" s="248">
        <f>G7-E7</f>
        <v>16218</v>
      </c>
      <c r="J7" s="246">
        <f>G7/$G$6</f>
        <v>1</v>
      </c>
      <c r="K7" s="245">
        <v>60904</v>
      </c>
      <c r="L7" s="249">
        <f t="shared" si="0"/>
        <v>-5.0259641024841373E-2</v>
      </c>
      <c r="M7" s="250">
        <f t="shared" si="1"/>
        <v>-3223</v>
      </c>
      <c r="N7" s="246">
        <f>K7/$K$6</f>
        <v>1</v>
      </c>
      <c r="O7" s="245">
        <v>68611</v>
      </c>
      <c r="P7" s="247">
        <f t="shared" si="2"/>
        <v>0.12654341258373836</v>
      </c>
      <c r="Q7" s="248">
        <f t="shared" si="3"/>
        <v>7707</v>
      </c>
      <c r="R7" s="247">
        <f t="shared" ref="R7:R10" si="5">O7/C7-1</f>
        <v>0.24448596096640784</v>
      </c>
      <c r="S7" s="248">
        <f t="shared" ref="S7:S10" si="6">O7-C7</f>
        <v>13479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21837</v>
      </c>
      <c r="D8" s="251">
        <v>9400</v>
      </c>
      <c r="E8" s="251">
        <v>13902</v>
      </c>
      <c r="F8" s="252">
        <f t="shared" si="4"/>
        <v>0.29017512367196141</v>
      </c>
      <c r="G8" s="251">
        <v>26958</v>
      </c>
      <c r="H8" s="253">
        <f>IFERROR(G8/E8-1,"-")</f>
        <v>0.9391454466983169</v>
      </c>
      <c r="I8" s="254">
        <f t="shared" ref="I8:I12" si="7">G8-E8</f>
        <v>13056</v>
      </c>
      <c r="J8" s="252">
        <f t="shared" ref="J8:J12" si="8">G8/$G$6</f>
        <v>0.420384549409765</v>
      </c>
      <c r="K8" s="251">
        <v>26669</v>
      </c>
      <c r="L8" s="255">
        <f>IFERROR(K8/G8-1,"-")</f>
        <v>-1.0720379850137296E-2</v>
      </c>
      <c r="M8" s="256">
        <f>IF(G8=0,"nd",K8-G8)</f>
        <v>-289</v>
      </c>
      <c r="N8" s="257">
        <f t="shared" ref="N8:N12" si="9">K8/$K$6</f>
        <v>0.43788585314593459</v>
      </c>
      <c r="O8" s="251">
        <v>35257</v>
      </c>
      <c r="P8" s="255">
        <f>IFERROR(O8/K8-1,"-")</f>
        <v>0.32202182309047966</v>
      </c>
      <c r="Q8" s="258">
        <f t="shared" si="3"/>
        <v>8588</v>
      </c>
      <c r="R8" s="255">
        <f>IFERROR(O8/C8-1,"-")</f>
        <v>0.61455328112836005</v>
      </c>
      <c r="S8" s="258">
        <f t="shared" si="6"/>
        <v>13420</v>
      </c>
      <c r="T8" s="257">
        <f t="shared" ref="T8:T12" si="10">O8/$O$6</f>
        <v>0.51386803865269415</v>
      </c>
      <c r="V8" s="29"/>
      <c r="W8" s="79"/>
      <c r="AE8" s="1"/>
    </row>
    <row r="9" spans="1:31" s="4" customFormat="1" x14ac:dyDescent="0.25">
      <c r="B9" s="97" t="s">
        <v>61</v>
      </c>
      <c r="C9" s="251">
        <v>33295</v>
      </c>
      <c r="D9" s="251">
        <v>12454</v>
      </c>
      <c r="E9" s="251">
        <v>34007</v>
      </c>
      <c r="F9" s="257">
        <f t="shared" si="4"/>
        <v>0.70982487632803859</v>
      </c>
      <c r="G9" s="251">
        <v>37169</v>
      </c>
      <c r="H9" s="253">
        <f>IFERROR(G9/E9-1,"-")</f>
        <v>9.2980856882406648E-2</v>
      </c>
      <c r="I9" s="258">
        <f t="shared" si="7"/>
        <v>3162</v>
      </c>
      <c r="J9" s="257">
        <f t="shared" si="8"/>
        <v>0.579615450590235</v>
      </c>
      <c r="K9" s="251">
        <v>34235</v>
      </c>
      <c r="L9" s="255">
        <f>IFERROR(K9/G9-1,"-")</f>
        <v>-7.8936748365573517E-2</v>
      </c>
      <c r="M9" s="256">
        <f>IF(G9=0,"nd",K9-G9)</f>
        <v>-2934</v>
      </c>
      <c r="N9" s="257">
        <f t="shared" si="9"/>
        <v>0.56211414685406547</v>
      </c>
      <c r="O9" s="251">
        <v>33354</v>
      </c>
      <c r="P9" s="255">
        <f t="shared" si="2"/>
        <v>-2.5733898057543447E-2</v>
      </c>
      <c r="Q9" s="258">
        <f t="shared" si="3"/>
        <v>-881</v>
      </c>
      <c r="R9" s="259">
        <f t="shared" si="5"/>
        <v>1.7720378435199802E-3</v>
      </c>
      <c r="S9" s="258">
        <f t="shared" si="6"/>
        <v>59</v>
      </c>
      <c r="T9" s="257">
        <f t="shared" si="10"/>
        <v>0.48613196134730585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tr">
        <f>IFERROR(E10/$E$6,"-")</f>
        <v>-</v>
      </c>
      <c r="G10" s="260" t="s">
        <v>227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227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227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68.611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197</v>
      </c>
      <c r="C134" s="227">
        <v>61076</v>
      </c>
      <c r="D134" s="227">
        <v>27791</v>
      </c>
      <c r="E134" s="227">
        <v>53247</v>
      </c>
      <c r="F134" s="227">
        <v>69865</v>
      </c>
      <c r="G134" s="228">
        <f>F134/E134-1</f>
        <v>0.31209270005821921</v>
      </c>
      <c r="H134" s="227">
        <f>F134-E134</f>
        <v>16618</v>
      </c>
      <c r="I134" s="228">
        <f>F134/F$134</f>
        <v>1</v>
      </c>
      <c r="J134" s="227">
        <v>66121</v>
      </c>
      <c r="K134" s="228">
        <f>J134/J$134</f>
        <v>1</v>
      </c>
      <c r="L134" s="228">
        <f>J134/F134-1</f>
        <v>-5.3589064624633198E-2</v>
      </c>
      <c r="M134" s="227">
        <f>J134-F134</f>
        <v>-3744</v>
      </c>
      <c r="N134" s="228">
        <f>J134/D134-1</f>
        <v>1.3792234896189415</v>
      </c>
      <c r="O134" s="227">
        <f>J134-D134</f>
        <v>38330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61076</v>
      </c>
      <c r="D135" s="245">
        <v>27791</v>
      </c>
      <c r="E135" s="245">
        <v>53247</v>
      </c>
      <c r="F135" s="245">
        <v>69865</v>
      </c>
      <c r="G135" s="249">
        <f>IFERROR(F135/E135-1,"-")</f>
        <v>0.31209270005821921</v>
      </c>
      <c r="H135" s="245">
        <f t="shared" ref="H135:H138" si="14">F135-E135</f>
        <v>16618</v>
      </c>
      <c r="I135" s="247">
        <f>F135/F$134</f>
        <v>1</v>
      </c>
      <c r="J135" s="245">
        <v>66121</v>
      </c>
      <c r="K135" s="246">
        <f t="shared" ref="K135:K138" si="15">J135/J$134</f>
        <v>1</v>
      </c>
      <c r="L135" s="247">
        <f t="shared" ref="L135:L138" si="16">J135/F135-1</f>
        <v>-5.3589064624633198E-2</v>
      </c>
      <c r="M135" s="248">
        <f t="shared" ref="M135:M138" si="17">J135-F135</f>
        <v>-3744</v>
      </c>
      <c r="N135" s="246">
        <f t="shared" ref="N135:N138" si="18">J135/D135-1</f>
        <v>1.3792234896189415</v>
      </c>
      <c r="O135" s="245">
        <f t="shared" ref="O135:O138" si="19">J135-D135</f>
        <v>38330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24655</v>
      </c>
      <c r="D136" s="251">
        <v>11647</v>
      </c>
      <c r="E136" s="251">
        <v>15693</v>
      </c>
      <c r="F136" s="251">
        <v>29334</v>
      </c>
      <c r="G136" s="255">
        <f t="shared" ref="G136:G138" si="20">IFERROR(F136/E136-1,"-")</f>
        <v>0.86924106289428416</v>
      </c>
      <c r="H136" s="251">
        <f t="shared" si="14"/>
        <v>13641</v>
      </c>
      <c r="I136" s="259">
        <f t="shared" ref="I136:I138" si="21">F136/F$134</f>
        <v>0.41986688613755097</v>
      </c>
      <c r="J136" s="251">
        <v>29429</v>
      </c>
      <c r="K136" s="257">
        <f t="shared" si="15"/>
        <v>0.44507796312820436</v>
      </c>
      <c r="L136" s="259">
        <f t="shared" si="16"/>
        <v>3.2385627599371691E-3</v>
      </c>
      <c r="M136" s="258">
        <f t="shared" si="17"/>
        <v>95</v>
      </c>
      <c r="N136" s="257">
        <f t="shared" si="18"/>
        <v>1.5267450845711341</v>
      </c>
      <c r="O136" s="251">
        <f t="shared" si="19"/>
        <v>17782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36421</v>
      </c>
      <c r="D137" s="251">
        <v>16144</v>
      </c>
      <c r="E137" s="251">
        <v>37554</v>
      </c>
      <c r="F137" s="251">
        <v>40531</v>
      </c>
      <c r="G137" s="253">
        <f t="shared" si="20"/>
        <v>7.9272514246152115E-2</v>
      </c>
      <c r="H137" s="251">
        <f t="shared" si="14"/>
        <v>2977</v>
      </c>
      <c r="I137" s="263">
        <f t="shared" si="21"/>
        <v>0.58013311386244903</v>
      </c>
      <c r="J137" s="251">
        <v>36692</v>
      </c>
      <c r="K137" s="257">
        <f t="shared" si="15"/>
        <v>0.55492203687179564</v>
      </c>
      <c r="L137" s="259">
        <f t="shared" si="16"/>
        <v>-9.4717623547408203E-2</v>
      </c>
      <c r="M137" s="258">
        <f t="shared" si="17"/>
        <v>-3839</v>
      </c>
      <c r="N137" s="257">
        <f t="shared" si="18"/>
        <v>1.2727948463825571</v>
      </c>
      <c r="O137" s="251">
        <f t="shared" si="19"/>
        <v>20548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A48F1-8E00-4E18-A627-34390EAB4B43}">
  <sheetPr>
    <tabColor theme="4" tint="0.39997558519241921"/>
  </sheetPr>
  <dimension ref="A1:AE149"/>
  <sheetViews>
    <sheetView showGridLines="0" topLeftCell="B1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977442</v>
      </c>
      <c r="D6" s="242">
        <v>431442</v>
      </c>
      <c r="E6" s="242">
        <v>739628</v>
      </c>
      <c r="F6" s="243">
        <f>E6/$E$6</f>
        <v>1</v>
      </c>
      <c r="G6" s="242">
        <v>947988</v>
      </c>
      <c r="H6" s="243">
        <f>G6/E6-1</f>
        <v>0.281709183535507</v>
      </c>
      <c r="I6" s="242">
        <f>G6-E6</f>
        <v>208360</v>
      </c>
      <c r="J6" s="243">
        <f>G6/$G$6</f>
        <v>1</v>
      </c>
      <c r="K6" s="242">
        <v>974590</v>
      </c>
      <c r="L6" s="243">
        <f>K6/G6-1</f>
        <v>2.8061536643923857E-2</v>
      </c>
      <c r="M6" s="242">
        <f>K6-G6</f>
        <v>26602</v>
      </c>
      <c r="N6" s="243">
        <f>K6/$K$6</f>
        <v>1</v>
      </c>
      <c r="O6" s="242">
        <v>990510</v>
      </c>
      <c r="P6" s="243">
        <f>O6/K6-1</f>
        <v>1.6335074236345504E-2</v>
      </c>
      <c r="Q6" s="242">
        <f>O6-K6</f>
        <v>15920</v>
      </c>
      <c r="R6" s="243">
        <f>IFERROR(O6/C6-1,"-")</f>
        <v>1.3369591239173362E-2</v>
      </c>
      <c r="S6" s="242">
        <f>O6-C6</f>
        <v>13068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210585</v>
      </c>
      <c r="D7" s="251">
        <v>95402</v>
      </c>
      <c r="E7" s="251">
        <v>233548</v>
      </c>
      <c r="F7" s="257">
        <f t="shared" ref="F7:F16" si="0">E7/$E$6</f>
        <v>0.31576414089244864</v>
      </c>
      <c r="G7" s="251">
        <v>194307</v>
      </c>
      <c r="H7" s="259">
        <f>G7/E7-1</f>
        <v>-0.16802113484165992</v>
      </c>
      <c r="I7" s="258">
        <f>G7-E7</f>
        <v>-39241</v>
      </c>
      <c r="J7" s="257">
        <f>G7/$G$6</f>
        <v>0.20496778440233421</v>
      </c>
      <c r="K7" s="251">
        <v>169678</v>
      </c>
      <c r="L7" s="259">
        <f>K7/G7-1</f>
        <v>-0.12675302485242423</v>
      </c>
      <c r="M7" s="258">
        <f>K7-G7</f>
        <v>-24629</v>
      </c>
      <c r="N7" s="257">
        <f>K7/$K$6</f>
        <v>0.17410193004237678</v>
      </c>
      <c r="O7" s="251">
        <v>151006</v>
      </c>
      <c r="P7" s="259">
        <f>O7/K7-1</f>
        <v>-0.11004372988837685</v>
      </c>
      <c r="Q7" s="258">
        <f>O7-K7</f>
        <v>-18672</v>
      </c>
      <c r="R7" s="259">
        <f t="shared" ref="R7:R16" si="1">IFERROR(O7/C7-1,"-")</f>
        <v>-0.28292138566374625</v>
      </c>
      <c r="S7" s="258">
        <f t="shared" ref="S7:S16" si="2">O7-C7</f>
        <v>-59579</v>
      </c>
      <c r="T7" s="257">
        <f>O7/$O$6</f>
        <v>0.15245277685232861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119383</v>
      </c>
      <c r="D8" s="251">
        <v>44587</v>
      </c>
      <c r="E8" s="251">
        <v>75925</v>
      </c>
      <c r="F8" s="257">
        <f t="shared" si="0"/>
        <v>0.1026529552694057</v>
      </c>
      <c r="G8" s="251">
        <v>115928</v>
      </c>
      <c r="H8" s="259">
        <f t="shared" ref="H8:H16" si="3">G8/E8-1</f>
        <v>0.52687520579519265</v>
      </c>
      <c r="I8" s="258">
        <f t="shared" ref="I8:I16" si="4">G8-E8</f>
        <v>40003</v>
      </c>
      <c r="J8" s="257">
        <f t="shared" ref="J8:J16" si="5">G8/$G$6</f>
        <v>0.12228846778651206</v>
      </c>
      <c r="K8" s="251">
        <v>111509</v>
      </c>
      <c r="L8" s="259">
        <f t="shared" ref="L8:L16" si="6">K8/G8-1</f>
        <v>-3.8118487336967766E-2</v>
      </c>
      <c r="M8" s="258">
        <f t="shared" ref="M8:M16" si="7">K8-G8</f>
        <v>-4419</v>
      </c>
      <c r="N8" s="257">
        <f t="shared" ref="N8:N16" si="8">K8/$K$6</f>
        <v>0.11441631865707631</v>
      </c>
      <c r="O8" s="251">
        <v>107119</v>
      </c>
      <c r="P8" s="259">
        <f t="shared" ref="P8:P16" si="9">O8/K8-1</f>
        <v>-3.9369019541023564E-2</v>
      </c>
      <c r="Q8" s="258">
        <f t="shared" ref="Q8:Q16" si="10">O8-K8</f>
        <v>-4390</v>
      </c>
      <c r="R8" s="259">
        <f t="shared" si="1"/>
        <v>-0.10272819413149281</v>
      </c>
      <c r="S8" s="258">
        <f t="shared" si="2"/>
        <v>-12264</v>
      </c>
      <c r="T8" s="257">
        <f t="shared" ref="T8:T16" si="11">O8/$O$6</f>
        <v>0.10814529888643225</v>
      </c>
      <c r="V8" s="29"/>
      <c r="W8" s="79"/>
      <c r="AE8" s="1"/>
    </row>
    <row r="9" spans="1:31" s="4" customFormat="1" x14ac:dyDescent="0.25">
      <c r="B9" s="234" t="s">
        <v>46</v>
      </c>
      <c r="C9" s="251">
        <v>10010</v>
      </c>
      <c r="D9" s="251">
        <v>2332</v>
      </c>
      <c r="E9" s="251">
        <v>4741</v>
      </c>
      <c r="F9" s="252">
        <f t="shared" si="0"/>
        <v>6.4099790705597947E-3</v>
      </c>
      <c r="G9" s="251">
        <v>5537</v>
      </c>
      <c r="H9" s="263">
        <f t="shared" si="3"/>
        <v>0.16789706812908678</v>
      </c>
      <c r="I9" s="254">
        <f t="shared" si="4"/>
        <v>796</v>
      </c>
      <c r="J9" s="252">
        <f t="shared" si="5"/>
        <v>5.8407912336443076E-3</v>
      </c>
      <c r="K9" s="251">
        <v>18264</v>
      </c>
      <c r="L9" s="259">
        <f t="shared" si="6"/>
        <v>2.2985371139606285</v>
      </c>
      <c r="M9" s="258">
        <f t="shared" si="7"/>
        <v>12727</v>
      </c>
      <c r="N9" s="257">
        <f t="shared" si="8"/>
        <v>1.8740188181696919E-2</v>
      </c>
      <c r="O9" s="251">
        <v>10070</v>
      </c>
      <c r="P9" s="259">
        <f t="shared" si="9"/>
        <v>-0.44864213753832671</v>
      </c>
      <c r="Q9" s="258">
        <f t="shared" si="10"/>
        <v>-8194</v>
      </c>
      <c r="R9" s="259">
        <f t="shared" si="1"/>
        <v>5.9940059940060131E-3</v>
      </c>
      <c r="S9" s="258">
        <f t="shared" si="2"/>
        <v>60</v>
      </c>
      <c r="T9" s="257">
        <f t="shared" si="11"/>
        <v>1.016647989419592E-2</v>
      </c>
      <c r="V9" s="29"/>
      <c r="W9" s="79"/>
      <c r="AE9" s="1"/>
    </row>
    <row r="10" spans="1:31" s="4" customFormat="1" x14ac:dyDescent="0.25">
      <c r="B10" s="234" t="s">
        <v>48</v>
      </c>
      <c r="C10" s="251">
        <v>333182</v>
      </c>
      <c r="D10" s="251">
        <v>89109</v>
      </c>
      <c r="E10" s="251">
        <v>165373</v>
      </c>
      <c r="F10" s="257">
        <f t="shared" si="0"/>
        <v>0.22358942603579096</v>
      </c>
      <c r="G10" s="251">
        <v>319738</v>
      </c>
      <c r="H10" s="259">
        <f t="shared" si="3"/>
        <v>0.93343532499259241</v>
      </c>
      <c r="I10" s="258">
        <f t="shared" si="4"/>
        <v>154365</v>
      </c>
      <c r="J10" s="257">
        <f t="shared" si="5"/>
        <v>0.33728064068321539</v>
      </c>
      <c r="K10" s="251">
        <v>322678</v>
      </c>
      <c r="L10" s="259">
        <f t="shared" si="6"/>
        <v>9.195028429526575E-3</v>
      </c>
      <c r="M10" s="258">
        <f t="shared" si="7"/>
        <v>2940</v>
      </c>
      <c r="N10" s="257">
        <f t="shared" si="8"/>
        <v>0.33109102289167752</v>
      </c>
      <c r="O10" s="251">
        <v>361792</v>
      </c>
      <c r="P10" s="259">
        <f t="shared" si="9"/>
        <v>0.12121681676470031</v>
      </c>
      <c r="Q10" s="258">
        <f t="shared" si="10"/>
        <v>39114</v>
      </c>
      <c r="R10" s="259">
        <f t="shared" si="1"/>
        <v>8.5868984518971514E-2</v>
      </c>
      <c r="S10" s="258">
        <f t="shared" si="2"/>
        <v>28610</v>
      </c>
      <c r="T10" s="257">
        <f>O10/$O$6</f>
        <v>0.36525830127913905</v>
      </c>
      <c r="V10" s="29"/>
      <c r="W10" s="79"/>
      <c r="AE10" s="1"/>
    </row>
    <row r="11" spans="1:31" s="4" customFormat="1" x14ac:dyDescent="0.25">
      <c r="B11" s="234" t="s">
        <v>50</v>
      </c>
      <c r="C11" s="251">
        <v>28852</v>
      </c>
      <c r="D11" s="251">
        <v>28150</v>
      </c>
      <c r="E11" s="251">
        <v>41202</v>
      </c>
      <c r="F11" s="252">
        <f t="shared" si="0"/>
        <v>5.570638212723153E-2</v>
      </c>
      <c r="G11" s="251">
        <v>45648</v>
      </c>
      <c r="H11" s="263">
        <f t="shared" si="3"/>
        <v>0.10790738313674098</v>
      </c>
      <c r="I11" s="254">
        <f t="shared" si="4"/>
        <v>4446</v>
      </c>
      <c r="J11" s="252">
        <f t="shared" si="5"/>
        <v>4.8152508259598222E-2</v>
      </c>
      <c r="K11" s="251">
        <v>51971</v>
      </c>
      <c r="L11" s="259">
        <f t="shared" si="6"/>
        <v>0.13851647388713628</v>
      </c>
      <c r="M11" s="258">
        <f t="shared" si="7"/>
        <v>6323</v>
      </c>
      <c r="N11" s="257">
        <f t="shared" si="8"/>
        <v>5.3326014016150385E-2</v>
      </c>
      <c r="O11" s="251">
        <v>46838</v>
      </c>
      <c r="P11" s="259">
        <f t="shared" si="9"/>
        <v>-9.8766619845683135E-2</v>
      </c>
      <c r="Q11" s="258">
        <f t="shared" si="10"/>
        <v>-5133</v>
      </c>
      <c r="R11" s="259">
        <f t="shared" si="1"/>
        <v>0.62338832663246913</v>
      </c>
      <c r="S11" s="258">
        <f t="shared" si="2"/>
        <v>17986</v>
      </c>
      <c r="T11" s="257">
        <f t="shared" si="11"/>
        <v>4.7286751269548011E-2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109887</v>
      </c>
      <c r="D12" s="251">
        <v>48506</v>
      </c>
      <c r="E12" s="251">
        <v>94808</v>
      </c>
      <c r="F12" s="257">
        <f t="shared" si="0"/>
        <v>0.1281833570389439</v>
      </c>
      <c r="G12" s="251">
        <v>124192</v>
      </c>
      <c r="H12" s="259">
        <f t="shared" si="3"/>
        <v>0.30993165133743994</v>
      </c>
      <c r="I12" s="258">
        <f t="shared" si="4"/>
        <v>29384</v>
      </c>
      <c r="J12" s="257">
        <f t="shared" si="5"/>
        <v>0.13100587771153221</v>
      </c>
      <c r="K12" s="251">
        <v>135981</v>
      </c>
      <c r="L12" s="259">
        <f t="shared" si="6"/>
        <v>9.4925599072404054E-2</v>
      </c>
      <c r="M12" s="258">
        <f t="shared" si="7"/>
        <v>11789</v>
      </c>
      <c r="N12" s="257">
        <f t="shared" si="8"/>
        <v>0.13952636493294615</v>
      </c>
      <c r="O12" s="251">
        <v>143457</v>
      </c>
      <c r="P12" s="259">
        <f t="shared" si="9"/>
        <v>5.4978269022878168E-2</v>
      </c>
      <c r="Q12" s="258">
        <f t="shared" si="10"/>
        <v>7476</v>
      </c>
      <c r="R12" s="259">
        <f t="shared" si="1"/>
        <v>0.30549564552676833</v>
      </c>
      <c r="S12" s="258">
        <f t="shared" si="2"/>
        <v>33570</v>
      </c>
      <c r="T12" s="257">
        <f t="shared" si="11"/>
        <v>0.14483145046491203</v>
      </c>
      <c r="V12" s="29"/>
      <c r="W12" s="79"/>
      <c r="AE12" s="1"/>
    </row>
    <row r="13" spans="1:31" s="4" customFormat="1" x14ac:dyDescent="0.25">
      <c r="B13" s="234" t="s">
        <v>49</v>
      </c>
      <c r="C13" s="251">
        <v>33141</v>
      </c>
      <c r="D13" s="251">
        <v>13638</v>
      </c>
      <c r="E13" s="251">
        <v>18779</v>
      </c>
      <c r="F13" s="252">
        <f t="shared" si="0"/>
        <v>2.5389790543354225E-2</v>
      </c>
      <c r="G13" s="251">
        <v>30450</v>
      </c>
      <c r="H13" s="263">
        <f t="shared" si="3"/>
        <v>0.62149209223068325</v>
      </c>
      <c r="I13" s="254">
        <f t="shared" si="4"/>
        <v>11671</v>
      </c>
      <c r="J13" s="252">
        <f t="shared" si="5"/>
        <v>3.2120659755186777E-2</v>
      </c>
      <c r="K13" s="251">
        <v>35140</v>
      </c>
      <c r="L13" s="259">
        <f t="shared" si="6"/>
        <v>0.15402298850574714</v>
      </c>
      <c r="M13" s="258">
        <f t="shared" si="7"/>
        <v>4690</v>
      </c>
      <c r="N13" s="257">
        <f t="shared" si="8"/>
        <v>3.6056187730225016E-2</v>
      </c>
      <c r="O13" s="251">
        <v>32599</v>
      </c>
      <c r="P13" s="259">
        <f t="shared" si="9"/>
        <v>-7.2310756972111534E-2</v>
      </c>
      <c r="Q13" s="258">
        <f t="shared" si="10"/>
        <v>-2541</v>
      </c>
      <c r="R13" s="259">
        <f t="shared" si="1"/>
        <v>-1.6354364684228018E-2</v>
      </c>
      <c r="S13" s="258">
        <f t="shared" si="2"/>
        <v>-542</v>
      </c>
      <c r="T13" s="257">
        <f t="shared" si="11"/>
        <v>3.2911328507536523E-2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43361</v>
      </c>
      <c r="D14" s="251">
        <v>19970</v>
      </c>
      <c r="E14" s="251">
        <v>43178</v>
      </c>
      <c r="F14" s="257">
        <f t="shared" si="0"/>
        <v>5.8377995424727026E-2</v>
      </c>
      <c r="G14" s="251">
        <v>27239</v>
      </c>
      <c r="H14" s="259">
        <f t="shared" si="3"/>
        <v>-0.36914632451711515</v>
      </c>
      <c r="I14" s="258">
        <f t="shared" si="4"/>
        <v>-15939</v>
      </c>
      <c r="J14" s="257">
        <f t="shared" si="5"/>
        <v>2.8733486077882842E-2</v>
      </c>
      <c r="K14" s="251">
        <v>30135</v>
      </c>
      <c r="L14" s="259">
        <f t="shared" si="6"/>
        <v>0.10631814677484486</v>
      </c>
      <c r="M14" s="258">
        <f t="shared" si="7"/>
        <v>2896</v>
      </c>
      <c r="N14" s="257">
        <f t="shared" si="8"/>
        <v>3.0920694856298545E-2</v>
      </c>
      <c r="O14" s="251">
        <v>27789</v>
      </c>
      <c r="P14" s="259">
        <f t="shared" si="9"/>
        <v>-7.7849676455948202E-2</v>
      </c>
      <c r="Q14" s="258">
        <f t="shared" si="10"/>
        <v>-2346</v>
      </c>
      <c r="R14" s="259">
        <f t="shared" si="1"/>
        <v>-0.35912455893544892</v>
      </c>
      <c r="S14" s="258">
        <f t="shared" si="2"/>
        <v>-15572</v>
      </c>
      <c r="T14" s="257">
        <f t="shared" si="11"/>
        <v>2.805524426810431E-2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39570</v>
      </c>
      <c r="D15" s="251">
        <v>21572</v>
      </c>
      <c r="E15" s="251">
        <v>25442</v>
      </c>
      <c r="F15" s="252">
        <f t="shared" si="0"/>
        <v>3.439837323627553E-2</v>
      </c>
      <c r="G15" s="251">
        <v>31498</v>
      </c>
      <c r="H15" s="263">
        <f t="shared" si="3"/>
        <v>0.23803160128920675</v>
      </c>
      <c r="I15" s="254">
        <f t="shared" si="4"/>
        <v>6056</v>
      </c>
      <c r="J15" s="252">
        <f t="shared" si="5"/>
        <v>3.3226158980915368E-2</v>
      </c>
      <c r="K15" s="251">
        <v>43404</v>
      </c>
      <c r="L15" s="259">
        <f t="shared" si="6"/>
        <v>0.3779922534764113</v>
      </c>
      <c r="M15" s="258">
        <f t="shared" si="7"/>
        <v>11906</v>
      </c>
      <c r="N15" s="257">
        <f t="shared" si="8"/>
        <v>4.4535650889091824E-2</v>
      </c>
      <c r="O15" s="251">
        <v>57295</v>
      </c>
      <c r="P15" s="259">
        <f t="shared" si="9"/>
        <v>0.32003962768408445</v>
      </c>
      <c r="Q15" s="258">
        <f t="shared" si="10"/>
        <v>13891</v>
      </c>
      <c r="R15" s="259">
        <f t="shared" si="1"/>
        <v>0.44794035885772043</v>
      </c>
      <c r="S15" s="258">
        <f t="shared" si="2"/>
        <v>17725</v>
      </c>
      <c r="T15" s="257">
        <f t="shared" si="11"/>
        <v>5.7843938980929016E-2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49471</v>
      </c>
      <c r="D16" s="251">
        <f>D6-SUM(D7:D15)</f>
        <v>68176</v>
      </c>
      <c r="E16" s="251">
        <f>E6-SUM(E7:E15)</f>
        <v>36632</v>
      </c>
      <c r="F16" s="257">
        <f t="shared" si="0"/>
        <v>4.9527600361262691E-2</v>
      </c>
      <c r="G16" s="251">
        <f>G6-SUM(G7:G15)</f>
        <v>53451</v>
      </c>
      <c r="H16" s="259">
        <f t="shared" si="3"/>
        <v>0.45913409041275388</v>
      </c>
      <c r="I16" s="258">
        <f t="shared" si="4"/>
        <v>16819</v>
      </c>
      <c r="J16" s="257">
        <f t="shared" si="5"/>
        <v>5.6383625109178596E-2</v>
      </c>
      <c r="K16" s="251">
        <f>K6-SUM(K7:K15)</f>
        <v>55830</v>
      </c>
      <c r="L16" s="259">
        <f t="shared" si="6"/>
        <v>4.4508054105629524E-2</v>
      </c>
      <c r="M16" s="258">
        <f t="shared" si="7"/>
        <v>2379</v>
      </c>
      <c r="N16" s="257">
        <f t="shared" si="8"/>
        <v>5.728562780246052E-2</v>
      </c>
      <c r="O16" s="251">
        <f>O6-SUM(O7:O15)</f>
        <v>52545</v>
      </c>
      <c r="P16" s="259">
        <f t="shared" si="9"/>
        <v>-5.8839333691563689E-2</v>
      </c>
      <c r="Q16" s="258">
        <f t="shared" si="10"/>
        <v>-3285</v>
      </c>
      <c r="R16" s="259">
        <f t="shared" si="1"/>
        <v>6.2137413838410316E-2</v>
      </c>
      <c r="S16" s="258">
        <f t="shared" si="2"/>
        <v>3074</v>
      </c>
      <c r="T16" s="257">
        <f t="shared" si="11"/>
        <v>5.3048429596874336E-2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1047557</v>
      </c>
      <c r="D136" s="227">
        <v>456683</v>
      </c>
      <c r="E136" s="227">
        <v>800301</v>
      </c>
      <c r="F136" s="227">
        <v>1016781</v>
      </c>
      <c r="G136" s="228">
        <f>F136/E136-1</f>
        <v>0.27049822504282761</v>
      </c>
      <c r="H136" s="227">
        <f>F136-E136</f>
        <v>216480</v>
      </c>
      <c r="I136" s="228">
        <f>F136/F$136</f>
        <v>1</v>
      </c>
      <c r="J136" s="227">
        <v>1041269</v>
      </c>
      <c r="K136" s="228">
        <f>H136/H$136</f>
        <v>1</v>
      </c>
      <c r="L136" s="228">
        <f>J136/F136-1</f>
        <v>2.4083848931087504E-2</v>
      </c>
      <c r="M136" s="227">
        <f>J136-F136</f>
        <v>24488</v>
      </c>
      <c r="N136" s="228">
        <f>J136/C136-1</f>
        <v>-6.0025373320974351E-3</v>
      </c>
      <c r="O136" s="227">
        <f>J136-C136</f>
        <v>-6288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222987</v>
      </c>
      <c r="D137" s="251">
        <v>117997</v>
      </c>
      <c r="E137" s="251">
        <v>247584</v>
      </c>
      <c r="F137" s="251">
        <v>207208</v>
      </c>
      <c r="G137" s="257">
        <f t="shared" ref="G137:G146" si="12">F137/E137-1</f>
        <v>-0.16308000516996257</v>
      </c>
      <c r="H137" s="264">
        <f t="shared" ref="H137:H146" si="13">F137-E137</f>
        <v>-40376</v>
      </c>
      <c r="I137" s="259">
        <f t="shared" ref="I137:K146" si="14">F137/F$136</f>
        <v>0.20378822971711705</v>
      </c>
      <c r="J137" s="251">
        <v>181512</v>
      </c>
      <c r="K137" s="259">
        <f t="shared" si="14"/>
        <v>-0.18651145602365116</v>
      </c>
      <c r="L137" s="259">
        <f t="shared" ref="L137:L146" si="15">J137/F137-1</f>
        <v>-0.12401065595922933</v>
      </c>
      <c r="M137" s="258">
        <f t="shared" ref="M137:M146" si="16">J137-F137</f>
        <v>-25696</v>
      </c>
      <c r="N137" s="257">
        <f t="shared" ref="N137:N146" si="17">J137/C137-1</f>
        <v>-0.18599738998237569</v>
      </c>
      <c r="O137" s="251">
        <f t="shared" ref="O137:O146" si="18">J137-C137</f>
        <v>-41475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127819</v>
      </c>
      <c r="D138" s="251">
        <v>51760</v>
      </c>
      <c r="E138" s="251">
        <v>83468</v>
      </c>
      <c r="F138" s="251">
        <v>123951</v>
      </c>
      <c r="G138" s="257">
        <f t="shared" si="12"/>
        <v>0.48501222025207258</v>
      </c>
      <c r="H138" s="264">
        <f t="shared" si="13"/>
        <v>40483</v>
      </c>
      <c r="I138" s="259">
        <f t="shared" si="14"/>
        <v>0.12190530704251948</v>
      </c>
      <c r="J138" s="251">
        <v>118966</v>
      </c>
      <c r="K138" s="259">
        <f t="shared" si="14"/>
        <v>0.18700572801182558</v>
      </c>
      <c r="L138" s="259">
        <f t="shared" si="15"/>
        <v>-4.0217505304515511E-2</v>
      </c>
      <c r="M138" s="258">
        <f t="shared" si="16"/>
        <v>-4985</v>
      </c>
      <c r="N138" s="257">
        <f t="shared" si="17"/>
        <v>-6.926200330154364E-2</v>
      </c>
      <c r="O138" s="251">
        <f t="shared" si="18"/>
        <v>-8853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10509</v>
      </c>
      <c r="D139" s="251">
        <v>2339</v>
      </c>
      <c r="E139" s="251">
        <v>4950</v>
      </c>
      <c r="F139" s="251">
        <v>6762</v>
      </c>
      <c r="G139" s="257">
        <f t="shared" si="12"/>
        <v>0.36606060606060598</v>
      </c>
      <c r="H139" s="264">
        <f t="shared" si="13"/>
        <v>1812</v>
      </c>
      <c r="I139" s="259">
        <f t="shared" si="14"/>
        <v>6.6503996435810665E-3</v>
      </c>
      <c r="J139" s="251">
        <v>20250</v>
      </c>
      <c r="K139" s="263">
        <f t="shared" si="14"/>
        <v>8.3702882483370281E-3</v>
      </c>
      <c r="L139" s="259">
        <f t="shared" si="15"/>
        <v>1.9946761313220942</v>
      </c>
      <c r="M139" s="258">
        <f t="shared" si="16"/>
        <v>13488</v>
      </c>
      <c r="N139" s="257">
        <f t="shared" si="17"/>
        <v>0.92691978304310596</v>
      </c>
      <c r="O139" s="251">
        <f t="shared" si="18"/>
        <v>9741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356283</v>
      </c>
      <c r="D140" s="251">
        <v>103133</v>
      </c>
      <c r="E140" s="251">
        <v>181693</v>
      </c>
      <c r="F140" s="251">
        <v>342343</v>
      </c>
      <c r="G140" s="257">
        <f t="shared" si="12"/>
        <v>0.8841837605191174</v>
      </c>
      <c r="H140" s="264">
        <f t="shared" si="13"/>
        <v>160650</v>
      </c>
      <c r="I140" s="259">
        <f t="shared" si="14"/>
        <v>0.33669295551352751</v>
      </c>
      <c r="J140" s="251">
        <v>341923</v>
      </c>
      <c r="K140" s="259">
        <f t="shared" si="14"/>
        <v>0.74210088691796006</v>
      </c>
      <c r="L140" s="259">
        <f t="shared" si="15"/>
        <v>-1.2268397484394011E-3</v>
      </c>
      <c r="M140" s="258">
        <f t="shared" si="16"/>
        <v>-420</v>
      </c>
      <c r="N140" s="257">
        <f t="shared" si="17"/>
        <v>-4.0305038410477056E-2</v>
      </c>
      <c r="O140" s="251">
        <f t="shared" si="18"/>
        <v>-14360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31009</v>
      </c>
      <c r="D141" s="251">
        <v>30584</v>
      </c>
      <c r="E141" s="251">
        <v>44398</v>
      </c>
      <c r="F141" s="251">
        <v>48630</v>
      </c>
      <c r="G141" s="257">
        <f t="shared" si="12"/>
        <v>9.531960899139591E-2</v>
      </c>
      <c r="H141" s="264">
        <f t="shared" si="13"/>
        <v>4232</v>
      </c>
      <c r="I141" s="259">
        <f t="shared" si="14"/>
        <v>4.7827408261956111E-2</v>
      </c>
      <c r="J141" s="251">
        <v>55684</v>
      </c>
      <c r="K141" s="263">
        <f t="shared" si="14"/>
        <v>1.9549150036954916E-2</v>
      </c>
      <c r="L141" s="259">
        <f t="shared" si="15"/>
        <v>0.14505449311124829</v>
      </c>
      <c r="M141" s="258">
        <f t="shared" si="16"/>
        <v>7054</v>
      </c>
      <c r="N141" s="257">
        <f t="shared" si="17"/>
        <v>0.79573672159695574</v>
      </c>
      <c r="O141" s="251">
        <f t="shared" si="18"/>
        <v>24675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120142</v>
      </c>
      <c r="D142" s="251">
        <v>61571</v>
      </c>
      <c r="E142" s="251">
        <v>104557</v>
      </c>
      <c r="F142" s="251">
        <v>134886</v>
      </c>
      <c r="G142" s="257">
        <f t="shared" si="12"/>
        <v>0.29007144428397913</v>
      </c>
      <c r="H142" s="264">
        <f t="shared" si="13"/>
        <v>30329</v>
      </c>
      <c r="I142" s="259">
        <f t="shared" si="14"/>
        <v>0.13265983530376749</v>
      </c>
      <c r="J142" s="251">
        <v>146430</v>
      </c>
      <c r="K142" s="259">
        <f t="shared" si="14"/>
        <v>0.14010070214338508</v>
      </c>
      <c r="L142" s="259">
        <f t="shared" si="15"/>
        <v>8.5583381522174262E-2</v>
      </c>
      <c r="M142" s="258">
        <f t="shared" si="16"/>
        <v>11544</v>
      </c>
      <c r="N142" s="257">
        <f t="shared" si="17"/>
        <v>0.21880774416939963</v>
      </c>
      <c r="O142" s="251">
        <f t="shared" si="18"/>
        <v>26288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37119</v>
      </c>
      <c r="D143" s="251">
        <v>16023</v>
      </c>
      <c r="E143" s="251">
        <v>21732</v>
      </c>
      <c r="F143" s="251">
        <v>33809</v>
      </c>
      <c r="G143" s="257">
        <f t="shared" si="12"/>
        <v>0.55572427756304066</v>
      </c>
      <c r="H143" s="264">
        <f t="shared" si="13"/>
        <v>12077</v>
      </c>
      <c r="I143" s="259">
        <f t="shared" si="14"/>
        <v>3.3251014721950939E-2</v>
      </c>
      <c r="J143" s="251">
        <v>37722</v>
      </c>
      <c r="K143" s="263">
        <f t="shared" si="14"/>
        <v>5.5788063562453805E-2</v>
      </c>
      <c r="L143" s="259">
        <f t="shared" si="15"/>
        <v>0.11573841284864983</v>
      </c>
      <c r="M143" s="258">
        <f t="shared" si="16"/>
        <v>3913</v>
      </c>
      <c r="N143" s="257">
        <f t="shared" si="17"/>
        <v>1.6245049705002845E-2</v>
      </c>
      <c r="O143" s="251">
        <f t="shared" si="18"/>
        <v>603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45577</v>
      </c>
      <c r="D144" s="251">
        <v>26839</v>
      </c>
      <c r="E144" s="251">
        <v>45216</v>
      </c>
      <c r="F144" s="251">
        <v>29061</v>
      </c>
      <c r="G144" s="257">
        <f t="shared" si="12"/>
        <v>-0.35728503184713378</v>
      </c>
      <c r="H144" s="264">
        <f t="shared" si="13"/>
        <v>-16155</v>
      </c>
      <c r="I144" s="259">
        <f t="shared" si="14"/>
        <v>2.8581375930510109E-2</v>
      </c>
      <c r="J144" s="251">
        <v>32018</v>
      </c>
      <c r="K144" s="259">
        <f t="shared" si="14"/>
        <v>-7.4625831485587588E-2</v>
      </c>
      <c r="L144" s="259">
        <f t="shared" si="15"/>
        <v>0.10175148824885594</v>
      </c>
      <c r="M144" s="258">
        <f t="shared" si="16"/>
        <v>2957</v>
      </c>
      <c r="N144" s="257">
        <f t="shared" si="17"/>
        <v>-0.29749654430962991</v>
      </c>
      <c r="O144" s="251">
        <f t="shared" si="18"/>
        <v>-13559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41904</v>
      </c>
      <c r="D145" s="251">
        <v>24273</v>
      </c>
      <c r="E145" s="251">
        <v>26311</v>
      </c>
      <c r="F145" s="251">
        <v>32375</v>
      </c>
      <c r="G145" s="257">
        <f t="shared" si="12"/>
        <v>0.23047394625821904</v>
      </c>
      <c r="H145" s="264">
        <f t="shared" si="13"/>
        <v>6064</v>
      </c>
      <c r="I145" s="259">
        <f t="shared" si="14"/>
        <v>3.1840681523356555E-2</v>
      </c>
      <c r="J145" s="251">
        <v>47068</v>
      </c>
      <c r="K145" s="263">
        <f t="shared" si="14"/>
        <v>2.8011825572801182E-2</v>
      </c>
      <c r="L145" s="259">
        <f t="shared" si="15"/>
        <v>0.45383783783783782</v>
      </c>
      <c r="M145" s="258">
        <f t="shared" si="16"/>
        <v>14693</v>
      </c>
      <c r="N145" s="257">
        <f t="shared" si="17"/>
        <v>0.12323405880106919</v>
      </c>
      <c r="O145" s="251">
        <f t="shared" si="18"/>
        <v>5164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54208</v>
      </c>
      <c r="D146" s="251">
        <f>D136-SUM(D137:D145)</f>
        <v>22164</v>
      </c>
      <c r="E146" s="251">
        <f>E136-SUM(E137:E145)</f>
        <v>40392</v>
      </c>
      <c r="F146" s="251">
        <f>F136-SUM(F137:F145)</f>
        <v>57756</v>
      </c>
      <c r="G146" s="257">
        <f t="shared" si="12"/>
        <v>0.42988710635769456</v>
      </c>
      <c r="H146" s="264">
        <f t="shared" si="13"/>
        <v>17364</v>
      </c>
      <c r="I146" s="259">
        <f t="shared" si="14"/>
        <v>5.6802792341713704E-2</v>
      </c>
      <c r="J146" s="251">
        <f>J136-SUM(J137:J145)</f>
        <v>59696</v>
      </c>
      <c r="K146" s="259">
        <f t="shared" si="14"/>
        <v>8.0210643015521069E-2</v>
      </c>
      <c r="L146" s="259">
        <f t="shared" si="15"/>
        <v>3.3589583766188813E-2</v>
      </c>
      <c r="M146" s="258">
        <f t="shared" si="16"/>
        <v>1940</v>
      </c>
      <c r="N146" s="257">
        <f t="shared" si="17"/>
        <v>0.10123966942148765</v>
      </c>
      <c r="O146" s="251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6C31A-93F8-4D9A-99C0-9DDED01E42E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589548</v>
      </c>
      <c r="D6" s="242">
        <v>238407</v>
      </c>
      <c r="E6" s="242">
        <v>350763</v>
      </c>
      <c r="F6" s="243">
        <f>E6/$E$6</f>
        <v>1</v>
      </c>
      <c r="G6" s="242">
        <v>550203</v>
      </c>
      <c r="H6" s="243">
        <f>G6/E6-1</f>
        <v>0.56858904730544557</v>
      </c>
      <c r="I6" s="242">
        <f>G6-E6</f>
        <v>199440</v>
      </c>
      <c r="J6" s="243">
        <f>G6/$G$6</f>
        <v>1</v>
      </c>
      <c r="K6" s="242">
        <v>571683</v>
      </c>
      <c r="L6" s="243">
        <f>K6/G6-1</f>
        <v>3.9040136095223055E-2</v>
      </c>
      <c r="M6" s="242">
        <f>K6-G6</f>
        <v>21480</v>
      </c>
      <c r="N6" s="243">
        <f>K6/$K$6</f>
        <v>1</v>
      </c>
      <c r="O6" s="242">
        <v>594103</v>
      </c>
      <c r="P6" s="243">
        <f>O6/K6-1</f>
        <v>3.921753839103137E-2</v>
      </c>
      <c r="Q6" s="242">
        <f>O6-K6</f>
        <v>22420</v>
      </c>
      <c r="R6" s="243">
        <f>IFERROR(O6/C6-1,"-")</f>
        <v>7.7262580824630778E-3</v>
      </c>
      <c r="S6" s="242">
        <f>O6-C6</f>
        <v>4555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103226</v>
      </c>
      <c r="D7" s="251">
        <v>40412</v>
      </c>
      <c r="E7" s="251">
        <v>112354</v>
      </c>
      <c r="F7" s="257">
        <f t="shared" ref="F7:F16" si="0">E7/$E$6</f>
        <v>0.32031314591333748</v>
      </c>
      <c r="G7" s="251">
        <v>111983</v>
      </c>
      <c r="H7" s="259">
        <f>G7/E7-1</f>
        <v>-3.302063121918275E-3</v>
      </c>
      <c r="I7" s="258">
        <f>G7-E7</f>
        <v>-371</v>
      </c>
      <c r="J7" s="257">
        <f>G7/$G$6</f>
        <v>0.20353033334969092</v>
      </c>
      <c r="K7" s="251">
        <v>98343</v>
      </c>
      <c r="L7" s="259">
        <f>K7/G7-1</f>
        <v>-0.12180420242358214</v>
      </c>
      <c r="M7" s="258">
        <f>K7-G7</f>
        <v>-13640</v>
      </c>
      <c r="N7" s="257">
        <f>K7/$K$6</f>
        <v>0.17202365646695808</v>
      </c>
      <c r="O7" s="251">
        <v>93573</v>
      </c>
      <c r="P7" s="259">
        <f>O7/K7-1</f>
        <v>-4.8503706415301551E-2</v>
      </c>
      <c r="Q7" s="258">
        <f>O7-K7</f>
        <v>-4770</v>
      </c>
      <c r="R7" s="259">
        <f t="shared" ref="R7:R16" si="1">IFERROR(O7/C7-1,"-")</f>
        <v>-9.3513262162633448E-2</v>
      </c>
      <c r="S7" s="258">
        <f t="shared" ref="S7:S16" si="2">O7-C7</f>
        <v>-9653</v>
      </c>
      <c r="T7" s="257">
        <f>O7/$O$6</f>
        <v>0.15750299190544401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71029</v>
      </c>
      <c r="D8" s="251">
        <v>22598</v>
      </c>
      <c r="E8" s="251">
        <v>35094</v>
      </c>
      <c r="F8" s="257">
        <f t="shared" si="0"/>
        <v>0.10005046142267</v>
      </c>
      <c r="G8" s="251">
        <v>69808</v>
      </c>
      <c r="H8" s="259">
        <f t="shared" ref="H8:H16" si="3">G8/E8-1</f>
        <v>0.98917193822305816</v>
      </c>
      <c r="I8" s="258">
        <f t="shared" ref="I8:I16" si="4">G8-E8</f>
        <v>34714</v>
      </c>
      <c r="J8" s="257">
        <f t="shared" ref="J8:J16" si="5">G8/$G$6</f>
        <v>0.12687680728749207</v>
      </c>
      <c r="K8" s="251">
        <v>62410</v>
      </c>
      <c r="L8" s="259">
        <f t="shared" ref="L8:L16" si="6">K8/G8-1</f>
        <v>-0.10597639239055701</v>
      </c>
      <c r="M8" s="258">
        <f t="shared" ref="M8:M16" si="7">K8-G8</f>
        <v>-7398</v>
      </c>
      <c r="N8" s="257">
        <f t="shared" ref="N8:N16" si="8">K8/$K$6</f>
        <v>0.10916889255059185</v>
      </c>
      <c r="O8" s="251">
        <v>59614</v>
      </c>
      <c r="P8" s="259">
        <f t="shared" ref="P8:P16" si="9">O8/K8-1</f>
        <v>-4.4800512738343179E-2</v>
      </c>
      <c r="Q8" s="258">
        <f t="shared" ref="Q8:Q16" si="10">O8-K8</f>
        <v>-2796</v>
      </c>
      <c r="R8" s="259">
        <f t="shared" si="1"/>
        <v>-0.16070900618057415</v>
      </c>
      <c r="S8" s="258">
        <f t="shared" si="2"/>
        <v>-11415</v>
      </c>
      <c r="T8" s="257">
        <f t="shared" ref="T8:T16" si="11">O8/$O$6</f>
        <v>0.10034286983906832</v>
      </c>
      <c r="V8" s="29"/>
      <c r="W8" s="79"/>
      <c r="AE8" s="1"/>
    </row>
    <row r="9" spans="1:31" s="4" customFormat="1" x14ac:dyDescent="0.25">
      <c r="B9" s="234" t="s">
        <v>46</v>
      </c>
      <c r="C9" s="251">
        <v>4362</v>
      </c>
      <c r="D9" s="251">
        <v>678</v>
      </c>
      <c r="E9" s="251">
        <v>2391</v>
      </c>
      <c r="F9" s="252">
        <f t="shared" si="0"/>
        <v>6.8165684522027694E-3</v>
      </c>
      <c r="G9" s="251">
        <v>2792</v>
      </c>
      <c r="H9" s="263">
        <f t="shared" si="3"/>
        <v>0.16771225428690917</v>
      </c>
      <c r="I9" s="254">
        <f t="shared" si="4"/>
        <v>401</v>
      </c>
      <c r="J9" s="252">
        <f t="shared" si="5"/>
        <v>5.0744906879824359E-3</v>
      </c>
      <c r="K9" s="251">
        <v>4956</v>
      </c>
      <c r="L9" s="259">
        <f t="shared" si="6"/>
        <v>0.77507163323782224</v>
      </c>
      <c r="M9" s="258">
        <f t="shared" si="7"/>
        <v>2164</v>
      </c>
      <c r="N9" s="257">
        <f t="shared" si="8"/>
        <v>8.6691400653858865E-3</v>
      </c>
      <c r="O9" s="251">
        <v>3365</v>
      </c>
      <c r="P9" s="259">
        <f t="shared" si="9"/>
        <v>-0.32102502017756251</v>
      </c>
      <c r="Q9" s="258">
        <f t="shared" si="10"/>
        <v>-1591</v>
      </c>
      <c r="R9" s="259">
        <f t="shared" si="1"/>
        <v>-0.22856487849610274</v>
      </c>
      <c r="S9" s="258">
        <f t="shared" si="2"/>
        <v>-997</v>
      </c>
      <c r="T9" s="257">
        <f t="shared" si="11"/>
        <v>5.6640010233915666E-3</v>
      </c>
      <c r="V9" s="29"/>
      <c r="W9" s="79"/>
      <c r="AE9" s="1"/>
    </row>
    <row r="10" spans="1:31" s="4" customFormat="1" x14ac:dyDescent="0.25">
      <c r="B10" s="234" t="s">
        <v>48</v>
      </c>
      <c r="C10" s="251">
        <v>265361</v>
      </c>
      <c r="D10" s="251">
        <v>66693</v>
      </c>
      <c r="E10" s="251">
        <v>104771</v>
      </c>
      <c r="F10" s="257">
        <f t="shared" si="0"/>
        <v>0.29869456014459905</v>
      </c>
      <c r="G10" s="251">
        <v>228096</v>
      </c>
      <c r="H10" s="259">
        <f t="shared" si="3"/>
        <v>1.1770909889186894</v>
      </c>
      <c r="I10" s="258">
        <f t="shared" si="4"/>
        <v>123325</v>
      </c>
      <c r="J10" s="257">
        <f t="shared" si="5"/>
        <v>0.41456698709385448</v>
      </c>
      <c r="K10" s="251">
        <v>235494</v>
      </c>
      <c r="L10" s="259">
        <f t="shared" si="6"/>
        <v>3.2433712121212155E-2</v>
      </c>
      <c r="M10" s="258">
        <f t="shared" si="7"/>
        <v>7398</v>
      </c>
      <c r="N10" s="257">
        <f t="shared" si="8"/>
        <v>0.41193108768320907</v>
      </c>
      <c r="O10" s="251">
        <v>260897</v>
      </c>
      <c r="P10" s="259">
        <f t="shared" si="9"/>
        <v>0.10787111348909106</v>
      </c>
      <c r="Q10" s="258">
        <f t="shared" si="10"/>
        <v>25403</v>
      </c>
      <c r="R10" s="259">
        <f t="shared" si="1"/>
        <v>-1.6822366512034503E-2</v>
      </c>
      <c r="S10" s="258">
        <f t="shared" si="2"/>
        <v>-4464</v>
      </c>
      <c r="T10" s="257">
        <f>O10/$O$6</f>
        <v>0.43914439078745604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17589</v>
      </c>
      <c r="D11" s="251">
        <v>24632</v>
      </c>
      <c r="E11" s="251">
        <v>18395</v>
      </c>
      <c r="F11" s="252">
        <f t="shared" si="0"/>
        <v>5.2442817514960244E-2</v>
      </c>
      <c r="G11" s="251">
        <v>29988</v>
      </c>
      <c r="H11" s="263">
        <f t="shared" si="3"/>
        <v>0.63022560478390877</v>
      </c>
      <c r="I11" s="254">
        <f t="shared" si="4"/>
        <v>11593</v>
      </c>
      <c r="J11" s="252">
        <f t="shared" si="5"/>
        <v>5.4503519610034842E-2</v>
      </c>
      <c r="K11" s="251">
        <v>33119</v>
      </c>
      <c r="L11" s="259">
        <f t="shared" si="6"/>
        <v>0.10440843003868205</v>
      </c>
      <c r="M11" s="258">
        <f t="shared" si="7"/>
        <v>3131</v>
      </c>
      <c r="N11" s="257">
        <f t="shared" si="8"/>
        <v>5.7932455574155606E-2</v>
      </c>
      <c r="O11" s="251">
        <v>31431</v>
      </c>
      <c r="P11" s="259">
        <f t="shared" si="9"/>
        <v>-5.0967722455388165E-2</v>
      </c>
      <c r="Q11" s="258">
        <f t="shared" si="10"/>
        <v>-1688</v>
      </c>
      <c r="R11" s="259">
        <f t="shared" si="1"/>
        <v>0.78696912843254307</v>
      </c>
      <c r="S11" s="258">
        <f t="shared" si="2"/>
        <v>13842</v>
      </c>
      <c r="T11" s="257">
        <f t="shared" si="11"/>
        <v>5.2904967657123429E-2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54755</v>
      </c>
      <c r="D12" s="251">
        <v>26652</v>
      </c>
      <c r="E12" s="251">
        <v>46899</v>
      </c>
      <c r="F12" s="257">
        <f t="shared" si="0"/>
        <v>0.13370566450851429</v>
      </c>
      <c r="G12" s="251">
        <v>60065</v>
      </c>
      <c r="H12" s="259">
        <f t="shared" si="3"/>
        <v>0.28073093242926284</v>
      </c>
      <c r="I12" s="258">
        <f t="shared" si="4"/>
        <v>13166</v>
      </c>
      <c r="J12" s="257">
        <f t="shared" si="5"/>
        <v>0.10916879769830408</v>
      </c>
      <c r="K12" s="251">
        <v>75077</v>
      </c>
      <c r="L12" s="259">
        <f t="shared" si="6"/>
        <v>0.24992924331973687</v>
      </c>
      <c r="M12" s="258">
        <f t="shared" si="7"/>
        <v>15012</v>
      </c>
      <c r="N12" s="257">
        <f t="shared" si="8"/>
        <v>0.13132627697517679</v>
      </c>
      <c r="O12" s="251">
        <v>74846</v>
      </c>
      <c r="P12" s="259">
        <f t="shared" si="9"/>
        <v>-3.076841109793893E-3</v>
      </c>
      <c r="Q12" s="258">
        <f t="shared" si="10"/>
        <v>-231</v>
      </c>
      <c r="R12" s="259">
        <f t="shared" si="1"/>
        <v>0.36692539494110132</v>
      </c>
      <c r="S12" s="258">
        <f t="shared" si="2"/>
        <v>20091</v>
      </c>
      <c r="T12" s="257">
        <f t="shared" si="11"/>
        <v>0.12598152172266425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16564</v>
      </c>
      <c r="D13" s="251">
        <v>6381</v>
      </c>
      <c r="E13" s="251">
        <v>9254</v>
      </c>
      <c r="F13" s="252">
        <f t="shared" si="0"/>
        <v>2.6382486180127323E-2</v>
      </c>
      <c r="G13" s="251">
        <v>15975</v>
      </c>
      <c r="H13" s="263">
        <f t="shared" si="3"/>
        <v>0.72628052733952875</v>
      </c>
      <c r="I13" s="254">
        <f t="shared" si="4"/>
        <v>6721</v>
      </c>
      <c r="J13" s="252">
        <f t="shared" si="5"/>
        <v>2.9034738087578584E-2</v>
      </c>
      <c r="K13" s="251">
        <v>24273</v>
      </c>
      <c r="L13" s="259">
        <f t="shared" si="6"/>
        <v>0.51943661971830979</v>
      </c>
      <c r="M13" s="258">
        <f t="shared" si="7"/>
        <v>8298</v>
      </c>
      <c r="N13" s="257">
        <f t="shared" si="8"/>
        <v>4.2458845199175067E-2</v>
      </c>
      <c r="O13" s="251">
        <v>22192</v>
      </c>
      <c r="P13" s="259">
        <f t="shared" si="9"/>
        <v>-8.5733119103530653E-2</v>
      </c>
      <c r="Q13" s="258">
        <f t="shared" si="10"/>
        <v>-2081</v>
      </c>
      <c r="R13" s="259">
        <f t="shared" si="1"/>
        <v>0.33977300169041302</v>
      </c>
      <c r="S13" s="258">
        <f t="shared" si="2"/>
        <v>5628</v>
      </c>
      <c r="T13" s="257">
        <f t="shared" si="11"/>
        <v>3.7353792187549972E-2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19411</v>
      </c>
      <c r="D14" s="251">
        <v>5328</v>
      </c>
      <c r="E14" s="251">
        <v>10316</v>
      </c>
      <c r="F14" s="257">
        <f t="shared" si="0"/>
        <v>2.9410171540327799E-2</v>
      </c>
      <c r="G14" s="251">
        <v>8297</v>
      </c>
      <c r="H14" s="259">
        <f t="shared" si="3"/>
        <v>-0.19571539356339662</v>
      </c>
      <c r="I14" s="258">
        <f t="shared" si="4"/>
        <v>-2019</v>
      </c>
      <c r="J14" s="257">
        <f t="shared" si="5"/>
        <v>1.5079888695626887E-2</v>
      </c>
      <c r="K14" s="251">
        <v>10303</v>
      </c>
      <c r="L14" s="259">
        <f t="shared" si="6"/>
        <v>0.24177413522960101</v>
      </c>
      <c r="M14" s="258">
        <f t="shared" si="7"/>
        <v>2006</v>
      </c>
      <c r="N14" s="257">
        <f t="shared" si="8"/>
        <v>1.8022225604049796E-2</v>
      </c>
      <c r="O14" s="251">
        <v>9860</v>
      </c>
      <c r="P14" s="259">
        <f t="shared" si="9"/>
        <v>-4.2997185285839068E-2</v>
      </c>
      <c r="Q14" s="258">
        <f t="shared" si="10"/>
        <v>-443</v>
      </c>
      <c r="R14" s="259">
        <f t="shared" si="1"/>
        <v>-0.49204059553861212</v>
      </c>
      <c r="S14" s="258">
        <f t="shared" si="2"/>
        <v>-9551</v>
      </c>
      <c r="T14" s="257">
        <f t="shared" si="11"/>
        <v>1.6596448763934873E-2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17704</v>
      </c>
      <c r="D15" s="251">
        <v>13892</v>
      </c>
      <c r="E15" s="251">
        <v>4061</v>
      </c>
      <c r="F15" s="252">
        <f t="shared" si="0"/>
        <v>1.1577617935757192E-2</v>
      </c>
      <c r="G15" s="251">
        <v>8286</v>
      </c>
      <c r="H15" s="263">
        <f t="shared" si="3"/>
        <v>1.0403841418369861</v>
      </c>
      <c r="I15" s="254">
        <f t="shared" si="4"/>
        <v>4225</v>
      </c>
      <c r="J15" s="252">
        <f t="shared" si="5"/>
        <v>1.5059896074721512E-2</v>
      </c>
      <c r="K15" s="251">
        <v>13152</v>
      </c>
      <c r="L15" s="259">
        <f t="shared" si="6"/>
        <v>0.58725561187545261</v>
      </c>
      <c r="M15" s="258">
        <f t="shared" si="7"/>
        <v>4866</v>
      </c>
      <c r="N15" s="257">
        <f t="shared" si="8"/>
        <v>2.3005756686835188E-2</v>
      </c>
      <c r="O15" s="251">
        <v>21202</v>
      </c>
      <c r="P15" s="259">
        <f t="shared" si="9"/>
        <v>0.61207420924574207</v>
      </c>
      <c r="Q15" s="258">
        <f t="shared" si="10"/>
        <v>8050</v>
      </c>
      <c r="R15" s="259">
        <f t="shared" si="1"/>
        <v>0.19758246723904205</v>
      </c>
      <c r="S15" s="258">
        <f t="shared" si="2"/>
        <v>3498</v>
      </c>
      <c r="T15" s="257">
        <f t="shared" si="11"/>
        <v>3.5687414471901338E-2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19547</v>
      </c>
      <c r="D16" s="251">
        <f>D6-SUM(D7:D15)</f>
        <v>31141</v>
      </c>
      <c r="E16" s="251">
        <f>E6-SUM(E7:E15)</f>
        <v>7228</v>
      </c>
      <c r="F16" s="257">
        <f t="shared" si="0"/>
        <v>2.0606506387503814E-2</v>
      </c>
      <c r="G16" s="251">
        <f>G6-SUM(G7:G15)</f>
        <v>14913</v>
      </c>
      <c r="H16" s="259">
        <f t="shared" si="3"/>
        <v>1.0632263420033206</v>
      </c>
      <c r="I16" s="258">
        <f t="shared" si="4"/>
        <v>7685</v>
      </c>
      <c r="J16" s="257">
        <f t="shared" si="5"/>
        <v>2.7104541414714207E-2</v>
      </c>
      <c r="K16" s="251">
        <f>K6-SUM(K7:K15)</f>
        <v>14556</v>
      </c>
      <c r="L16" s="259">
        <f t="shared" si="6"/>
        <v>-2.3938845302756029E-2</v>
      </c>
      <c r="M16" s="258">
        <f t="shared" si="7"/>
        <v>-357</v>
      </c>
      <c r="N16" s="257">
        <f t="shared" si="8"/>
        <v>2.5461663194462667E-2</v>
      </c>
      <c r="O16" s="251">
        <f>O6-SUM(O7:O15)</f>
        <v>17123</v>
      </c>
      <c r="P16" s="259">
        <f t="shared" si="9"/>
        <v>0.17635339378950254</v>
      </c>
      <c r="Q16" s="258">
        <f t="shared" si="10"/>
        <v>2567</v>
      </c>
      <c r="R16" s="259">
        <f t="shared" si="1"/>
        <v>-0.12400879930424102</v>
      </c>
      <c r="S16" s="258">
        <f t="shared" si="2"/>
        <v>-2424</v>
      </c>
      <c r="T16" s="257">
        <f t="shared" si="11"/>
        <v>2.8821601641466209E-2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632407</v>
      </c>
      <c r="D136" s="227">
        <v>248294</v>
      </c>
      <c r="E136" s="227">
        <v>384253</v>
      </c>
      <c r="F136" s="227">
        <v>593573</v>
      </c>
      <c r="G136" s="228">
        <f>F136/E136-1</f>
        <v>0.54474525898301374</v>
      </c>
      <c r="H136" s="227">
        <f>F136-E136</f>
        <v>209320</v>
      </c>
      <c r="I136" s="228">
        <f>F136/F$136</f>
        <v>1</v>
      </c>
      <c r="J136" s="227">
        <v>612478</v>
      </c>
      <c r="K136" s="228">
        <f>H136/H$136</f>
        <v>1</v>
      </c>
      <c r="L136" s="228">
        <f>J136/F136-1</f>
        <v>3.1849494501939857E-2</v>
      </c>
      <c r="M136" s="227">
        <f>J136-F136</f>
        <v>18905</v>
      </c>
      <c r="N136" s="228">
        <f>J136/C136-1</f>
        <v>-3.1512933917556274E-2</v>
      </c>
      <c r="O136" s="227">
        <f>J136-C136</f>
        <v>-19929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109920</v>
      </c>
      <c r="D137" s="251">
        <v>49521</v>
      </c>
      <c r="E137" s="251">
        <v>120918</v>
      </c>
      <c r="F137" s="251">
        <v>120397</v>
      </c>
      <c r="G137" s="257">
        <f t="shared" ref="G137:G146" si="12">F137/E137-1</f>
        <v>-4.3087050728592979E-3</v>
      </c>
      <c r="H137" s="264">
        <f t="shared" ref="H137:H146" si="13">F137-E137</f>
        <v>-521</v>
      </c>
      <c r="I137" s="259">
        <f t="shared" ref="I137:K146" si="14">F137/F$136</f>
        <v>0.20283436072732419</v>
      </c>
      <c r="J137" s="251">
        <v>106138</v>
      </c>
      <c r="K137" s="259">
        <f t="shared" si="14"/>
        <v>-2.4890120389833748E-3</v>
      </c>
      <c r="L137" s="259">
        <f t="shared" ref="L137:L146" si="15">J137/F137-1</f>
        <v>-0.11843318355108512</v>
      </c>
      <c r="M137" s="258">
        <f t="shared" ref="M137:M146" si="16">J137-F137</f>
        <v>-14259</v>
      </c>
      <c r="N137" s="257">
        <f t="shared" ref="N137:N145" si="17">J137/C137-1</f>
        <v>-3.4406841339155725E-2</v>
      </c>
      <c r="O137" s="251">
        <f t="shared" ref="O137:O146" si="18">J137-C137</f>
        <v>-3782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76491</v>
      </c>
      <c r="D138" s="251">
        <v>26848</v>
      </c>
      <c r="E138" s="251">
        <v>39986</v>
      </c>
      <c r="F138" s="251">
        <v>75857</v>
      </c>
      <c r="G138" s="257">
        <f t="shared" si="12"/>
        <v>0.89708898114340019</v>
      </c>
      <c r="H138" s="264">
        <f t="shared" si="13"/>
        <v>35871</v>
      </c>
      <c r="I138" s="259">
        <f t="shared" si="14"/>
        <v>0.12779725492904831</v>
      </c>
      <c r="J138" s="251">
        <v>67064</v>
      </c>
      <c r="K138" s="259">
        <f t="shared" si="14"/>
        <v>0.17136919549015861</v>
      </c>
      <c r="L138" s="259">
        <f t="shared" si="15"/>
        <v>-0.1159154725338466</v>
      </c>
      <c r="M138" s="258">
        <f t="shared" si="16"/>
        <v>-8793</v>
      </c>
      <c r="N138" s="257">
        <f t="shared" si="17"/>
        <v>-0.12324325737668484</v>
      </c>
      <c r="O138" s="251">
        <f t="shared" si="18"/>
        <v>-9427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4565</v>
      </c>
      <c r="D139" s="251">
        <v>681</v>
      </c>
      <c r="E139" s="251">
        <v>2535</v>
      </c>
      <c r="F139" s="251">
        <v>3247</v>
      </c>
      <c r="G139" s="257">
        <f t="shared" si="12"/>
        <v>0.28086785009861925</v>
      </c>
      <c r="H139" s="265">
        <f t="shared" si="13"/>
        <v>712</v>
      </c>
      <c r="I139" s="263">
        <f t="shared" si="14"/>
        <v>5.4702622929277446E-3</v>
      </c>
      <c r="J139" s="251">
        <v>5439</v>
      </c>
      <c r="K139" s="263">
        <f t="shared" si="14"/>
        <v>3.4014905407987769E-3</v>
      </c>
      <c r="L139" s="259">
        <f t="shared" si="15"/>
        <v>0.67508469356328926</v>
      </c>
      <c r="M139" s="258">
        <f t="shared" si="16"/>
        <v>2192</v>
      </c>
      <c r="N139" s="257">
        <f t="shared" si="17"/>
        <v>0.1914567360350492</v>
      </c>
      <c r="O139" s="251">
        <f t="shared" si="18"/>
        <v>874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284219</v>
      </c>
      <c r="D140" s="251">
        <v>74813</v>
      </c>
      <c r="E140" s="251">
        <v>114704</v>
      </c>
      <c r="F140" s="251">
        <v>244952</v>
      </c>
      <c r="G140" s="257">
        <f t="shared" si="12"/>
        <v>1.1355140186915889</v>
      </c>
      <c r="H140" s="264">
        <f t="shared" si="13"/>
        <v>130248</v>
      </c>
      <c r="I140" s="259">
        <f t="shared" si="14"/>
        <v>0.4126737570610523</v>
      </c>
      <c r="J140" s="251">
        <v>249820</v>
      </c>
      <c r="K140" s="259">
        <f t="shared" si="14"/>
        <v>0.62224345499713363</v>
      </c>
      <c r="L140" s="259">
        <f t="shared" si="15"/>
        <v>1.987328129592747E-2</v>
      </c>
      <c r="M140" s="258">
        <f t="shared" si="16"/>
        <v>4868</v>
      </c>
      <c r="N140" s="257">
        <f t="shared" si="17"/>
        <v>-0.12102991003416375</v>
      </c>
      <c r="O140" s="251">
        <f t="shared" si="18"/>
        <v>-34399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19123</v>
      </c>
      <c r="D141" s="251">
        <v>25621</v>
      </c>
      <c r="E141" s="251">
        <v>20278</v>
      </c>
      <c r="F141" s="251">
        <v>32271</v>
      </c>
      <c r="G141" s="257">
        <f t="shared" si="12"/>
        <v>0.59142913502317773</v>
      </c>
      <c r="H141" s="265">
        <f t="shared" si="13"/>
        <v>11993</v>
      </c>
      <c r="I141" s="263">
        <f t="shared" si="14"/>
        <v>5.4367365092414917E-2</v>
      </c>
      <c r="J141" s="251">
        <v>36164</v>
      </c>
      <c r="K141" s="263">
        <f t="shared" si="14"/>
        <v>5.7295050640168162E-2</v>
      </c>
      <c r="L141" s="259">
        <f t="shared" si="15"/>
        <v>0.12063462551516846</v>
      </c>
      <c r="M141" s="258">
        <f t="shared" si="16"/>
        <v>3893</v>
      </c>
      <c r="N141" s="257">
        <f t="shared" si="17"/>
        <v>0.89112586937196037</v>
      </c>
      <c r="O141" s="251">
        <f t="shared" si="18"/>
        <v>17041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59066</v>
      </c>
      <c r="D142" s="251">
        <v>33780</v>
      </c>
      <c r="E142" s="251">
        <v>51310</v>
      </c>
      <c r="F142" s="251">
        <v>65021</v>
      </c>
      <c r="G142" s="257">
        <f t="shared" si="12"/>
        <v>0.26721886571818354</v>
      </c>
      <c r="H142" s="264">
        <f t="shared" si="13"/>
        <v>13711</v>
      </c>
      <c r="I142" s="259">
        <f t="shared" si="14"/>
        <v>0.10954170759114717</v>
      </c>
      <c r="J142" s="251">
        <v>80309</v>
      </c>
      <c r="K142" s="259">
        <f t="shared" si="14"/>
        <v>6.5502579782151724E-2</v>
      </c>
      <c r="L142" s="259">
        <f t="shared" si="15"/>
        <v>0.23512403684963323</v>
      </c>
      <c r="M142" s="258">
        <f t="shared" si="16"/>
        <v>15288</v>
      </c>
      <c r="N142" s="257">
        <f t="shared" si="17"/>
        <v>0.3596485287644331</v>
      </c>
      <c r="O142" s="251">
        <f t="shared" si="18"/>
        <v>21243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17966</v>
      </c>
      <c r="D143" s="251">
        <v>7339</v>
      </c>
      <c r="E143" s="251">
        <v>10731</v>
      </c>
      <c r="F143" s="251">
        <v>17520</v>
      </c>
      <c r="G143" s="257">
        <f t="shared" si="12"/>
        <v>0.63265306122448983</v>
      </c>
      <c r="H143" s="265">
        <f t="shared" si="13"/>
        <v>6789</v>
      </c>
      <c r="I143" s="263">
        <f t="shared" si="14"/>
        <v>2.951616734588669E-2</v>
      </c>
      <c r="J143" s="251">
        <v>25698</v>
      </c>
      <c r="K143" s="263">
        <f t="shared" si="14"/>
        <v>3.243359449646474E-2</v>
      </c>
      <c r="L143" s="259">
        <f t="shared" si="15"/>
        <v>0.46678082191780823</v>
      </c>
      <c r="M143" s="258">
        <f t="shared" si="16"/>
        <v>8178</v>
      </c>
      <c r="N143" s="257">
        <f t="shared" si="17"/>
        <v>0.43036847378381382</v>
      </c>
      <c r="O143" s="251">
        <f t="shared" si="18"/>
        <v>7732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20687</v>
      </c>
      <c r="D144" s="251">
        <v>6781</v>
      </c>
      <c r="E144" s="251">
        <v>11021</v>
      </c>
      <c r="F144" s="251">
        <v>9118</v>
      </c>
      <c r="G144" s="257">
        <f t="shared" si="12"/>
        <v>-0.17267035659196084</v>
      </c>
      <c r="H144" s="264">
        <f t="shared" si="13"/>
        <v>-1903</v>
      </c>
      <c r="I144" s="259">
        <f t="shared" si="14"/>
        <v>1.536121083674628E-2</v>
      </c>
      <c r="J144" s="251">
        <v>11280</v>
      </c>
      <c r="K144" s="259">
        <f t="shared" si="14"/>
        <v>-9.0913433976686411E-3</v>
      </c>
      <c r="L144" s="259">
        <f t="shared" si="15"/>
        <v>0.23711340206185572</v>
      </c>
      <c r="M144" s="258">
        <f t="shared" si="16"/>
        <v>2162</v>
      </c>
      <c r="N144" s="257">
        <f t="shared" si="17"/>
        <v>-0.45473002368637305</v>
      </c>
      <c r="O144" s="251">
        <f t="shared" si="18"/>
        <v>-9407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19152</v>
      </c>
      <c r="D145" s="251">
        <v>15343</v>
      </c>
      <c r="E145" s="251">
        <v>4744</v>
      </c>
      <c r="F145" s="251">
        <v>9037</v>
      </c>
      <c r="G145" s="257">
        <f t="shared" si="12"/>
        <v>0.9049325463743676</v>
      </c>
      <c r="H145" s="265">
        <f t="shared" si="13"/>
        <v>4293</v>
      </c>
      <c r="I145" s="263">
        <f t="shared" si="14"/>
        <v>1.5224749104153995E-2</v>
      </c>
      <c r="J145" s="251">
        <v>15069</v>
      </c>
      <c r="K145" s="263">
        <f t="shared" si="14"/>
        <v>2.0509268106248806E-2</v>
      </c>
      <c r="L145" s="259">
        <f t="shared" si="15"/>
        <v>0.66747814540223516</v>
      </c>
      <c r="M145" s="258">
        <f t="shared" si="16"/>
        <v>6032</v>
      </c>
      <c r="N145" s="257">
        <f t="shared" si="17"/>
        <v>-0.21318922305764409</v>
      </c>
      <c r="O145" s="251">
        <f t="shared" si="18"/>
        <v>-4083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21218</v>
      </c>
      <c r="D146" s="251">
        <f>D136-SUM(D137:D145)</f>
        <v>7567</v>
      </c>
      <c r="E146" s="251">
        <f>E136-SUM(E137:E145)</f>
        <v>8026</v>
      </c>
      <c r="F146" s="251">
        <f>F136-SUM(F137:F145)</f>
        <v>16153</v>
      </c>
      <c r="G146" s="257">
        <f t="shared" si="12"/>
        <v>1.012584101669574</v>
      </c>
      <c r="H146" s="264">
        <f t="shared" si="13"/>
        <v>8127</v>
      </c>
      <c r="I146" s="259">
        <f t="shared" si="14"/>
        <v>2.7213165019298383E-2</v>
      </c>
      <c r="J146" s="251">
        <f>J136-SUM(J137:J145)</f>
        <v>15497</v>
      </c>
      <c r="K146" s="259">
        <f t="shared" si="14"/>
        <v>3.8825721383527613E-2</v>
      </c>
      <c r="L146" s="259">
        <f t="shared" si="15"/>
        <v>-4.0611651086485456E-2</v>
      </c>
      <c r="M146" s="258">
        <f t="shared" si="16"/>
        <v>-656</v>
      </c>
      <c r="N146" s="257">
        <f>J146/C146-1</f>
        <v>-0.26962955980771042</v>
      </c>
      <c r="O146" s="251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865B8-824C-4A4E-B43E-A295B8AAADC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387894</v>
      </c>
      <c r="D6" s="242">
        <v>193035</v>
      </c>
      <c r="E6" s="242">
        <v>388865</v>
      </c>
      <c r="F6" s="243">
        <f>E6/$E$6</f>
        <v>1</v>
      </c>
      <c r="G6" s="242">
        <v>397785</v>
      </c>
      <c r="H6" s="243">
        <f>G6/E6-1</f>
        <v>2.2938551939619245E-2</v>
      </c>
      <c r="I6" s="242">
        <f>G6-E6</f>
        <v>8920</v>
      </c>
      <c r="J6" s="243">
        <f>G6/$G$6</f>
        <v>1</v>
      </c>
      <c r="K6" s="242">
        <v>402907</v>
      </c>
      <c r="L6" s="243">
        <f>K6/G6-1</f>
        <v>1.2876302525233418E-2</v>
      </c>
      <c r="M6" s="242">
        <f>K6-G6</f>
        <v>5122</v>
      </c>
      <c r="N6" s="243">
        <f>K6/$K$6</f>
        <v>1</v>
      </c>
      <c r="O6" s="242">
        <v>396407</v>
      </c>
      <c r="P6" s="243">
        <f>O6/K6-1</f>
        <v>-1.6132755201572535E-2</v>
      </c>
      <c r="Q6" s="242">
        <f>O6-K6</f>
        <v>-6500</v>
      </c>
      <c r="R6" s="243">
        <f>IFERROR(O6/C6-1,"-")</f>
        <v>2.1946717402176796E-2</v>
      </c>
      <c r="S6" s="242">
        <f>O6-C6</f>
        <v>8513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107359</v>
      </c>
      <c r="D7" s="251">
        <v>54990</v>
      </c>
      <c r="E7" s="251">
        <v>121194</v>
      </c>
      <c r="F7" s="257">
        <f t="shared" ref="F7:F16" si="0">E7/$E$6</f>
        <v>0.3116608591670631</v>
      </c>
      <c r="G7" s="251">
        <v>82324</v>
      </c>
      <c r="H7" s="259">
        <f>G7/E7-1</f>
        <v>-0.32072544845454398</v>
      </c>
      <c r="I7" s="258">
        <f>G7-E7</f>
        <v>-38870</v>
      </c>
      <c r="J7" s="257">
        <f>G7/$G$6</f>
        <v>0.2069560189549631</v>
      </c>
      <c r="K7" s="251">
        <v>71335</v>
      </c>
      <c r="L7" s="259">
        <f>K7/G7-1</f>
        <v>-0.13348476750400851</v>
      </c>
      <c r="M7" s="258">
        <f>K7-G7</f>
        <v>-10989</v>
      </c>
      <c r="N7" s="257">
        <f>K7/$K$6</f>
        <v>0.1770507834314122</v>
      </c>
      <c r="O7" s="251">
        <v>57433</v>
      </c>
      <c r="P7" s="259">
        <f>O7/K7-1</f>
        <v>-0.19488329711922614</v>
      </c>
      <c r="Q7" s="258">
        <f>O7-K7</f>
        <v>-13902</v>
      </c>
      <c r="R7" s="259">
        <f t="shared" ref="R7:R16" si="1">IFERROR(O7/C7-1,"-")</f>
        <v>-0.46503786361646438</v>
      </c>
      <c r="S7" s="258">
        <f t="shared" ref="S7:S16" si="2">O7-C7</f>
        <v>-49926</v>
      </c>
      <c r="T7" s="257">
        <f>O7/$O$6</f>
        <v>0.14488391980969054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48354</v>
      </c>
      <c r="D8" s="251">
        <v>21989</v>
      </c>
      <c r="E8" s="251">
        <v>40831</v>
      </c>
      <c r="F8" s="257">
        <f t="shared" si="0"/>
        <v>0.10500045002764455</v>
      </c>
      <c r="G8" s="251">
        <v>46120</v>
      </c>
      <c r="H8" s="259">
        <f t="shared" ref="H8:H16" si="3">G8/E8-1</f>
        <v>0.1295339325512479</v>
      </c>
      <c r="I8" s="258">
        <f t="shared" ref="I8:I16" si="4">G8-E8</f>
        <v>5289</v>
      </c>
      <c r="J8" s="257">
        <f t="shared" ref="J8:J16" si="5">G8/$G$6</f>
        <v>0.11594202898550725</v>
      </c>
      <c r="K8" s="251">
        <v>49099</v>
      </c>
      <c r="L8" s="259">
        <f t="shared" ref="L8:L16" si="6">K8/G8-1</f>
        <v>6.4592367736340028E-2</v>
      </c>
      <c r="M8" s="258">
        <f t="shared" ref="M8:M16" si="7">K8-G8</f>
        <v>2979</v>
      </c>
      <c r="N8" s="257">
        <f t="shared" ref="N8:N16" si="8">K8/$K$6</f>
        <v>0.12186186886800179</v>
      </c>
      <c r="O8" s="251">
        <v>47505</v>
      </c>
      <c r="P8" s="259">
        <f t="shared" ref="P8:P16" si="9">O8/K8-1</f>
        <v>-3.2465019654168148E-2</v>
      </c>
      <c r="Q8" s="258">
        <f t="shared" ref="Q8:Q16" si="10">O8-K8</f>
        <v>-1594</v>
      </c>
      <c r="R8" s="259">
        <f t="shared" si="1"/>
        <v>-1.7558009678620201E-2</v>
      </c>
      <c r="S8" s="258">
        <f t="shared" si="2"/>
        <v>-849</v>
      </c>
      <c r="T8" s="257">
        <f t="shared" ref="T8:T16" si="11">O8/$O$6</f>
        <v>0.11983895339890567</v>
      </c>
      <c r="V8" s="29"/>
      <c r="W8" s="79"/>
      <c r="AE8" s="1"/>
    </row>
    <row r="9" spans="1:31" s="4" customFormat="1" x14ac:dyDescent="0.25">
      <c r="B9" s="234" t="s">
        <v>46</v>
      </c>
      <c r="C9" s="251">
        <v>5648</v>
      </c>
      <c r="D9" s="251">
        <v>1654</v>
      </c>
      <c r="E9" s="251">
        <v>2350</v>
      </c>
      <c r="F9" s="252">
        <f t="shared" si="0"/>
        <v>6.0432283697427125E-3</v>
      </c>
      <c r="G9" s="251">
        <v>2745</v>
      </c>
      <c r="H9" s="263">
        <f t="shared" si="3"/>
        <v>0.16808510638297869</v>
      </c>
      <c r="I9" s="254">
        <f t="shared" si="4"/>
        <v>395</v>
      </c>
      <c r="J9" s="252">
        <f t="shared" si="5"/>
        <v>6.900712696557185E-3</v>
      </c>
      <c r="K9" s="251">
        <v>13308</v>
      </c>
      <c r="L9" s="259">
        <f t="shared" si="6"/>
        <v>3.8480874316939895</v>
      </c>
      <c r="M9" s="258">
        <f t="shared" si="7"/>
        <v>10563</v>
      </c>
      <c r="N9" s="257">
        <f t="shared" si="8"/>
        <v>3.3029954803465815E-2</v>
      </c>
      <c r="O9" s="251">
        <v>6705</v>
      </c>
      <c r="P9" s="259">
        <f t="shared" si="9"/>
        <v>-0.49616771866546439</v>
      </c>
      <c r="Q9" s="258">
        <f t="shared" si="10"/>
        <v>-6603</v>
      </c>
      <c r="R9" s="259">
        <f t="shared" si="1"/>
        <v>0.18714589235127477</v>
      </c>
      <c r="S9" s="258">
        <f t="shared" si="2"/>
        <v>1057</v>
      </c>
      <c r="T9" s="257">
        <f t="shared" si="11"/>
        <v>1.6914433902529471E-2</v>
      </c>
      <c r="V9" s="29"/>
      <c r="W9" s="79"/>
      <c r="AE9" s="1"/>
    </row>
    <row r="10" spans="1:31" s="4" customFormat="1" x14ac:dyDescent="0.25">
      <c r="B10" s="234" t="s">
        <v>48</v>
      </c>
      <c r="C10" s="251">
        <v>67821</v>
      </c>
      <c r="D10" s="251">
        <v>22416</v>
      </c>
      <c r="E10" s="251">
        <v>60602</v>
      </c>
      <c r="F10" s="257">
        <f t="shared" si="0"/>
        <v>0.15584328751623314</v>
      </c>
      <c r="G10" s="251">
        <v>91642</v>
      </c>
      <c r="H10" s="259">
        <f t="shared" si="3"/>
        <v>0.51219431701924023</v>
      </c>
      <c r="I10" s="258">
        <f t="shared" si="4"/>
        <v>31040</v>
      </c>
      <c r="J10" s="257">
        <f t="shared" si="5"/>
        <v>0.23038073331070805</v>
      </c>
      <c r="K10" s="251">
        <v>87184</v>
      </c>
      <c r="L10" s="259">
        <f t="shared" si="6"/>
        <v>-4.8645817419960324E-2</v>
      </c>
      <c r="M10" s="258">
        <f t="shared" si="7"/>
        <v>-4458</v>
      </c>
      <c r="N10" s="257">
        <f t="shared" si="8"/>
        <v>0.21638740453752356</v>
      </c>
      <c r="O10" s="251">
        <v>100895</v>
      </c>
      <c r="P10" s="259">
        <f t="shared" si="9"/>
        <v>0.15726509451275472</v>
      </c>
      <c r="Q10" s="258">
        <f t="shared" si="10"/>
        <v>13711</v>
      </c>
      <c r="R10" s="259">
        <f t="shared" si="1"/>
        <v>0.48766606213414732</v>
      </c>
      <c r="S10" s="258">
        <f t="shared" si="2"/>
        <v>33074</v>
      </c>
      <c r="T10" s="257">
        <f>O10/$O$6</f>
        <v>0.25452375967124696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11263</v>
      </c>
      <c r="D11" s="251">
        <v>3518</v>
      </c>
      <c r="E11" s="251">
        <v>22807</v>
      </c>
      <c r="F11" s="252">
        <f t="shared" si="0"/>
        <v>5.8650174224988104E-2</v>
      </c>
      <c r="G11" s="251">
        <v>15660</v>
      </c>
      <c r="H11" s="263">
        <f t="shared" si="3"/>
        <v>-0.31336870259130967</v>
      </c>
      <c r="I11" s="254">
        <f t="shared" si="4"/>
        <v>-7147</v>
      </c>
      <c r="J11" s="252">
        <f t="shared" si="5"/>
        <v>3.9368000301670501E-2</v>
      </c>
      <c r="K11" s="251">
        <v>18852</v>
      </c>
      <c r="L11" s="259">
        <f t="shared" si="6"/>
        <v>0.20383141762452106</v>
      </c>
      <c r="M11" s="258">
        <f t="shared" si="7"/>
        <v>3192</v>
      </c>
      <c r="N11" s="257">
        <f t="shared" si="8"/>
        <v>4.6789954009237862E-2</v>
      </c>
      <c r="O11" s="251">
        <v>15407</v>
      </c>
      <c r="P11" s="259">
        <f t="shared" si="9"/>
        <v>-0.18273923191173347</v>
      </c>
      <c r="Q11" s="258">
        <f t="shared" si="10"/>
        <v>-3445</v>
      </c>
      <c r="R11" s="259">
        <f t="shared" si="1"/>
        <v>0.36793039154754514</v>
      </c>
      <c r="S11" s="258">
        <f t="shared" si="2"/>
        <v>4144</v>
      </c>
      <c r="T11" s="257">
        <f t="shared" si="11"/>
        <v>3.8866619408839904E-2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55132</v>
      </c>
      <c r="D12" s="251">
        <v>21854</v>
      </c>
      <c r="E12" s="251">
        <v>47909</v>
      </c>
      <c r="F12" s="257">
        <f t="shared" si="0"/>
        <v>0.12320213956000155</v>
      </c>
      <c r="G12" s="251">
        <v>64127</v>
      </c>
      <c r="H12" s="259">
        <f t="shared" si="3"/>
        <v>0.33851677137907288</v>
      </c>
      <c r="I12" s="258">
        <f t="shared" si="4"/>
        <v>16218</v>
      </c>
      <c r="J12" s="257">
        <f t="shared" si="5"/>
        <v>0.16121020149075505</v>
      </c>
      <c r="K12" s="251">
        <v>60904</v>
      </c>
      <c r="L12" s="259">
        <f t="shared" si="6"/>
        <v>-5.0259641024841373E-2</v>
      </c>
      <c r="M12" s="258">
        <f t="shared" si="7"/>
        <v>-3223</v>
      </c>
      <c r="N12" s="257">
        <f t="shared" si="8"/>
        <v>0.15116143427639628</v>
      </c>
      <c r="O12" s="251">
        <v>68611</v>
      </c>
      <c r="P12" s="259">
        <f t="shared" si="9"/>
        <v>0.12654341258373836</v>
      </c>
      <c r="Q12" s="258">
        <f t="shared" si="10"/>
        <v>7707</v>
      </c>
      <c r="R12" s="259">
        <f t="shared" si="1"/>
        <v>0.24448596096640784</v>
      </c>
      <c r="S12" s="258">
        <f t="shared" si="2"/>
        <v>13479</v>
      </c>
      <c r="T12" s="257">
        <f t="shared" si="11"/>
        <v>0.17308221095994772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16577</v>
      </c>
      <c r="D13" s="251">
        <v>7257</v>
      </c>
      <c r="E13" s="251">
        <v>9525</v>
      </c>
      <c r="F13" s="252">
        <f t="shared" si="0"/>
        <v>2.4494361796510357E-2</v>
      </c>
      <c r="G13" s="251">
        <v>14475</v>
      </c>
      <c r="H13" s="263">
        <f t="shared" si="3"/>
        <v>0.51968503937007871</v>
      </c>
      <c r="I13" s="254">
        <f t="shared" si="4"/>
        <v>4950</v>
      </c>
      <c r="J13" s="252">
        <f t="shared" si="5"/>
        <v>3.6389004110260567E-2</v>
      </c>
      <c r="K13" s="251">
        <v>10867</v>
      </c>
      <c r="L13" s="259">
        <f t="shared" si="6"/>
        <v>-0.24925734024179624</v>
      </c>
      <c r="M13" s="258">
        <f t="shared" si="7"/>
        <v>-3608</v>
      </c>
      <c r="N13" s="257">
        <f t="shared" si="8"/>
        <v>2.6971484734690635E-2</v>
      </c>
      <c r="O13" s="251">
        <v>10407</v>
      </c>
      <c r="P13" s="259">
        <f t="shared" si="9"/>
        <v>-4.2329989877611163E-2</v>
      </c>
      <c r="Q13" s="258">
        <f t="shared" si="10"/>
        <v>-460</v>
      </c>
      <c r="R13" s="259">
        <f t="shared" si="1"/>
        <v>-0.37220244917656997</v>
      </c>
      <c r="S13" s="258">
        <f t="shared" si="2"/>
        <v>-6170</v>
      </c>
      <c r="T13" s="257">
        <f t="shared" si="11"/>
        <v>2.6253320450950666E-2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23950</v>
      </c>
      <c r="D14" s="251">
        <v>14642</v>
      </c>
      <c r="E14" s="251">
        <v>32862</v>
      </c>
      <c r="F14" s="257">
        <f t="shared" si="0"/>
        <v>8.4507476887865973E-2</v>
      </c>
      <c r="G14" s="251">
        <v>18942</v>
      </c>
      <c r="H14" s="259">
        <f t="shared" si="3"/>
        <v>-0.42358955632645612</v>
      </c>
      <c r="I14" s="258">
        <f t="shared" si="4"/>
        <v>-13920</v>
      </c>
      <c r="J14" s="257">
        <f t="shared" si="5"/>
        <v>4.7618688487499526E-2</v>
      </c>
      <c r="K14" s="251">
        <v>19832</v>
      </c>
      <c r="L14" s="259">
        <f t="shared" si="6"/>
        <v>4.6985534790412897E-2</v>
      </c>
      <c r="M14" s="258">
        <f t="shared" si="7"/>
        <v>890</v>
      </c>
      <c r="N14" s="257">
        <f t="shared" si="8"/>
        <v>4.9222277101167264E-2</v>
      </c>
      <c r="O14" s="251">
        <v>17929</v>
      </c>
      <c r="P14" s="259">
        <f t="shared" si="9"/>
        <v>-9.5956030657523228E-2</v>
      </c>
      <c r="Q14" s="258">
        <f t="shared" si="10"/>
        <v>-1903</v>
      </c>
      <c r="R14" s="259">
        <f t="shared" si="1"/>
        <v>-0.25139874739039669</v>
      </c>
      <c r="S14" s="258">
        <f t="shared" si="2"/>
        <v>-6021</v>
      </c>
      <c r="T14" s="257">
        <f t="shared" si="11"/>
        <v>4.5228767403199234E-2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21866</v>
      </c>
      <c r="D15" s="251">
        <v>7680</v>
      </c>
      <c r="E15" s="251">
        <v>21381</v>
      </c>
      <c r="F15" s="252">
        <f t="shared" si="0"/>
        <v>5.498309181849742E-2</v>
      </c>
      <c r="G15" s="251">
        <v>23212</v>
      </c>
      <c r="H15" s="263">
        <f t="shared" si="3"/>
        <v>8.5636780318974814E-2</v>
      </c>
      <c r="I15" s="254">
        <f t="shared" si="4"/>
        <v>1831</v>
      </c>
      <c r="J15" s="252">
        <f t="shared" si="5"/>
        <v>5.8353130459921819E-2</v>
      </c>
      <c r="K15" s="251">
        <v>30252</v>
      </c>
      <c r="L15" s="259">
        <f t="shared" si="6"/>
        <v>0.30329140099948293</v>
      </c>
      <c r="M15" s="258">
        <f t="shared" si="7"/>
        <v>7040</v>
      </c>
      <c r="N15" s="257">
        <f t="shared" si="8"/>
        <v>7.5084324670457447E-2</v>
      </c>
      <c r="O15" s="251">
        <v>36093</v>
      </c>
      <c r="P15" s="259">
        <f t="shared" si="9"/>
        <v>0.19307814359381203</v>
      </c>
      <c r="Q15" s="258">
        <f t="shared" si="10"/>
        <v>5841</v>
      </c>
      <c r="R15" s="259">
        <f t="shared" si="1"/>
        <v>0.65064483673282725</v>
      </c>
      <c r="S15" s="258">
        <f t="shared" si="2"/>
        <v>14227</v>
      </c>
      <c r="T15" s="257">
        <f t="shared" si="11"/>
        <v>9.1050359857419272E-2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29924</v>
      </c>
      <c r="D16" s="251">
        <f>D6-SUM(D7:D15)</f>
        <v>37035</v>
      </c>
      <c r="E16" s="251">
        <f>E6-SUM(E7:E15)</f>
        <v>29404</v>
      </c>
      <c r="F16" s="257">
        <f t="shared" si="0"/>
        <v>7.5614930631453081E-2</v>
      </c>
      <c r="G16" s="251">
        <f>G6-SUM(G7:G15)</f>
        <v>38538</v>
      </c>
      <c r="H16" s="259">
        <f t="shared" si="3"/>
        <v>0.31063800843422662</v>
      </c>
      <c r="I16" s="258">
        <f t="shared" si="4"/>
        <v>9134</v>
      </c>
      <c r="J16" s="257">
        <f t="shared" si="5"/>
        <v>9.6881481202156949E-2</v>
      </c>
      <c r="K16" s="251">
        <f>K6-SUM(K7:K15)</f>
        <v>41274</v>
      </c>
      <c r="L16" s="259">
        <f t="shared" si="6"/>
        <v>7.0994862213918708E-2</v>
      </c>
      <c r="M16" s="258">
        <f t="shared" si="7"/>
        <v>2736</v>
      </c>
      <c r="N16" s="257">
        <f t="shared" si="8"/>
        <v>0.10244051356764712</v>
      </c>
      <c r="O16" s="251">
        <f>O6-SUM(O7:O15)</f>
        <v>35422</v>
      </c>
      <c r="P16" s="259">
        <f t="shared" si="9"/>
        <v>-0.14178417405630661</v>
      </c>
      <c r="Q16" s="258">
        <f t="shared" si="10"/>
        <v>-5852</v>
      </c>
      <c r="R16" s="259">
        <f t="shared" si="1"/>
        <v>0.18373212137414785</v>
      </c>
      <c r="S16" s="258">
        <f t="shared" si="2"/>
        <v>5498</v>
      </c>
      <c r="T16" s="257">
        <f t="shared" si="11"/>
        <v>8.9357655137270536E-2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415150</v>
      </c>
      <c r="D136" s="227">
        <v>208389</v>
      </c>
      <c r="E136" s="227">
        <v>416048</v>
      </c>
      <c r="F136" s="227">
        <v>423208</v>
      </c>
      <c r="G136" s="228">
        <f>F136/E136-1</f>
        <v>1.7209552743914225E-2</v>
      </c>
      <c r="H136" s="227">
        <f>F136-E136</f>
        <v>7160</v>
      </c>
      <c r="I136" s="228">
        <f>F136/F$136</f>
        <v>1</v>
      </c>
      <c r="J136" s="227">
        <v>428791</v>
      </c>
      <c r="K136" s="228">
        <f>H136/H$136</f>
        <v>1</v>
      </c>
      <c r="L136" s="228">
        <f>J136/F136-1</f>
        <v>1.3192094667397569E-2</v>
      </c>
      <c r="M136" s="227">
        <f>J136-F136</f>
        <v>5583</v>
      </c>
      <c r="N136" s="228">
        <f>J136/C136-1</f>
        <v>3.2858003131398306E-2</v>
      </c>
      <c r="O136" s="227">
        <f>J136-C136</f>
        <v>13641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113067</v>
      </c>
      <c r="D137" s="251">
        <v>68476</v>
      </c>
      <c r="E137" s="251">
        <v>126666</v>
      </c>
      <c r="F137" s="251">
        <v>86811</v>
      </c>
      <c r="G137" s="257">
        <f t="shared" ref="G137:G146" si="12">F137/E137-1</f>
        <v>-0.31464639287575202</v>
      </c>
      <c r="H137" s="264">
        <f t="shared" ref="H137:H146" si="13">F137-E137</f>
        <v>-39855</v>
      </c>
      <c r="I137" s="259">
        <f t="shared" ref="I137:K146" si="14">F137/F$136</f>
        <v>0.20512608457307044</v>
      </c>
      <c r="J137" s="251">
        <v>75374</v>
      </c>
      <c r="K137" s="259">
        <f t="shared" si="14"/>
        <v>-5.5663407821229054</v>
      </c>
      <c r="L137" s="259">
        <f t="shared" ref="L137:L146" si="15">J137/F137-1</f>
        <v>-0.13174597689232936</v>
      </c>
      <c r="M137" s="258">
        <f t="shared" ref="M137:M146" si="16">J137-F137</f>
        <v>-11437</v>
      </c>
      <c r="N137" s="257">
        <f t="shared" ref="N137:N146" si="17">J137/C137-1</f>
        <v>-0.33336871058752771</v>
      </c>
      <c r="O137" s="251">
        <f t="shared" ref="O137:O146" si="18">J137-C137</f>
        <v>-37693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51328</v>
      </c>
      <c r="D138" s="251">
        <v>24912</v>
      </c>
      <c r="E138" s="251">
        <v>43482</v>
      </c>
      <c r="F138" s="251">
        <v>48094</v>
      </c>
      <c r="G138" s="257">
        <f t="shared" si="12"/>
        <v>0.10606687824847061</v>
      </c>
      <c r="H138" s="264">
        <f t="shared" si="13"/>
        <v>4612</v>
      </c>
      <c r="I138" s="259">
        <f t="shared" si="14"/>
        <v>0.11364151906391183</v>
      </c>
      <c r="J138" s="251">
        <v>51902</v>
      </c>
      <c r="K138" s="259">
        <f t="shared" si="14"/>
        <v>0.64413407821229052</v>
      </c>
      <c r="L138" s="259">
        <f t="shared" si="15"/>
        <v>7.9178275876408799E-2</v>
      </c>
      <c r="M138" s="258">
        <f t="shared" si="16"/>
        <v>3808</v>
      </c>
      <c r="N138" s="257">
        <f t="shared" si="17"/>
        <v>1.118298004987528E-2</v>
      </c>
      <c r="O138" s="251">
        <f t="shared" si="18"/>
        <v>574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5944</v>
      </c>
      <c r="D139" s="251">
        <v>1658</v>
      </c>
      <c r="E139" s="251">
        <v>2415</v>
      </c>
      <c r="F139" s="251">
        <v>3515</v>
      </c>
      <c r="G139" s="257">
        <f t="shared" si="12"/>
        <v>0.45548654244306408</v>
      </c>
      <c r="H139" s="265">
        <f t="shared" si="13"/>
        <v>1100</v>
      </c>
      <c r="I139" s="263">
        <f t="shared" si="14"/>
        <v>8.3056085896296861E-3</v>
      </c>
      <c r="J139" s="251">
        <v>14811</v>
      </c>
      <c r="K139" s="263">
        <f t="shared" si="14"/>
        <v>0.15363128491620112</v>
      </c>
      <c r="L139" s="259">
        <f t="shared" si="15"/>
        <v>3.2136557610241825</v>
      </c>
      <c r="M139" s="258">
        <f t="shared" si="16"/>
        <v>11296</v>
      </c>
      <c r="N139" s="257">
        <f t="shared" si="17"/>
        <v>1.4917563930013458</v>
      </c>
      <c r="O139" s="251">
        <f t="shared" si="18"/>
        <v>8867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72064</v>
      </c>
      <c r="D140" s="251">
        <v>28320</v>
      </c>
      <c r="E140" s="251">
        <v>66989</v>
      </c>
      <c r="F140" s="251">
        <v>97391</v>
      </c>
      <c r="G140" s="257">
        <f t="shared" si="12"/>
        <v>0.45383570436937415</v>
      </c>
      <c r="H140" s="264">
        <f t="shared" si="13"/>
        <v>30402</v>
      </c>
      <c r="I140" s="259">
        <f t="shared" si="14"/>
        <v>0.23012561199221188</v>
      </c>
      <c r="J140" s="251">
        <v>92103</v>
      </c>
      <c r="K140" s="259">
        <f t="shared" si="14"/>
        <v>4.2460893854748605</v>
      </c>
      <c r="L140" s="259">
        <f t="shared" si="15"/>
        <v>-5.4296598248298134E-2</v>
      </c>
      <c r="M140" s="258">
        <f t="shared" si="16"/>
        <v>-5288</v>
      </c>
      <c r="N140" s="257">
        <f t="shared" si="17"/>
        <v>0.27807226909413862</v>
      </c>
      <c r="O140" s="251">
        <f t="shared" si="18"/>
        <v>20039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11886</v>
      </c>
      <c r="D141" s="251">
        <v>4963</v>
      </c>
      <c r="E141" s="251">
        <v>24120</v>
      </c>
      <c r="F141" s="251">
        <v>16359</v>
      </c>
      <c r="G141" s="257">
        <f t="shared" si="12"/>
        <v>-0.32176616915422884</v>
      </c>
      <c r="H141" s="265">
        <f t="shared" si="13"/>
        <v>-7761</v>
      </c>
      <c r="I141" s="263">
        <f t="shared" si="14"/>
        <v>3.8654751327952215E-2</v>
      </c>
      <c r="J141" s="251">
        <v>19520</v>
      </c>
      <c r="K141" s="263">
        <f t="shared" si="14"/>
        <v>-1.0839385474860335</v>
      </c>
      <c r="L141" s="259">
        <f t="shared" si="15"/>
        <v>0.19322696986368371</v>
      </c>
      <c r="M141" s="258">
        <f t="shared" si="16"/>
        <v>3161</v>
      </c>
      <c r="N141" s="257">
        <f t="shared" si="17"/>
        <v>0.64226821470637718</v>
      </c>
      <c r="O141" s="251">
        <f t="shared" si="18"/>
        <v>7634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61076</v>
      </c>
      <c r="D142" s="251">
        <v>27791</v>
      </c>
      <c r="E142" s="251">
        <v>53247</v>
      </c>
      <c r="F142" s="251">
        <v>69865</v>
      </c>
      <c r="G142" s="257">
        <f t="shared" si="12"/>
        <v>0.31209270005821921</v>
      </c>
      <c r="H142" s="264">
        <f t="shared" si="13"/>
        <v>16618</v>
      </c>
      <c r="I142" s="259">
        <f t="shared" si="14"/>
        <v>0.16508430842517155</v>
      </c>
      <c r="J142" s="251">
        <v>66121</v>
      </c>
      <c r="K142" s="259">
        <f t="shared" si="14"/>
        <v>2.3209497206703911</v>
      </c>
      <c r="L142" s="259">
        <f t="shared" si="15"/>
        <v>-5.3589064624633198E-2</v>
      </c>
      <c r="M142" s="258">
        <f t="shared" si="16"/>
        <v>-3744</v>
      </c>
      <c r="N142" s="257">
        <f t="shared" si="17"/>
        <v>8.2602004060514878E-2</v>
      </c>
      <c r="O142" s="251">
        <f t="shared" si="18"/>
        <v>5045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19153</v>
      </c>
      <c r="D143" s="251">
        <v>8684</v>
      </c>
      <c r="E143" s="251">
        <v>11001</v>
      </c>
      <c r="F143" s="251">
        <v>16289</v>
      </c>
      <c r="G143" s="257">
        <f t="shared" si="12"/>
        <v>0.48068357422052532</v>
      </c>
      <c r="H143" s="265">
        <f t="shared" si="13"/>
        <v>5288</v>
      </c>
      <c r="I143" s="263">
        <f t="shared" si="14"/>
        <v>3.8489348027447495E-2</v>
      </c>
      <c r="J143" s="251">
        <v>12024</v>
      </c>
      <c r="K143" s="263">
        <f t="shared" si="14"/>
        <v>0.73854748603351961</v>
      </c>
      <c r="L143" s="259">
        <f t="shared" si="15"/>
        <v>-0.261833138928111</v>
      </c>
      <c r="M143" s="258">
        <f t="shared" si="16"/>
        <v>-4265</v>
      </c>
      <c r="N143" s="257">
        <f t="shared" si="17"/>
        <v>-0.37221323030334674</v>
      </c>
      <c r="O143" s="251">
        <f t="shared" si="18"/>
        <v>-7129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24890</v>
      </c>
      <c r="D144" s="251">
        <v>20058</v>
      </c>
      <c r="E144" s="251">
        <v>34195</v>
      </c>
      <c r="F144" s="251">
        <v>19943</v>
      </c>
      <c r="G144" s="257">
        <f t="shared" si="12"/>
        <v>-0.41678607983623339</v>
      </c>
      <c r="H144" s="264">
        <f t="shared" si="13"/>
        <v>-14252</v>
      </c>
      <c r="I144" s="259">
        <f t="shared" si="14"/>
        <v>4.7123400313793688E-2</v>
      </c>
      <c r="J144" s="251">
        <v>20738</v>
      </c>
      <c r="K144" s="259">
        <f t="shared" si="14"/>
        <v>-1.9905027932960895</v>
      </c>
      <c r="L144" s="259">
        <f t="shared" si="15"/>
        <v>3.9863611292182632E-2</v>
      </c>
      <c r="M144" s="258">
        <f t="shared" si="16"/>
        <v>795</v>
      </c>
      <c r="N144" s="257">
        <f t="shared" si="17"/>
        <v>-0.16681398151868221</v>
      </c>
      <c r="O144" s="251">
        <f t="shared" si="18"/>
        <v>-4152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22752</v>
      </c>
      <c r="D145" s="251">
        <v>8930</v>
      </c>
      <c r="E145" s="251">
        <v>21567</v>
      </c>
      <c r="F145" s="251">
        <v>23338</v>
      </c>
      <c r="G145" s="257">
        <f t="shared" si="12"/>
        <v>8.2116196040246781E-2</v>
      </c>
      <c r="H145" s="265">
        <f t="shared" si="13"/>
        <v>1771</v>
      </c>
      <c r="I145" s="263">
        <f t="shared" si="14"/>
        <v>5.5145460388272435E-2</v>
      </c>
      <c r="J145" s="251">
        <v>31999</v>
      </c>
      <c r="K145" s="263">
        <f t="shared" si="14"/>
        <v>0.24734636871508381</v>
      </c>
      <c r="L145" s="259">
        <f t="shared" si="15"/>
        <v>0.37111149198731685</v>
      </c>
      <c r="M145" s="258">
        <f t="shared" si="16"/>
        <v>8661</v>
      </c>
      <c r="N145" s="257">
        <f t="shared" si="17"/>
        <v>0.40642580872011247</v>
      </c>
      <c r="O145" s="251">
        <f t="shared" si="18"/>
        <v>9247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32990</v>
      </c>
      <c r="D146" s="251">
        <f>D136-SUM(D137:D145)</f>
        <v>14597</v>
      </c>
      <c r="E146" s="251">
        <f>E136-SUM(E137:E145)</f>
        <v>32366</v>
      </c>
      <c r="F146" s="251">
        <f>F136-SUM(F137:F145)</f>
        <v>41603</v>
      </c>
      <c r="G146" s="257">
        <f t="shared" si="12"/>
        <v>0.28539207810665523</v>
      </c>
      <c r="H146" s="264">
        <f t="shared" si="13"/>
        <v>9237</v>
      </c>
      <c r="I146" s="259">
        <f t="shared" si="14"/>
        <v>9.8303907298538787E-2</v>
      </c>
      <c r="J146" s="251">
        <f>J136-SUM(J137:J145)</f>
        <v>44199</v>
      </c>
      <c r="K146" s="259">
        <f t="shared" si="14"/>
        <v>1.2900837988826817</v>
      </c>
      <c r="L146" s="259">
        <f t="shared" si="15"/>
        <v>6.2399346200995076E-2</v>
      </c>
      <c r="M146" s="258">
        <f t="shared" si="16"/>
        <v>2596</v>
      </c>
      <c r="N146" s="257">
        <f t="shared" si="17"/>
        <v>0.33976962715974546</v>
      </c>
      <c r="O146" s="251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A79B-025F-4F23-9AF0-873989D784D7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313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204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72348-5D5A-4253-8877-84CCAB192E4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314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205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80309</v>
      </c>
      <c r="D8" s="116">
        <f t="shared" ref="D8:D20" si="0">C8/C9-1</f>
        <v>0.23512403684963323</v>
      </c>
    </row>
    <row r="9" spans="1:5" x14ac:dyDescent="0.25">
      <c r="A9" s="1"/>
      <c r="B9" s="114">
        <v>2022</v>
      </c>
      <c r="C9" s="115">
        <v>65021</v>
      </c>
      <c r="D9" s="116">
        <f t="shared" si="0"/>
        <v>0.26721886571818354</v>
      </c>
    </row>
    <row r="10" spans="1:5" x14ac:dyDescent="0.25">
      <c r="A10" s="1"/>
      <c r="B10" s="114">
        <v>2021</v>
      </c>
      <c r="C10" s="115">
        <v>51310</v>
      </c>
      <c r="D10" s="116">
        <f t="shared" si="0"/>
        <v>0.51894612196566015</v>
      </c>
    </row>
    <row r="11" spans="1:5" x14ac:dyDescent="0.25">
      <c r="A11" s="1" t="s">
        <v>72</v>
      </c>
      <c r="B11" s="114">
        <v>2020</v>
      </c>
      <c r="C11" s="115">
        <v>33780</v>
      </c>
      <c r="D11" s="116">
        <f t="shared" si="0"/>
        <v>-0.42809738258896823</v>
      </c>
    </row>
    <row r="12" spans="1:5" x14ac:dyDescent="0.25">
      <c r="A12" s="1" t="s">
        <v>74</v>
      </c>
      <c r="B12" s="114">
        <v>2019</v>
      </c>
      <c r="C12" s="115">
        <v>59066</v>
      </c>
      <c r="D12" s="116">
        <f t="shared" si="0"/>
        <v>-1.2307280692953393E-2</v>
      </c>
    </row>
    <row r="13" spans="1:5" x14ac:dyDescent="0.25">
      <c r="A13" s="1" t="s">
        <v>76</v>
      </c>
      <c r="B13" s="114">
        <v>2018</v>
      </c>
      <c r="C13" s="115">
        <v>59802</v>
      </c>
      <c r="D13" s="116">
        <f t="shared" si="0"/>
        <v>-9.2919548598471069E-2</v>
      </c>
    </row>
    <row r="14" spans="1:5" x14ac:dyDescent="0.25">
      <c r="A14" s="1" t="s">
        <v>78</v>
      </c>
      <c r="B14" s="114">
        <v>2017</v>
      </c>
      <c r="C14" s="115">
        <v>65928</v>
      </c>
      <c r="D14" s="116">
        <f>C14/C15-1</f>
        <v>-6.8168647792964054E-2</v>
      </c>
    </row>
    <row r="15" spans="1:5" x14ac:dyDescent="0.25">
      <c r="A15" s="1" t="s">
        <v>80</v>
      </c>
      <c r="B15" s="114">
        <v>2016</v>
      </c>
      <c r="C15" s="115">
        <v>70751</v>
      </c>
      <c r="D15" s="116">
        <f>C15/C16-1</f>
        <v>0.2092741039533732</v>
      </c>
    </row>
    <row r="16" spans="1:5" x14ac:dyDescent="0.25">
      <c r="A16" s="1" t="s">
        <v>82</v>
      </c>
      <c r="B16" s="114">
        <v>2015</v>
      </c>
      <c r="C16" s="115">
        <v>58507</v>
      </c>
      <c r="D16" s="116">
        <f t="shared" si="0"/>
        <v>0.30616390953943706</v>
      </c>
    </row>
    <row r="17" spans="1:4" x14ac:dyDescent="0.25">
      <c r="A17" s="1" t="s">
        <v>84</v>
      </c>
      <c r="B17" s="114">
        <v>2014</v>
      </c>
      <c r="C17" s="115">
        <v>44793</v>
      </c>
      <c r="D17" s="116">
        <f t="shared" si="0"/>
        <v>-0.16617647058823526</v>
      </c>
    </row>
    <row r="18" spans="1:4" x14ac:dyDescent="0.25">
      <c r="A18" s="1" t="s">
        <v>86</v>
      </c>
      <c r="B18" s="114">
        <v>2013</v>
      </c>
      <c r="C18" s="115">
        <v>53720</v>
      </c>
      <c r="D18" s="116">
        <f t="shared" si="0"/>
        <v>-0.10682517249979218</v>
      </c>
    </row>
    <row r="19" spans="1:4" x14ac:dyDescent="0.25">
      <c r="A19" s="1" t="s">
        <v>88</v>
      </c>
      <c r="B19" s="114">
        <v>2012</v>
      </c>
      <c r="C19" s="115">
        <v>60145</v>
      </c>
      <c r="D19" s="116">
        <f>C19/C20-1</f>
        <v>-8.7010641043156145E-2</v>
      </c>
    </row>
    <row r="20" spans="1:4" x14ac:dyDescent="0.25">
      <c r="A20" s="1" t="s">
        <v>90</v>
      </c>
      <c r="B20" s="114">
        <v>2011</v>
      </c>
      <c r="C20" s="115">
        <v>65877</v>
      </c>
      <c r="D20" s="116">
        <f t="shared" si="0"/>
        <v>-0.1162550474222932</v>
      </c>
    </row>
    <row r="21" spans="1:4" x14ac:dyDescent="0.25">
      <c r="A21" s="1" t="s">
        <v>92</v>
      </c>
      <c r="B21" s="114">
        <v>2010</v>
      </c>
      <c r="C21" s="115">
        <v>74543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48BCA-7734-424D-827E-7D6677FFF31E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315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206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66121</v>
      </c>
      <c r="D8" s="116">
        <f t="shared" ref="D8:D20" si="0">C8/C9-1</f>
        <v>-5.3589064624633198E-2</v>
      </c>
    </row>
    <row r="9" spans="1:5" x14ac:dyDescent="0.25">
      <c r="A9" s="1"/>
      <c r="B9" s="114">
        <v>2022</v>
      </c>
      <c r="C9" s="115">
        <v>69865</v>
      </c>
      <c r="D9" s="116">
        <f t="shared" si="0"/>
        <v>0.31209270005821921</v>
      </c>
    </row>
    <row r="10" spans="1:5" x14ac:dyDescent="0.25">
      <c r="A10" s="1"/>
      <c r="B10" s="114">
        <v>2021</v>
      </c>
      <c r="C10" s="115">
        <v>53247</v>
      </c>
      <c r="D10" s="116">
        <f t="shared" si="0"/>
        <v>0.91597999352308301</v>
      </c>
    </row>
    <row r="11" spans="1:5" x14ac:dyDescent="0.25">
      <c r="A11" s="1" t="s">
        <v>72</v>
      </c>
      <c r="B11" s="114">
        <v>2020</v>
      </c>
      <c r="C11" s="115">
        <v>27791</v>
      </c>
      <c r="D11" s="116">
        <f t="shared" si="0"/>
        <v>-0.5449767502783418</v>
      </c>
    </row>
    <row r="12" spans="1:5" x14ac:dyDescent="0.25">
      <c r="A12" s="1" t="s">
        <v>74</v>
      </c>
      <c r="B12" s="114">
        <v>2019</v>
      </c>
      <c r="C12" s="115">
        <v>61076</v>
      </c>
      <c r="D12" s="116">
        <f t="shared" si="0"/>
        <v>-0.18826171900958255</v>
      </c>
    </row>
    <row r="13" spans="1:5" x14ac:dyDescent="0.25">
      <c r="A13" s="1" t="s">
        <v>76</v>
      </c>
      <c r="B13" s="114">
        <v>2018</v>
      </c>
      <c r="C13" s="115">
        <v>75241</v>
      </c>
      <c r="D13" s="116">
        <f t="shared" si="0"/>
        <v>-0.19994683396246482</v>
      </c>
    </row>
    <row r="14" spans="1:5" x14ac:dyDescent="0.25">
      <c r="A14" s="1" t="s">
        <v>78</v>
      </c>
      <c r="B14" s="114">
        <v>2017</v>
      </c>
      <c r="C14" s="115">
        <v>94045</v>
      </c>
      <c r="D14" s="116">
        <f>C14/C15-1</f>
        <v>6.2055314823730168E-3</v>
      </c>
    </row>
    <row r="15" spans="1:5" x14ac:dyDescent="0.25">
      <c r="A15" s="1" t="s">
        <v>80</v>
      </c>
      <c r="B15" s="114">
        <v>2016</v>
      </c>
      <c r="C15" s="115">
        <v>93465</v>
      </c>
      <c r="D15" s="116">
        <f>C15/C16-1</f>
        <v>-1.942990232592301E-2</v>
      </c>
    </row>
    <row r="16" spans="1:5" x14ac:dyDescent="0.25">
      <c r="A16" s="1" t="s">
        <v>82</v>
      </c>
      <c r="B16" s="114">
        <v>2015</v>
      </c>
      <c r="C16" s="115">
        <v>95317</v>
      </c>
      <c r="D16" s="116">
        <f t="shared" si="0"/>
        <v>0.10538095790328184</v>
      </c>
    </row>
    <row r="17" spans="1:4" x14ac:dyDescent="0.25">
      <c r="A17" s="1" t="s">
        <v>84</v>
      </c>
      <c r="B17" s="114">
        <v>2014</v>
      </c>
      <c r="C17" s="115">
        <v>86230</v>
      </c>
      <c r="D17" s="116">
        <f t="shared" si="0"/>
        <v>0.33509839441373646</v>
      </c>
    </row>
    <row r="18" spans="1:4" x14ac:dyDescent="0.25">
      <c r="A18" s="1" t="s">
        <v>86</v>
      </c>
      <c r="B18" s="114">
        <v>2013</v>
      </c>
      <c r="C18" s="115">
        <v>64587</v>
      </c>
      <c r="D18" s="116">
        <f t="shared" si="0"/>
        <v>0.10241179783911103</v>
      </c>
    </row>
    <row r="19" spans="1:4" x14ac:dyDescent="0.25">
      <c r="A19" s="1" t="s">
        <v>88</v>
      </c>
      <c r="B19" s="114">
        <v>2012</v>
      </c>
      <c r="C19" s="115">
        <v>58587</v>
      </c>
      <c r="D19" s="116">
        <f>C19/C20-1</f>
        <v>-5.2005630976845074E-2</v>
      </c>
    </row>
    <row r="20" spans="1:4" x14ac:dyDescent="0.25">
      <c r="A20" s="1" t="s">
        <v>90</v>
      </c>
      <c r="B20" s="114">
        <v>2011</v>
      </c>
      <c r="C20" s="115">
        <v>61801</v>
      </c>
      <c r="D20" s="116">
        <f t="shared" si="0"/>
        <v>2.7584716171726864E-2</v>
      </c>
    </row>
    <row r="21" spans="1:4" x14ac:dyDescent="0.25">
      <c r="A21" s="1" t="s">
        <v>92</v>
      </c>
      <c r="B21" s="114">
        <v>2010</v>
      </c>
      <c r="C21" s="115">
        <v>60142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C6718-3BC6-4833-9E87-8E8CE5D43A2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58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59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61028</v>
      </c>
      <c r="O7" s="92">
        <v>116770</v>
      </c>
      <c r="P7" s="92">
        <v>125073</v>
      </c>
      <c r="Q7" s="92">
        <v>381177</v>
      </c>
      <c r="R7" s="92">
        <v>384777</v>
      </c>
      <c r="S7" s="93">
        <f t="shared" ref="S7:S52" si="4">IFERROR(R7/Q7-1,"-")</f>
        <v>9.4444313271786484E-3</v>
      </c>
      <c r="T7" s="93">
        <f t="shared" ref="T7:T52" si="5">IFERROR(R7/N7-1,"-")</f>
        <v>5.304925607917677</v>
      </c>
      <c r="U7" s="92">
        <f t="shared" ref="U7:U52" si="6">IFERROR(R7-Q7,"-")</f>
        <v>3600</v>
      </c>
      <c r="V7" s="92">
        <f t="shared" ref="V7:V52" si="7">IFERROR(R7-N7,"-")</f>
        <v>323749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39208</v>
      </c>
      <c r="O8" s="95">
        <v>85450</v>
      </c>
      <c r="P8" s="95">
        <v>90020</v>
      </c>
      <c r="Q8" s="95">
        <v>90975</v>
      </c>
      <c r="R8" s="95">
        <v>92267</v>
      </c>
      <c r="S8" s="96">
        <f t="shared" si="4"/>
        <v>1.420170376477059E-2</v>
      </c>
      <c r="T8" s="96">
        <f t="shared" si="5"/>
        <v>1.3532697408692105</v>
      </c>
      <c r="U8" s="95">
        <f t="shared" si="6"/>
        <v>1292</v>
      </c>
      <c r="V8" s="95">
        <f t="shared" si="7"/>
        <v>53059</v>
      </c>
      <c r="W8" s="96">
        <f>R8/R7</f>
        <v>0.23979343879701751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30759</v>
      </c>
      <c r="O9" s="52">
        <v>67660</v>
      </c>
      <c r="P9" s="52">
        <v>71727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1.4587275269026954</v>
      </c>
      <c r="U9" s="52">
        <f t="shared" si="6"/>
        <v>1631</v>
      </c>
      <c r="V9" s="52">
        <f t="shared" si="7"/>
        <v>44869</v>
      </c>
      <c r="W9" s="98">
        <f>R9/R7</f>
        <v>0.19655020960192526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8449</v>
      </c>
      <c r="O10" s="52">
        <v>17790</v>
      </c>
      <c r="P10" s="52">
        <v>18293</v>
      </c>
      <c r="Q10" s="52">
        <v>16978</v>
      </c>
      <c r="R10" s="52">
        <v>16639</v>
      </c>
      <c r="S10" s="98">
        <f t="shared" si="4"/>
        <v>-1.9967016138532245E-2</v>
      </c>
      <c r="T10" s="98">
        <f t="shared" si="5"/>
        <v>0.96934548467274229</v>
      </c>
      <c r="U10" s="52">
        <f t="shared" si="6"/>
        <v>-339</v>
      </c>
      <c r="V10" s="52">
        <f t="shared" si="7"/>
        <v>8190</v>
      </c>
      <c r="W10" s="98">
        <f>R10/R7</f>
        <v>4.3243229195092221E-2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21820</v>
      </c>
      <c r="O11" s="95">
        <v>31320</v>
      </c>
      <c r="P11" s="95">
        <v>35053</v>
      </c>
      <c r="Q11" s="95">
        <v>36084</v>
      </c>
      <c r="R11" s="95">
        <v>35992</v>
      </c>
      <c r="S11" s="96">
        <f t="shared" si="4"/>
        <v>-2.549606473783439E-3</v>
      </c>
      <c r="T11" s="96">
        <f t="shared" si="5"/>
        <v>0.64949587534372144</v>
      </c>
      <c r="U11" s="95">
        <f t="shared" si="6"/>
        <v>-92</v>
      </c>
      <c r="V11" s="95">
        <f t="shared" si="7"/>
        <v>14172</v>
      </c>
      <c r="W11" s="96">
        <f>R11/R7</f>
        <v>9.3539894536315837E-2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20268</v>
      </c>
      <c r="O12" s="99">
        <v>41536</v>
      </c>
      <c r="P12" s="99">
        <v>44623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1.3196664693112297</v>
      </c>
      <c r="U12" s="99">
        <f t="shared" si="6"/>
        <v>532</v>
      </c>
      <c r="V12" s="99">
        <f t="shared" si="7"/>
        <v>26747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14681</v>
      </c>
      <c r="O13" s="95">
        <v>34157</v>
      </c>
      <c r="P13" s="95">
        <v>34868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1.411143655064369</v>
      </c>
      <c r="U13" s="95">
        <f t="shared" si="6"/>
        <v>-252</v>
      </c>
      <c r="V13" s="95">
        <f t="shared" si="7"/>
        <v>20717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13163</v>
      </c>
      <c r="O14" s="52">
        <v>28680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1.384942642254805</v>
      </c>
      <c r="U14" s="52">
        <f t="shared" si="6"/>
        <v>68</v>
      </c>
      <c r="V14" s="52">
        <f t="shared" si="7"/>
        <v>18230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7379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51</v>
      </c>
      <c r="C17" s="99">
        <v>2726</v>
      </c>
      <c r="D17" s="99">
        <v>2690</v>
      </c>
      <c r="E17" s="99">
        <v>1526</v>
      </c>
      <c r="F17" s="99">
        <v>2270</v>
      </c>
      <c r="G17" s="99">
        <v>2680</v>
      </c>
      <c r="H17" s="99">
        <v>2774</v>
      </c>
      <c r="I17" s="100">
        <f t="shared" si="0"/>
        <v>3.5074626865671643E-2</v>
      </c>
      <c r="J17" s="100">
        <f t="shared" si="1"/>
        <v>3.1226765799256428E-2</v>
      </c>
      <c r="K17" s="99">
        <f t="shared" si="2"/>
        <v>94</v>
      </c>
      <c r="L17" s="99">
        <f t="shared" si="3"/>
        <v>84</v>
      </c>
      <c r="M17" s="93">
        <f>H17/H17</f>
        <v>1</v>
      </c>
      <c r="N17" s="99">
        <v>1657</v>
      </c>
      <c r="O17" s="99">
        <v>2493</v>
      </c>
      <c r="P17" s="99">
        <v>2832</v>
      </c>
      <c r="Q17" s="99">
        <v>2758</v>
      </c>
      <c r="R17" s="99">
        <v>2679</v>
      </c>
      <c r="S17" s="100">
        <f t="shared" si="4"/>
        <v>-2.8643944887599693E-2</v>
      </c>
      <c r="T17" s="100">
        <f t="shared" si="5"/>
        <v>0.6167773083886543</v>
      </c>
      <c r="U17" s="99">
        <f t="shared" si="6"/>
        <v>-79</v>
      </c>
      <c r="V17" s="99">
        <f t="shared" si="7"/>
        <v>1022</v>
      </c>
      <c r="W17" s="93">
        <f>R17/R17</f>
        <v>1</v>
      </c>
    </row>
    <row r="18" spans="2:23" x14ac:dyDescent="0.25">
      <c r="B18" s="94" t="s">
        <v>60</v>
      </c>
      <c r="C18" s="95">
        <v>2726</v>
      </c>
      <c r="D18" s="95">
        <v>2690</v>
      </c>
      <c r="E18" s="95">
        <v>1526</v>
      </c>
      <c r="F18" s="95">
        <v>2270</v>
      </c>
      <c r="G18" s="95">
        <v>2680</v>
      </c>
      <c r="H18" s="95">
        <v>2774</v>
      </c>
      <c r="I18" s="96">
        <f t="shared" si="0"/>
        <v>3.5074626865671643E-2</v>
      </c>
      <c r="J18" s="96">
        <f t="shared" si="1"/>
        <v>3.1226765799256428E-2</v>
      </c>
      <c r="K18" s="95">
        <f t="shared" si="2"/>
        <v>94</v>
      </c>
      <c r="L18" s="95">
        <f t="shared" si="3"/>
        <v>84</v>
      </c>
      <c r="M18" s="96">
        <f>H18/H17</f>
        <v>1</v>
      </c>
      <c r="N18" s="95">
        <v>1657</v>
      </c>
      <c r="O18" s="95">
        <v>2493</v>
      </c>
      <c r="P18" s="95">
        <v>2832</v>
      </c>
      <c r="Q18" s="95">
        <v>2758</v>
      </c>
      <c r="R18" s="95">
        <v>2679</v>
      </c>
      <c r="S18" s="96">
        <f t="shared" si="4"/>
        <v>-2.8643944887599693E-2</v>
      </c>
      <c r="T18" s="96">
        <f t="shared" si="5"/>
        <v>0.6167773083886543</v>
      </c>
      <c r="U18" s="95">
        <f t="shared" si="6"/>
        <v>-79</v>
      </c>
      <c r="V18" s="95">
        <f t="shared" si="7"/>
        <v>1022</v>
      </c>
      <c r="W18" s="96">
        <f>R18/R17</f>
        <v>1</v>
      </c>
    </row>
    <row r="19" spans="2:23" x14ac:dyDescent="0.25">
      <c r="B19" s="97" t="s">
        <v>61</v>
      </c>
      <c r="C19" s="52">
        <v>1381</v>
      </c>
      <c r="D19" s="52">
        <v>1381</v>
      </c>
      <c r="E19" s="52">
        <v>846</v>
      </c>
      <c r="F19" s="52">
        <v>1514</v>
      </c>
      <c r="G19" s="52">
        <v>1660</v>
      </c>
      <c r="H19" s="52">
        <v>1674</v>
      </c>
      <c r="I19" s="98">
        <f t="shared" si="0"/>
        <v>8.4337349397589634E-3</v>
      </c>
      <c r="J19" s="98">
        <f t="shared" si="1"/>
        <v>0.21216509775524983</v>
      </c>
      <c r="K19" s="52">
        <f t="shared" si="2"/>
        <v>14</v>
      </c>
      <c r="L19" s="52">
        <f t="shared" si="3"/>
        <v>293</v>
      </c>
      <c r="M19" s="98">
        <f>H19/H17</f>
        <v>0.60346070656092288</v>
      </c>
      <c r="N19" s="52">
        <v>937</v>
      </c>
      <c r="O19" s="52">
        <v>1666</v>
      </c>
      <c r="P19" s="52">
        <v>1674</v>
      </c>
      <c r="Q19" s="52">
        <v>1674</v>
      </c>
      <c r="R19" s="52">
        <v>1847</v>
      </c>
      <c r="S19" s="98">
        <f t="shared" si="4"/>
        <v>0.10334528076463556</v>
      </c>
      <c r="T19" s="98">
        <f t="shared" si="5"/>
        <v>0.97118463180362857</v>
      </c>
      <c r="U19" s="52">
        <f t="shared" si="6"/>
        <v>173</v>
      </c>
      <c r="V19" s="52">
        <f t="shared" si="7"/>
        <v>910</v>
      </c>
      <c r="W19" s="98">
        <f>R19/R17</f>
        <v>0.68943635684957072</v>
      </c>
    </row>
    <row r="20" spans="2:23" x14ac:dyDescent="0.25">
      <c r="B20" s="97" t="s">
        <v>62</v>
      </c>
      <c r="C20" s="52">
        <v>1345</v>
      </c>
      <c r="D20" s="52">
        <v>1309</v>
      </c>
      <c r="E20" s="52">
        <v>680</v>
      </c>
      <c r="F20" s="52">
        <v>756</v>
      </c>
      <c r="G20" s="52">
        <v>1020</v>
      </c>
      <c r="H20" s="52">
        <v>1100</v>
      </c>
      <c r="I20" s="98">
        <f t="shared" si="0"/>
        <v>7.8431372549019551E-2</v>
      </c>
      <c r="J20" s="98">
        <f t="shared" si="1"/>
        <v>-0.15966386554621848</v>
      </c>
      <c r="K20" s="52">
        <f t="shared" si="2"/>
        <v>80</v>
      </c>
      <c r="L20" s="52">
        <f t="shared" si="3"/>
        <v>-209</v>
      </c>
      <c r="M20" s="98">
        <f>H20/H17</f>
        <v>0.39653929343907712</v>
      </c>
      <c r="N20" s="52">
        <v>720</v>
      </c>
      <c r="O20" s="52">
        <v>827</v>
      </c>
      <c r="P20" s="52">
        <v>1158</v>
      </c>
      <c r="Q20" s="52">
        <v>1084</v>
      </c>
      <c r="R20" s="52">
        <v>832</v>
      </c>
      <c r="S20" s="98">
        <f t="shared" si="4"/>
        <v>-0.23247232472324719</v>
      </c>
      <c r="T20" s="98">
        <f t="shared" si="5"/>
        <v>0.15555555555555545</v>
      </c>
      <c r="U20" s="52">
        <f t="shared" si="6"/>
        <v>-252</v>
      </c>
      <c r="V20" s="52">
        <f t="shared" si="7"/>
        <v>112</v>
      </c>
      <c r="W20" s="98">
        <f>R20/R17</f>
        <v>0.31056364315042928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0.2639649507119386</v>
      </c>
      <c r="U25" s="99">
        <f t="shared" si="6"/>
        <v>340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3862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0.32655826558265577</v>
      </c>
      <c r="U26" s="95">
        <f t="shared" si="6"/>
        <v>340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6648</v>
      </c>
      <c r="O29" s="99">
        <v>16885</v>
      </c>
      <c r="P29" s="99">
        <v>18073</v>
      </c>
      <c r="Q29" s="99">
        <v>19434</v>
      </c>
      <c r="R29" s="99">
        <v>19842</v>
      </c>
      <c r="S29" s="100">
        <f t="shared" si="4"/>
        <v>2.0994133991972808E-2</v>
      </c>
      <c r="T29" s="100">
        <f t="shared" si="5"/>
        <v>1.9846570397111911</v>
      </c>
      <c r="U29" s="99">
        <f t="shared" si="6"/>
        <v>408</v>
      </c>
      <c r="V29" s="99">
        <f t="shared" si="7"/>
        <v>13194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4365</v>
      </c>
      <c r="O30" s="95">
        <v>12968</v>
      </c>
      <c r="P30" s="95">
        <v>13724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0.77658502167120247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3486</v>
      </c>
      <c r="O31" s="52">
        <v>10619</v>
      </c>
      <c r="P31" s="52">
        <v>11819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0.67059772200383028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0.10598729966737223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2283</v>
      </c>
      <c r="O33" s="95">
        <v>3917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0.94174332019272877</v>
      </c>
      <c r="U33" s="95">
        <f t="shared" si="6"/>
        <v>86</v>
      </c>
      <c r="V33" s="95">
        <f t="shared" si="7"/>
        <v>2150</v>
      </c>
      <c r="W33" s="96">
        <f>R33/R29</f>
        <v>0.2234149783287975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0.73345784418356463</v>
      </c>
      <c r="U43" s="99">
        <f t="shared" si="6"/>
        <v>82</v>
      </c>
      <c r="V43" s="99">
        <f t="shared" si="7"/>
        <v>2749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0.24251069900142652</v>
      </c>
      <c r="U47" s="95">
        <f t="shared" si="6"/>
        <v>82</v>
      </c>
      <c r="V47" s="95">
        <f t="shared" si="7"/>
        <v>340</v>
      </c>
      <c r="W47" s="96">
        <f>R47/R43</f>
        <v>0.26812374942281053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2258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0.37865367581930909</v>
      </c>
      <c r="U48" s="99">
        <f t="shared" si="6"/>
        <v>7</v>
      </c>
      <c r="V48" s="99">
        <f t="shared" si="7"/>
        <v>855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2228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0.22307001795332138</v>
      </c>
      <c r="U49" s="95">
        <f t="shared" si="6"/>
        <v>33</v>
      </c>
      <c r="V49" s="95">
        <f t="shared" si="7"/>
        <v>497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B1A8E-B6CE-44C2-A57A-90BE7CF32E8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64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65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144</v>
      </c>
      <c r="O7" s="92">
        <v>273</v>
      </c>
      <c r="P7" s="92">
        <v>302</v>
      </c>
      <c r="Q7" s="92">
        <v>945</v>
      </c>
      <c r="R7" s="92">
        <v>975</v>
      </c>
      <c r="S7" s="93">
        <f t="shared" ref="S7:S52" si="0">IFERROR(R7/Q7-1,"-")</f>
        <v>3.1746031746031855E-2</v>
      </c>
      <c r="T7" s="93">
        <f t="shared" ref="T7:T52" si="1">IFERROR(R7/N7-1,"-")</f>
        <v>5.770833333333333</v>
      </c>
      <c r="U7" s="92">
        <f t="shared" ref="U7:U52" si="2">IFERROR(R7-Q7,"-")</f>
        <v>30</v>
      </c>
      <c r="V7" s="92">
        <f t="shared" ref="V7:V52" si="3">IFERROR(R7-N7,"-")</f>
        <v>831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85</v>
      </c>
      <c r="O8" s="95">
        <v>181</v>
      </c>
      <c r="P8" s="95">
        <v>198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1.5058823529411764</v>
      </c>
      <c r="U8" s="95">
        <f t="shared" si="2"/>
        <v>7</v>
      </c>
      <c r="V8" s="95">
        <f t="shared" si="3"/>
        <v>128</v>
      </c>
      <c r="W8" s="96">
        <f>R8/R7</f>
        <v>0.21846153846153846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57</v>
      </c>
      <c r="O9" s="52">
        <v>123</v>
      </c>
      <c r="P9" s="52">
        <v>129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1.4210526315789473</v>
      </c>
      <c r="U9" s="52">
        <f t="shared" si="2"/>
        <v>4</v>
      </c>
      <c r="V9" s="52">
        <f t="shared" si="3"/>
        <v>81</v>
      </c>
      <c r="W9" s="98">
        <f>R9/R7</f>
        <v>0.14153846153846153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58</v>
      </c>
      <c r="P10" s="52">
        <v>69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1.6785714285714284</v>
      </c>
      <c r="U10" s="52">
        <f t="shared" si="2"/>
        <v>3</v>
      </c>
      <c r="V10" s="52">
        <f t="shared" si="3"/>
        <v>47</v>
      </c>
      <c r="W10" s="98">
        <f>R10/R7</f>
        <v>7.6923076923076927E-2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59</v>
      </c>
      <c r="O11" s="95">
        <v>92</v>
      </c>
      <c r="P11" s="95">
        <v>104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0.89830508474576276</v>
      </c>
      <c r="U11" s="95">
        <f t="shared" si="2"/>
        <v>3</v>
      </c>
      <c r="V11" s="95">
        <f t="shared" si="3"/>
        <v>53</v>
      </c>
      <c r="W11" s="96">
        <f>R11/R7</f>
        <v>0.11487179487179487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42</v>
      </c>
      <c r="O12" s="99">
        <v>78</v>
      </c>
      <c r="P12" s="99">
        <v>85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1.2619047619047619</v>
      </c>
      <c r="U12" s="99">
        <f t="shared" si="2"/>
        <v>4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27</v>
      </c>
      <c r="O13" s="95">
        <v>58</v>
      </c>
      <c r="P13" s="95">
        <v>61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24</v>
      </c>
      <c r="O14" s="52">
        <v>47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20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51</v>
      </c>
      <c r="C17" s="99">
        <v>24</v>
      </c>
      <c r="D17" s="99">
        <v>23</v>
      </c>
      <c r="E17" s="99">
        <v>11</v>
      </c>
      <c r="F17" s="99">
        <v>12</v>
      </c>
      <c r="G17" s="99">
        <v>17</v>
      </c>
      <c r="H17" s="99">
        <v>19</v>
      </c>
      <c r="I17" s="100">
        <f t="shared" si="4"/>
        <v>0.11764705882352944</v>
      </c>
      <c r="J17" s="100">
        <f t="shared" si="5"/>
        <v>-0.17391304347826086</v>
      </c>
      <c r="K17" s="99">
        <f t="shared" si="6"/>
        <v>2</v>
      </c>
      <c r="L17" s="99">
        <f t="shared" si="7"/>
        <v>-4</v>
      </c>
      <c r="M17" s="93">
        <f>H17/H17</f>
        <v>1</v>
      </c>
      <c r="N17" s="99">
        <v>10</v>
      </c>
      <c r="O17" s="99">
        <v>14</v>
      </c>
      <c r="P17" s="99">
        <v>19</v>
      </c>
      <c r="Q17" s="99">
        <v>20</v>
      </c>
      <c r="R17" s="99">
        <v>20</v>
      </c>
      <c r="S17" s="100">
        <f t="shared" si="0"/>
        <v>0</v>
      </c>
      <c r="T17" s="100">
        <f t="shared" si="1"/>
        <v>1</v>
      </c>
      <c r="U17" s="99">
        <f t="shared" si="2"/>
        <v>0</v>
      </c>
      <c r="V17" s="99">
        <f t="shared" si="3"/>
        <v>10</v>
      </c>
      <c r="W17" s="93">
        <f>R17/R17</f>
        <v>1</v>
      </c>
    </row>
    <row r="18" spans="2:23" x14ac:dyDescent="0.25">
      <c r="B18" s="94" t="s">
        <v>60</v>
      </c>
      <c r="C18" s="95">
        <v>24</v>
      </c>
      <c r="D18" s="95">
        <v>23</v>
      </c>
      <c r="E18" s="95">
        <v>11</v>
      </c>
      <c r="F18" s="95">
        <v>12</v>
      </c>
      <c r="G18" s="95">
        <v>17</v>
      </c>
      <c r="H18" s="95">
        <v>19</v>
      </c>
      <c r="I18" s="96">
        <f t="shared" si="4"/>
        <v>0.11764705882352944</v>
      </c>
      <c r="J18" s="96">
        <f t="shared" si="5"/>
        <v>-0.17391304347826086</v>
      </c>
      <c r="K18" s="95">
        <f t="shared" si="6"/>
        <v>2</v>
      </c>
      <c r="L18" s="95">
        <f t="shared" si="7"/>
        <v>-4</v>
      </c>
      <c r="M18" s="96">
        <f>H18/H17</f>
        <v>1</v>
      </c>
      <c r="N18" s="95">
        <v>10</v>
      </c>
      <c r="O18" s="95">
        <v>14</v>
      </c>
      <c r="P18" s="95">
        <v>19</v>
      </c>
      <c r="Q18" s="95">
        <v>20</v>
      </c>
      <c r="R18" s="95">
        <v>20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10</v>
      </c>
      <c r="W18" s="96">
        <f>R18/R17</f>
        <v>1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4</v>
      </c>
      <c r="F19" s="52">
        <v>7</v>
      </c>
      <c r="G19" s="52">
        <v>7</v>
      </c>
      <c r="H19" s="52">
        <v>7</v>
      </c>
      <c r="I19" s="98">
        <f t="shared" si="4"/>
        <v>0</v>
      </c>
      <c r="J19" s="98">
        <f t="shared" si="5"/>
        <v>0.39999999999999991</v>
      </c>
      <c r="K19" s="52">
        <f t="shared" si="6"/>
        <v>0</v>
      </c>
      <c r="L19" s="52">
        <f t="shared" si="7"/>
        <v>2</v>
      </c>
      <c r="M19" s="98">
        <f>H19/H17</f>
        <v>0.36842105263157893</v>
      </c>
      <c r="N19" s="52">
        <v>5</v>
      </c>
      <c r="O19" s="52">
        <v>7</v>
      </c>
      <c r="P19" s="52">
        <v>7</v>
      </c>
      <c r="Q19" s="52">
        <v>7</v>
      </c>
      <c r="R19" s="52">
        <v>8</v>
      </c>
      <c r="S19" s="98">
        <f t="shared" si="0"/>
        <v>0.14285714285714279</v>
      </c>
      <c r="T19" s="98">
        <f t="shared" si="1"/>
        <v>0.60000000000000009</v>
      </c>
      <c r="U19" s="52">
        <f t="shared" si="2"/>
        <v>1</v>
      </c>
      <c r="V19" s="52">
        <f t="shared" si="3"/>
        <v>3</v>
      </c>
      <c r="W19" s="98">
        <f>R19/R17</f>
        <v>0.4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7</v>
      </c>
      <c r="F20" s="52">
        <v>6</v>
      </c>
      <c r="G20" s="52">
        <v>10</v>
      </c>
      <c r="H20" s="52">
        <v>12</v>
      </c>
      <c r="I20" s="98">
        <f t="shared" si="4"/>
        <v>0.19999999999999996</v>
      </c>
      <c r="J20" s="98">
        <f t="shared" si="5"/>
        <v>-0.33333333333333337</v>
      </c>
      <c r="K20" s="52">
        <f t="shared" si="6"/>
        <v>2</v>
      </c>
      <c r="L20" s="52">
        <f t="shared" si="7"/>
        <v>-6</v>
      </c>
      <c r="M20" s="98">
        <f>H20/H17</f>
        <v>0.63157894736842102</v>
      </c>
      <c r="N20" s="52">
        <v>5</v>
      </c>
      <c r="O20" s="52">
        <v>7</v>
      </c>
      <c r="P20" s="52">
        <v>12</v>
      </c>
      <c r="Q20" s="52">
        <v>13</v>
      </c>
      <c r="R20" s="52">
        <v>12</v>
      </c>
      <c r="S20" s="98">
        <f t="shared" si="0"/>
        <v>-7.6923076923076872E-2</v>
      </c>
      <c r="T20" s="98">
        <f t="shared" si="1"/>
        <v>1.4</v>
      </c>
      <c r="U20" s="52">
        <f t="shared" si="2"/>
        <v>-1</v>
      </c>
      <c r="V20" s="52">
        <f t="shared" si="3"/>
        <v>7</v>
      </c>
      <c r="W20" s="98">
        <f>R20/R17</f>
        <v>0.6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1</v>
      </c>
      <c r="U25" s="99">
        <f t="shared" si="2"/>
        <v>2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4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1.5</v>
      </c>
      <c r="U26" s="95">
        <f t="shared" si="2"/>
        <v>2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24</v>
      </c>
      <c r="O29" s="99">
        <v>55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1.6666666666666665</v>
      </c>
      <c r="U29" s="99">
        <f t="shared" si="2"/>
        <v>2</v>
      </c>
      <c r="V29" s="99">
        <f t="shared" si="3"/>
        <v>40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14</v>
      </c>
      <c r="O30" s="95">
        <v>38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7</v>
      </c>
      <c r="O31" s="52">
        <v>22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10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0.89999999999999991</v>
      </c>
      <c r="U33" s="95">
        <f t="shared" si="2"/>
        <v>0</v>
      </c>
      <c r="V33" s="95">
        <f t="shared" si="3"/>
        <v>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0.875</v>
      </c>
      <c r="U43" s="99">
        <f t="shared" si="2"/>
        <v>1</v>
      </c>
      <c r="V43" s="99">
        <f t="shared" si="3"/>
        <v>7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0.75</v>
      </c>
      <c r="U47" s="95">
        <f t="shared" si="2"/>
        <v>1</v>
      </c>
      <c r="V47" s="95">
        <f t="shared" si="3"/>
        <v>3</v>
      </c>
      <c r="W47" s="96">
        <f>R47/R43</f>
        <v>0.46666666666666667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97749-4499-45E6-A34D-4BD181E3BC95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BB601-1D32-448E-892D-56C368155E28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234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20553</v>
      </c>
      <c r="D9" s="116">
        <v>-2.1239106624124982E-2</v>
      </c>
      <c r="E9" s="115">
        <v>20553</v>
      </c>
      <c r="F9" s="116">
        <f t="shared" ref="F9:N21" si="0">IFERROR(E9/C9-1,"-")</f>
        <v>0</v>
      </c>
      <c r="G9" s="115">
        <v>4767</v>
      </c>
      <c r="H9" s="116">
        <f>IFERROR(G9/E9-1,"-")</f>
        <v>-0.76806305648810391</v>
      </c>
      <c r="I9" s="115">
        <v>14146</v>
      </c>
      <c r="J9" s="116">
        <f t="shared" si="0"/>
        <v>1.9674847912733373</v>
      </c>
      <c r="K9" s="115">
        <v>23609</v>
      </c>
      <c r="L9" s="116">
        <f t="shared" si="0"/>
        <v>0.66895235402233855</v>
      </c>
      <c r="M9" s="115">
        <v>23867</v>
      </c>
      <c r="N9" s="116">
        <v>1.0928035918505552E-2</v>
      </c>
      <c r="O9" s="116">
        <v>0.16124166788303418</v>
      </c>
    </row>
    <row r="10" spans="1:16" x14ac:dyDescent="0.25">
      <c r="A10" s="1" t="s">
        <v>72</v>
      </c>
      <c r="B10" s="114" t="s">
        <v>73</v>
      </c>
      <c r="C10" s="115">
        <v>20929</v>
      </c>
      <c r="D10" s="116">
        <v>-5.9032461109612466E-2</v>
      </c>
      <c r="E10" s="115">
        <v>23364</v>
      </c>
      <c r="F10" s="116">
        <f t="shared" si="0"/>
        <v>0.11634574036026568</v>
      </c>
      <c r="G10" s="115">
        <v>8041</v>
      </c>
      <c r="H10" s="116">
        <f t="shared" si="0"/>
        <v>-0.65583804143126179</v>
      </c>
      <c r="I10" s="115">
        <v>17059</v>
      </c>
      <c r="J10" s="116">
        <f t="shared" si="0"/>
        <v>1.1215023007088671</v>
      </c>
      <c r="K10" s="115">
        <v>22775</v>
      </c>
      <c r="L10" s="116">
        <f t="shared" si="0"/>
        <v>0.33507239580280213</v>
      </c>
      <c r="M10" s="115">
        <v>22625</v>
      </c>
      <c r="N10" s="116">
        <v>-6.5861690450055299E-3</v>
      </c>
      <c r="O10" s="116">
        <v>8.1035883224234384E-2</v>
      </c>
    </row>
    <row r="11" spans="1:16" x14ac:dyDescent="0.25">
      <c r="A11" s="1" t="s">
        <v>74</v>
      </c>
      <c r="B11" s="114" t="s">
        <v>75</v>
      </c>
      <c r="C11" s="115">
        <v>21779</v>
      </c>
      <c r="D11" s="116">
        <v>-1.6172019695532391E-2</v>
      </c>
      <c r="E11" s="115">
        <v>8936</v>
      </c>
      <c r="F11" s="116">
        <f t="shared" si="0"/>
        <v>-0.58969649662518941</v>
      </c>
      <c r="G11" s="115">
        <v>10312</v>
      </c>
      <c r="H11" s="116">
        <f t="shared" si="0"/>
        <v>0.15398388540734098</v>
      </c>
      <c r="I11" s="115">
        <v>20054</v>
      </c>
      <c r="J11" s="116">
        <f t="shared" si="0"/>
        <v>0.94472459270752518</v>
      </c>
      <c r="K11" s="115">
        <v>25174</v>
      </c>
      <c r="L11" s="116">
        <f t="shared" si="0"/>
        <v>0.25531066121472024</v>
      </c>
      <c r="M11" s="115">
        <v>22971</v>
      </c>
      <c r="N11" s="116">
        <v>-8.7510923969174592E-2</v>
      </c>
      <c r="O11" s="116">
        <v>5.4731622204876151E-2</v>
      </c>
    </row>
    <row r="12" spans="1:16" x14ac:dyDescent="0.25">
      <c r="A12" s="1" t="s">
        <v>76</v>
      </c>
      <c r="B12" s="114" t="s">
        <v>77</v>
      </c>
      <c r="C12" s="115">
        <v>16758</v>
      </c>
      <c r="D12" s="116">
        <v>-0.13676402410755684</v>
      </c>
      <c r="E12" s="115">
        <v>0</v>
      </c>
      <c r="F12" s="116">
        <f t="shared" si="0"/>
        <v>-1</v>
      </c>
      <c r="G12" s="115">
        <v>9597</v>
      </c>
      <c r="H12" s="116" t="str">
        <f t="shared" si="0"/>
        <v>-</v>
      </c>
      <c r="I12" s="115">
        <v>17340</v>
      </c>
      <c r="J12" s="116">
        <f t="shared" si="0"/>
        <v>0.8068146295717411</v>
      </c>
      <c r="K12" s="115">
        <v>19154</v>
      </c>
      <c r="L12" s="116">
        <f t="shared" si="0"/>
        <v>0.10461361014994242</v>
      </c>
      <c r="M12" s="115">
        <v>19029</v>
      </c>
      <c r="N12" s="116">
        <v>-6.5260519995823385E-3</v>
      </c>
      <c r="O12" s="116">
        <v>0.13551736484067312</v>
      </c>
    </row>
    <row r="13" spans="1:16" x14ac:dyDescent="0.25">
      <c r="A13" s="1" t="s">
        <v>78</v>
      </c>
      <c r="B13" s="114" t="s">
        <v>79</v>
      </c>
      <c r="C13" s="115">
        <v>17027</v>
      </c>
      <c r="D13" s="116">
        <v>-0.10900052328623755</v>
      </c>
      <c r="E13" s="115">
        <v>0</v>
      </c>
      <c r="F13" s="116">
        <f t="shared" si="0"/>
        <v>-1</v>
      </c>
      <c r="G13" s="115">
        <v>12545</v>
      </c>
      <c r="H13" s="116" t="str">
        <f t="shared" si="0"/>
        <v>-</v>
      </c>
      <c r="I13" s="115">
        <v>18214</v>
      </c>
      <c r="J13" s="116">
        <f t="shared" si="0"/>
        <v>0.45189318453567151</v>
      </c>
      <c r="K13" s="115">
        <v>17881</v>
      </c>
      <c r="L13" s="116">
        <f t="shared" si="0"/>
        <v>-1.828263972768196E-2</v>
      </c>
      <c r="M13" s="115">
        <v>17439</v>
      </c>
      <c r="N13" s="116">
        <v>-2.4718975448800418E-2</v>
      </c>
      <c r="O13" s="116">
        <v>2.4196863804545776E-2</v>
      </c>
    </row>
    <row r="14" spans="1:16" x14ac:dyDescent="0.25">
      <c r="A14" s="1" t="s">
        <v>80</v>
      </c>
      <c r="B14" s="114" t="s">
        <v>81</v>
      </c>
      <c r="C14" s="115">
        <v>15071</v>
      </c>
      <c r="D14" s="116">
        <v>-0.16794567437751895</v>
      </c>
      <c r="E14" s="115">
        <v>0</v>
      </c>
      <c r="F14" s="116">
        <f t="shared" si="0"/>
        <v>-1</v>
      </c>
      <c r="G14" s="115">
        <v>13541</v>
      </c>
      <c r="H14" s="116" t="str">
        <f t="shared" si="0"/>
        <v>-</v>
      </c>
      <c r="I14" s="115">
        <v>17608</v>
      </c>
      <c r="J14" s="116">
        <f t="shared" si="0"/>
        <v>0.30034709401078197</v>
      </c>
      <c r="K14" s="115">
        <v>17983</v>
      </c>
      <c r="L14" s="116">
        <f t="shared" si="0"/>
        <v>2.1297137664697763E-2</v>
      </c>
      <c r="M14" s="115">
        <v>19479</v>
      </c>
      <c r="N14" s="116">
        <v>8.3189679141411288E-2</v>
      </c>
      <c r="O14" s="116">
        <v>0.29248225068011413</v>
      </c>
    </row>
    <row r="15" spans="1:16" x14ac:dyDescent="0.25">
      <c r="A15" s="1" t="s">
        <v>82</v>
      </c>
      <c r="B15" s="114" t="s">
        <v>83</v>
      </c>
      <c r="C15" s="115">
        <v>17228</v>
      </c>
      <c r="D15" s="116">
        <v>-3.5062170942085857E-2</v>
      </c>
      <c r="E15" s="115">
        <v>0</v>
      </c>
      <c r="F15" s="116">
        <f t="shared" si="0"/>
        <v>-1</v>
      </c>
      <c r="G15" s="115">
        <v>14398</v>
      </c>
      <c r="H15" s="116" t="str">
        <f t="shared" si="0"/>
        <v>-</v>
      </c>
      <c r="I15" s="115">
        <v>18083</v>
      </c>
      <c r="J15" s="116">
        <f t="shared" si="0"/>
        <v>0.25593832476732881</v>
      </c>
      <c r="K15" s="115">
        <v>16810</v>
      </c>
      <c r="L15" s="116">
        <f t="shared" si="0"/>
        <v>-7.0397611015871275E-2</v>
      </c>
      <c r="M15" s="115">
        <v>21632</v>
      </c>
      <c r="N15" s="116">
        <v>0.28685306365258767</v>
      </c>
      <c r="O15" s="116">
        <v>0.25563036916647319</v>
      </c>
    </row>
    <row r="16" spans="1:16" x14ac:dyDescent="0.25">
      <c r="A16" s="1" t="s">
        <v>84</v>
      </c>
      <c r="B16" s="114" t="s">
        <v>85</v>
      </c>
      <c r="C16" s="115">
        <v>13793</v>
      </c>
      <c r="D16" s="116">
        <v>-3.6868933733677833E-2</v>
      </c>
      <c r="E16" s="115">
        <v>6776</v>
      </c>
      <c r="F16" s="116">
        <f t="shared" si="0"/>
        <v>-0.50873631552236642</v>
      </c>
      <c r="G16" s="115">
        <v>13925</v>
      </c>
      <c r="H16" s="116">
        <f t="shared" si="0"/>
        <v>1.0550472255017711</v>
      </c>
      <c r="I16" s="115">
        <v>15520</v>
      </c>
      <c r="J16" s="116">
        <f t="shared" si="0"/>
        <v>0.1145421903052064</v>
      </c>
      <c r="K16" s="115">
        <v>14993</v>
      </c>
      <c r="L16" s="116">
        <f t="shared" si="0"/>
        <v>-3.39561855670103E-2</v>
      </c>
      <c r="M16" s="115">
        <v>15201</v>
      </c>
      <c r="N16" s="116">
        <v>1.3873140799039563E-2</v>
      </c>
      <c r="O16" s="116">
        <v>0.10208076560574209</v>
      </c>
    </row>
    <row r="17" spans="1:16" x14ac:dyDescent="0.25">
      <c r="A17" s="1" t="s">
        <v>86</v>
      </c>
      <c r="B17" s="114" t="s">
        <v>87</v>
      </c>
      <c r="C17" s="115">
        <v>15992</v>
      </c>
      <c r="D17" s="116">
        <v>2.2833386632555186E-2</v>
      </c>
      <c r="E17" s="115">
        <v>7423</v>
      </c>
      <c r="F17" s="116">
        <f t="shared" si="0"/>
        <v>-0.53583041520760388</v>
      </c>
      <c r="G17" s="115">
        <v>16473</v>
      </c>
      <c r="H17" s="116">
        <f t="shared" si="0"/>
        <v>1.2191836184830929</v>
      </c>
      <c r="I17" s="115">
        <v>19959</v>
      </c>
      <c r="J17" s="116">
        <f t="shared" si="0"/>
        <v>0.21161901293024954</v>
      </c>
      <c r="K17" s="115">
        <v>15933</v>
      </c>
      <c r="L17" s="116">
        <f t="shared" si="0"/>
        <v>-0.2017135127010371</v>
      </c>
      <c r="M17" s="115">
        <v>19577</v>
      </c>
      <c r="N17" s="116">
        <v>0.22870771355049269</v>
      </c>
      <c r="O17" s="116">
        <v>0.22417458729364692</v>
      </c>
    </row>
    <row r="18" spans="1:16" x14ac:dyDescent="0.25">
      <c r="A18" s="1" t="s">
        <v>88</v>
      </c>
      <c r="B18" s="114" t="s">
        <v>89</v>
      </c>
      <c r="C18" s="115">
        <v>18677</v>
      </c>
      <c r="D18" s="116">
        <v>-6.8292926269579945E-2</v>
      </c>
      <c r="E18" s="115">
        <v>9298</v>
      </c>
      <c r="F18" s="116">
        <f t="shared" si="0"/>
        <v>-0.50216844246934733</v>
      </c>
      <c r="G18" s="115">
        <v>19721</v>
      </c>
      <c r="H18" s="116">
        <f t="shared" si="0"/>
        <v>1.1209937620993764</v>
      </c>
      <c r="I18" s="115">
        <v>21932</v>
      </c>
      <c r="J18" s="116">
        <f t="shared" si="0"/>
        <v>0.11211399016277057</v>
      </c>
      <c r="K18" s="115">
        <v>20553</v>
      </c>
      <c r="L18" s="116">
        <f t="shared" si="0"/>
        <v>-6.2876162684661674E-2</v>
      </c>
      <c r="M18" s="115">
        <v>19337</v>
      </c>
      <c r="N18" s="116">
        <v>-5.9164112295042037E-2</v>
      </c>
      <c r="O18" s="116">
        <v>3.5337580981956496E-2</v>
      </c>
    </row>
    <row r="19" spans="1:16" x14ac:dyDescent="0.25">
      <c r="A19" s="1" t="s">
        <v>90</v>
      </c>
      <c r="B19" s="114" t="s">
        <v>91</v>
      </c>
      <c r="C19" s="115">
        <v>21685</v>
      </c>
      <c r="D19" s="116">
        <v>-1.5749818445896846E-2</v>
      </c>
      <c r="E19" s="115">
        <v>8104</v>
      </c>
      <c r="F19" s="116">
        <f t="shared" si="0"/>
        <v>-0.62628545077242337</v>
      </c>
      <c r="G19" s="115">
        <v>22740</v>
      </c>
      <c r="H19" s="116">
        <f t="shared" si="0"/>
        <v>1.8060217176702862</v>
      </c>
      <c r="I19" s="115">
        <v>25251</v>
      </c>
      <c r="J19" s="116">
        <f t="shared" si="0"/>
        <v>0.11042216358839041</v>
      </c>
      <c r="K19" s="115">
        <v>23667</v>
      </c>
      <c r="L19" s="116">
        <f t="shared" si="0"/>
        <v>-6.2730188903409756E-2</v>
      </c>
      <c r="M19" s="115">
        <v>25085</v>
      </c>
      <c r="N19" s="116">
        <v>5.9914649089449545E-2</v>
      </c>
      <c r="O19" s="116">
        <v>0.15679040811620926</v>
      </c>
    </row>
    <row r="20" spans="1:16" x14ac:dyDescent="0.25">
      <c r="A20" s="1" t="s">
        <v>92</v>
      </c>
      <c r="B20" s="114" t="s">
        <v>93</v>
      </c>
      <c r="C20" s="115">
        <v>20923</v>
      </c>
      <c r="D20" s="116">
        <v>2.528544127015242E-2</v>
      </c>
      <c r="E20" s="115">
        <v>6962</v>
      </c>
      <c r="F20" s="116">
        <f t="shared" si="0"/>
        <v>-0.66725612961812364</v>
      </c>
      <c r="G20" s="115">
        <v>18198</v>
      </c>
      <c r="H20" s="116">
        <f t="shared" si="0"/>
        <v>1.6139040505601838</v>
      </c>
      <c r="I20" s="115">
        <v>23965</v>
      </c>
      <c r="J20" s="116">
        <f t="shared" si="0"/>
        <v>0.3169029563688317</v>
      </c>
      <c r="K20" s="115">
        <v>20577</v>
      </c>
      <c r="L20" s="116">
        <f t="shared" si="0"/>
        <v>-0.14137283538493639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220415</v>
      </c>
      <c r="D21" s="119">
        <v>-5.1199049541774122E-2</v>
      </c>
      <c r="E21" s="118">
        <v>103516</v>
      </c>
      <c r="F21" s="119">
        <f t="shared" si="0"/>
        <v>-0.53035864165324509</v>
      </c>
      <c r="G21" s="118">
        <v>164258</v>
      </c>
      <c r="H21" s="119">
        <f t="shared" si="0"/>
        <v>0.58678851578499946</v>
      </c>
      <c r="I21" s="118">
        <v>229131</v>
      </c>
      <c r="J21" s="119">
        <f t="shared" si="0"/>
        <v>0.39494575606667559</v>
      </c>
      <c r="K21" s="118">
        <v>239109</v>
      </c>
      <c r="L21" s="119">
        <f t="shared" si="0"/>
        <v>4.3547141155059865E-2</v>
      </c>
      <c r="M21" s="118">
        <v>226242</v>
      </c>
      <c r="N21" s="119">
        <v>3.5280874196913947E-2</v>
      </c>
      <c r="O21" s="119">
        <v>0.13409059009885116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9" t="s">
        <v>235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9072</v>
      </c>
      <c r="D31" s="116">
        <v>-0.14447378347793283</v>
      </c>
      <c r="E31" s="115">
        <v>9789</v>
      </c>
      <c r="F31" s="116">
        <f t="shared" ref="F31:L43" si="1">IFERROR(E31/C31-1,"-")</f>
        <v>7.9034391534391624E-2</v>
      </c>
      <c r="G31" s="115">
        <v>2598</v>
      </c>
      <c r="H31" s="116">
        <f t="shared" si="1"/>
        <v>-0.73460006129328836</v>
      </c>
      <c r="I31" s="115">
        <v>6573</v>
      </c>
      <c r="J31" s="116">
        <f t="shared" si="1"/>
        <v>1.5300230946882216</v>
      </c>
      <c r="K31" s="115">
        <v>10452</v>
      </c>
      <c r="L31" s="116">
        <f t="shared" si="1"/>
        <v>0.59014148790506615</v>
      </c>
      <c r="M31" s="115">
        <v>11900</v>
      </c>
      <c r="N31" s="116">
        <v>0.1385380788365862</v>
      </c>
      <c r="O31" s="116">
        <v>0.31172839506172845</v>
      </c>
    </row>
    <row r="32" spans="1:16" x14ac:dyDescent="0.25">
      <c r="B32" s="114" t="s">
        <v>73</v>
      </c>
      <c r="C32" s="115">
        <v>10007</v>
      </c>
      <c r="D32" s="116">
        <v>-0.16490027539013608</v>
      </c>
      <c r="E32" s="115">
        <v>12212</v>
      </c>
      <c r="F32" s="116">
        <f t="shared" si="1"/>
        <v>0.22034575796942146</v>
      </c>
      <c r="G32" s="115">
        <v>5069</v>
      </c>
      <c r="H32" s="116">
        <f t="shared" si="1"/>
        <v>-0.58491647559777271</v>
      </c>
      <c r="I32" s="115">
        <v>8995</v>
      </c>
      <c r="J32" s="116">
        <f t="shared" si="1"/>
        <v>0.77451173801538764</v>
      </c>
      <c r="K32" s="115">
        <v>12083</v>
      </c>
      <c r="L32" s="116">
        <f t="shared" si="1"/>
        <v>0.3433018343524179</v>
      </c>
      <c r="M32" s="115">
        <v>11880</v>
      </c>
      <c r="N32" s="116">
        <v>-1.680046346106101E-2</v>
      </c>
      <c r="O32" s="116">
        <v>0.18716898171280105</v>
      </c>
    </row>
    <row r="33" spans="2:16" x14ac:dyDescent="0.25">
      <c r="B33" s="114" t="s">
        <v>75</v>
      </c>
      <c r="C33" s="115">
        <v>10527</v>
      </c>
      <c r="D33" s="116">
        <v>-9.1873706004140798E-2</v>
      </c>
      <c r="E33" s="115">
        <v>4939</v>
      </c>
      <c r="F33" s="116">
        <f t="shared" si="1"/>
        <v>-0.53082549634273768</v>
      </c>
      <c r="G33" s="115">
        <v>6171</v>
      </c>
      <c r="H33" s="116">
        <f t="shared" si="1"/>
        <v>0.24944320712694878</v>
      </c>
      <c r="I33" s="115">
        <v>11575</v>
      </c>
      <c r="J33" s="116">
        <f t="shared" si="1"/>
        <v>0.8757089612704585</v>
      </c>
      <c r="K33" s="115">
        <v>15380</v>
      </c>
      <c r="L33" s="116">
        <f t="shared" si="1"/>
        <v>0.32872570194384454</v>
      </c>
      <c r="M33" s="115">
        <v>12803</v>
      </c>
      <c r="N33" s="116">
        <v>-0.16755526657997399</v>
      </c>
      <c r="O33" s="116">
        <v>0.21620594661347003</v>
      </c>
    </row>
    <row r="34" spans="2:16" x14ac:dyDescent="0.25">
      <c r="B34" s="114" t="s">
        <v>77</v>
      </c>
      <c r="C34" s="115">
        <v>8980</v>
      </c>
      <c r="D34" s="116">
        <v>-0.23678395376508587</v>
      </c>
      <c r="E34" s="115">
        <v>0</v>
      </c>
      <c r="F34" s="116">
        <f t="shared" si="1"/>
        <v>-1</v>
      </c>
      <c r="G34" s="115">
        <v>6233</v>
      </c>
      <c r="H34" s="116" t="str">
        <f t="shared" si="1"/>
        <v>-</v>
      </c>
      <c r="I34" s="115">
        <v>10703</v>
      </c>
      <c r="J34" s="116">
        <f t="shared" si="1"/>
        <v>0.7171506497673672</v>
      </c>
      <c r="K34" s="115">
        <v>12270</v>
      </c>
      <c r="L34" s="116">
        <f t="shared" si="1"/>
        <v>0.14640754928524702</v>
      </c>
      <c r="M34" s="115">
        <v>11832</v>
      </c>
      <c r="N34" s="116">
        <v>-3.5696821515892374E-2</v>
      </c>
      <c r="O34" s="116">
        <v>0.31759465478841875</v>
      </c>
    </row>
    <row r="35" spans="2:16" x14ac:dyDescent="0.25">
      <c r="B35" s="114" t="s">
        <v>79</v>
      </c>
      <c r="C35" s="115">
        <v>10621</v>
      </c>
      <c r="D35" s="116">
        <v>-0.18230810685965049</v>
      </c>
      <c r="E35" s="115">
        <v>0</v>
      </c>
      <c r="F35" s="116">
        <f t="shared" si="1"/>
        <v>-1</v>
      </c>
      <c r="G35" s="115">
        <v>8659</v>
      </c>
      <c r="H35" s="116" t="str">
        <f t="shared" si="1"/>
        <v>-</v>
      </c>
      <c r="I35" s="115">
        <v>12721</v>
      </c>
      <c r="J35" s="116">
        <f t="shared" si="1"/>
        <v>0.4691072872156139</v>
      </c>
      <c r="K35" s="115">
        <v>13214</v>
      </c>
      <c r="L35" s="116">
        <f t="shared" si="1"/>
        <v>3.8754814873044552E-2</v>
      </c>
      <c r="M35" s="115">
        <v>12647</v>
      </c>
      <c r="N35" s="116">
        <v>-4.2909035871045886E-2</v>
      </c>
      <c r="O35" s="116">
        <v>0.19075416627436215</v>
      </c>
    </row>
    <row r="36" spans="2:16" x14ac:dyDescent="0.25">
      <c r="B36" s="114" t="s">
        <v>81</v>
      </c>
      <c r="C36" s="115">
        <v>10076</v>
      </c>
      <c r="D36" s="116">
        <v>-0.18925008046346958</v>
      </c>
      <c r="E36" s="115">
        <v>0</v>
      </c>
      <c r="F36" s="116">
        <f t="shared" si="1"/>
        <v>-1</v>
      </c>
      <c r="G36" s="115">
        <v>9924</v>
      </c>
      <c r="H36" s="116" t="str">
        <f t="shared" si="1"/>
        <v>-</v>
      </c>
      <c r="I36" s="115">
        <v>12409</v>
      </c>
      <c r="J36" s="116">
        <f t="shared" si="1"/>
        <v>0.25040306328093509</v>
      </c>
      <c r="K36" s="115">
        <v>13066</v>
      </c>
      <c r="L36" s="116">
        <f t="shared" si="1"/>
        <v>5.2945442823757016E-2</v>
      </c>
      <c r="M36" s="115">
        <v>14875</v>
      </c>
      <c r="N36" s="116">
        <v>0.13845094137455982</v>
      </c>
      <c r="O36" s="116">
        <v>0.47628026994839212</v>
      </c>
    </row>
    <row r="37" spans="2:16" x14ac:dyDescent="0.25">
      <c r="B37" s="114" t="s">
        <v>83</v>
      </c>
      <c r="C37" s="115">
        <v>10842</v>
      </c>
      <c r="D37" s="116">
        <v>-8.3361515049036217E-2</v>
      </c>
      <c r="E37" s="115">
        <v>0</v>
      </c>
      <c r="F37" s="116">
        <f t="shared" si="1"/>
        <v>-1</v>
      </c>
      <c r="G37" s="115">
        <v>9928</v>
      </c>
      <c r="H37" s="116" t="str">
        <f t="shared" si="1"/>
        <v>-</v>
      </c>
      <c r="I37" s="115">
        <v>12525</v>
      </c>
      <c r="J37" s="116">
        <f t="shared" si="1"/>
        <v>0.26158340048348117</v>
      </c>
      <c r="K37" s="115">
        <v>11727</v>
      </c>
      <c r="L37" s="116">
        <f t="shared" si="1"/>
        <v>-6.3712574850299353E-2</v>
      </c>
      <c r="M37" s="115">
        <v>16297</v>
      </c>
      <c r="N37" s="116">
        <v>0.38969898524771884</v>
      </c>
      <c r="O37" s="116">
        <v>0.50313595277624046</v>
      </c>
    </row>
    <row r="38" spans="2:16" x14ac:dyDescent="0.25">
      <c r="B38" s="114" t="s">
        <v>85</v>
      </c>
      <c r="C38" s="115">
        <v>8110</v>
      </c>
      <c r="D38" s="116">
        <v>-4.5433145009416198E-2</v>
      </c>
      <c r="E38" s="115">
        <v>4192</v>
      </c>
      <c r="F38" s="116">
        <f t="shared" si="1"/>
        <v>-0.48310727496917383</v>
      </c>
      <c r="G38" s="115">
        <v>9185</v>
      </c>
      <c r="H38" s="116">
        <f t="shared" si="1"/>
        <v>1.1910782442748094</v>
      </c>
      <c r="I38" s="115">
        <v>8882</v>
      </c>
      <c r="J38" s="116">
        <f t="shared" si="1"/>
        <v>-3.2988568317909639E-2</v>
      </c>
      <c r="K38" s="115">
        <v>8822</v>
      </c>
      <c r="L38" s="116">
        <f t="shared" si="1"/>
        <v>-6.7552353073632165E-3</v>
      </c>
      <c r="M38" s="115">
        <v>9303</v>
      </c>
      <c r="N38" s="116">
        <v>5.4522783949217946E-2</v>
      </c>
      <c r="O38" s="116">
        <v>0.1471023427866831</v>
      </c>
    </row>
    <row r="39" spans="2:16" x14ac:dyDescent="0.25">
      <c r="B39" s="114" t="s">
        <v>87</v>
      </c>
      <c r="C39" s="115">
        <v>9279</v>
      </c>
      <c r="D39" s="116">
        <v>-1.7055084745762672E-2</v>
      </c>
      <c r="E39" s="115">
        <v>5198</v>
      </c>
      <c r="F39" s="116">
        <f t="shared" si="1"/>
        <v>-0.43981032438840395</v>
      </c>
      <c r="G39" s="115">
        <v>11073</v>
      </c>
      <c r="H39" s="116">
        <f t="shared" si="1"/>
        <v>1.1302424009234322</v>
      </c>
      <c r="I39" s="115">
        <v>12859</v>
      </c>
      <c r="J39" s="116">
        <f t="shared" si="1"/>
        <v>0.16129323579878996</v>
      </c>
      <c r="K39" s="115">
        <v>11310</v>
      </c>
      <c r="L39" s="116">
        <f t="shared" si="1"/>
        <v>-0.12046037794540787</v>
      </c>
      <c r="M39" s="115">
        <v>14314</v>
      </c>
      <c r="N39" s="116">
        <v>0.26560565870910691</v>
      </c>
      <c r="O39" s="116">
        <v>0.54262312749218666</v>
      </c>
    </row>
    <row r="40" spans="2:16" x14ac:dyDescent="0.25">
      <c r="B40" s="114" t="s">
        <v>89</v>
      </c>
      <c r="C40" s="115">
        <v>10900</v>
      </c>
      <c r="D40" s="116">
        <v>-9.3253473088761307E-2</v>
      </c>
      <c r="E40" s="115">
        <v>6718</v>
      </c>
      <c r="F40" s="116">
        <f t="shared" si="1"/>
        <v>-0.38366972477064221</v>
      </c>
      <c r="G40" s="115">
        <v>12642</v>
      </c>
      <c r="H40" s="116">
        <f t="shared" si="1"/>
        <v>0.88181006251860672</v>
      </c>
      <c r="I40" s="115">
        <v>13163</v>
      </c>
      <c r="J40" s="116">
        <f t="shared" si="1"/>
        <v>4.1211833570637513E-2</v>
      </c>
      <c r="K40" s="115">
        <v>13962</v>
      </c>
      <c r="L40" s="116">
        <f t="shared" si="1"/>
        <v>6.0700448226088222E-2</v>
      </c>
      <c r="M40" s="115">
        <v>12735</v>
      </c>
      <c r="N40" s="116">
        <v>-8.7881392350666054E-2</v>
      </c>
      <c r="O40" s="116">
        <v>0.16834862385321103</v>
      </c>
    </row>
    <row r="41" spans="2:16" x14ac:dyDescent="0.25">
      <c r="B41" s="114" t="s">
        <v>91</v>
      </c>
      <c r="C41" s="115">
        <v>11473</v>
      </c>
      <c r="D41" s="116">
        <v>-6.8447547905164052E-2</v>
      </c>
      <c r="E41" s="115">
        <v>5458</v>
      </c>
      <c r="F41" s="116">
        <f t="shared" si="1"/>
        <v>-0.52427438333478604</v>
      </c>
      <c r="G41" s="115">
        <v>13326</v>
      </c>
      <c r="H41" s="116">
        <f t="shared" si="1"/>
        <v>1.4415536826676436</v>
      </c>
      <c r="I41" s="115">
        <v>13787</v>
      </c>
      <c r="J41" s="116">
        <f t="shared" si="1"/>
        <v>3.4594026714693138E-2</v>
      </c>
      <c r="K41" s="115">
        <v>13695</v>
      </c>
      <c r="L41" s="116">
        <f t="shared" si="1"/>
        <v>-6.6729527816058454E-3</v>
      </c>
      <c r="M41" s="115">
        <v>14871</v>
      </c>
      <c r="N41" s="116">
        <v>8.5870755750273808E-2</v>
      </c>
      <c r="O41" s="116">
        <v>0.29617362503268541</v>
      </c>
    </row>
    <row r="42" spans="2:16" x14ac:dyDescent="0.25">
      <c r="B42" s="114" t="s">
        <v>93</v>
      </c>
      <c r="C42" s="115">
        <v>10255</v>
      </c>
      <c r="D42" s="116">
        <v>7.0459290187891543E-2</v>
      </c>
      <c r="E42" s="115">
        <v>4373</v>
      </c>
      <c r="F42" s="116">
        <f t="shared" si="1"/>
        <v>-0.57357386640663099</v>
      </c>
      <c r="G42" s="115">
        <v>9749</v>
      </c>
      <c r="H42" s="116">
        <f t="shared" si="1"/>
        <v>1.2293619940544249</v>
      </c>
      <c r="I42" s="115">
        <v>10694</v>
      </c>
      <c r="J42" s="116">
        <f t="shared" si="1"/>
        <v>9.6933018771156121E-2</v>
      </c>
      <c r="K42" s="115">
        <v>10449</v>
      </c>
      <c r="L42" s="116">
        <f t="shared" si="1"/>
        <v>-2.2910043014774617E-2</v>
      </c>
      <c r="M42" s="115"/>
      <c r="N42" s="116"/>
      <c r="O42" s="116"/>
    </row>
    <row r="43" spans="2:16" ht="15.75" x14ac:dyDescent="0.25">
      <c r="B43" s="117" t="s">
        <v>30</v>
      </c>
      <c r="C43" s="118">
        <v>120142</v>
      </c>
      <c r="D43" s="119">
        <v>-0.11034263160622915</v>
      </c>
      <c r="E43" s="118">
        <v>61571</v>
      </c>
      <c r="F43" s="119">
        <f t="shared" si="1"/>
        <v>-0.48751477418388245</v>
      </c>
      <c r="G43" s="118">
        <v>104557</v>
      </c>
      <c r="H43" s="119">
        <f t="shared" si="1"/>
        <v>0.69815335141543899</v>
      </c>
      <c r="I43" s="118">
        <v>134886</v>
      </c>
      <c r="J43" s="119">
        <f t="shared" si="1"/>
        <v>0.29007144428397913</v>
      </c>
      <c r="K43" s="118">
        <v>146430</v>
      </c>
      <c r="L43" s="119">
        <f t="shared" si="1"/>
        <v>8.5583381522174262E-2</v>
      </c>
      <c r="M43" s="118">
        <v>143457</v>
      </c>
      <c r="N43" s="119">
        <v>5.4978269022878168E-2</v>
      </c>
      <c r="O43" s="119">
        <v>0.30549564552676833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236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4741</v>
      </c>
      <c r="D53" s="116">
        <v>-3.8141610874416698E-2</v>
      </c>
      <c r="E53" s="115">
        <v>4747</v>
      </c>
      <c r="F53" s="116">
        <f>IFERROR(E53/C53-1,"-")</f>
        <v>1.2655557899177161E-3</v>
      </c>
      <c r="G53" s="115">
        <v>1412</v>
      </c>
      <c r="H53" s="116">
        <f>IFERROR(G53/E53-1,"-")</f>
        <v>-0.70254897830208551</v>
      </c>
      <c r="I53" s="115">
        <v>3917</v>
      </c>
      <c r="J53" s="116">
        <f>IFERROR(I53/G53-1,"-")</f>
        <v>1.7740793201133145</v>
      </c>
      <c r="K53" s="115">
        <v>5450</v>
      </c>
      <c r="L53" s="116">
        <f>IFERROR(K53/I53-1,"-")</f>
        <v>0.39137094715343368</v>
      </c>
      <c r="M53" s="115">
        <v>6504</v>
      </c>
      <c r="N53" s="116">
        <v>0.19339449541284415</v>
      </c>
      <c r="O53" s="116">
        <v>0.37186247627082891</v>
      </c>
    </row>
    <row r="54" spans="1:16" x14ac:dyDescent="0.25">
      <c r="A54" s="1">
        <v>2</v>
      </c>
      <c r="B54" s="114" t="s">
        <v>73</v>
      </c>
      <c r="C54" s="115">
        <v>5394</v>
      </c>
      <c r="D54" s="116">
        <v>-4.0213523131672591E-2</v>
      </c>
      <c r="E54" s="115">
        <v>5951</v>
      </c>
      <c r="F54" s="116">
        <f t="shared" ref="F54:L65" si="2">IFERROR(E54/C54-1,"-")</f>
        <v>0.10326288468668898</v>
      </c>
      <c r="G54" s="115">
        <v>2193</v>
      </c>
      <c r="H54" s="116">
        <f t="shared" si="2"/>
        <v>-0.631490505797345</v>
      </c>
      <c r="I54" s="115">
        <v>4988</v>
      </c>
      <c r="J54" s="116">
        <f t="shared" si="2"/>
        <v>1.2745098039215685</v>
      </c>
      <c r="K54" s="115">
        <v>6445</v>
      </c>
      <c r="L54" s="116">
        <f t="shared" si="2"/>
        <v>0.29210104250200475</v>
      </c>
      <c r="M54" s="115">
        <v>6868</v>
      </c>
      <c r="N54" s="116">
        <v>6.5632273079906822E-2</v>
      </c>
      <c r="O54" s="116">
        <v>0.27326659251019647</v>
      </c>
    </row>
    <row r="55" spans="1:16" x14ac:dyDescent="0.25">
      <c r="A55" s="1">
        <v>3</v>
      </c>
      <c r="B55" s="114" t="s">
        <v>75</v>
      </c>
      <c r="C55" s="115">
        <v>5891</v>
      </c>
      <c r="D55" s="116">
        <v>2.3098298020145958E-2</v>
      </c>
      <c r="E55" s="115">
        <v>2527</v>
      </c>
      <c r="F55" s="116">
        <f t="shared" si="2"/>
        <v>-0.57104057036156841</v>
      </c>
      <c r="G55" s="115">
        <v>2697</v>
      </c>
      <c r="H55" s="116">
        <f t="shared" si="2"/>
        <v>6.7273446774831713E-2</v>
      </c>
      <c r="I55" s="115">
        <v>6328</v>
      </c>
      <c r="J55" s="116">
        <f t="shared" si="2"/>
        <v>1.346310715609937</v>
      </c>
      <c r="K55" s="115">
        <v>8798</v>
      </c>
      <c r="L55" s="116">
        <f t="shared" si="2"/>
        <v>0.3903286978508218</v>
      </c>
      <c r="M55" s="115">
        <v>6861</v>
      </c>
      <c r="N55" s="116">
        <v>-0.22016367356217326</v>
      </c>
      <c r="O55" s="116">
        <v>0.16465795280937012</v>
      </c>
    </row>
    <row r="56" spans="1:16" x14ac:dyDescent="0.25">
      <c r="A56" s="1">
        <v>4</v>
      </c>
      <c r="B56" s="114" t="s">
        <v>77</v>
      </c>
      <c r="C56" s="115">
        <v>4434</v>
      </c>
      <c r="D56" s="116">
        <v>-0.18627271058909889</v>
      </c>
      <c r="E56" s="115">
        <v>0</v>
      </c>
      <c r="F56" s="116">
        <f t="shared" si="2"/>
        <v>-1</v>
      </c>
      <c r="G56" s="115">
        <v>3163</v>
      </c>
      <c r="H56" s="116" t="str">
        <f t="shared" si="2"/>
        <v>-</v>
      </c>
      <c r="I56" s="115">
        <v>4470</v>
      </c>
      <c r="J56" s="116">
        <f t="shared" si="2"/>
        <v>0.41321530192854894</v>
      </c>
      <c r="K56" s="115">
        <v>6595</v>
      </c>
      <c r="L56" s="116">
        <f t="shared" si="2"/>
        <v>0.47539149888143184</v>
      </c>
      <c r="M56" s="115">
        <v>7072</v>
      </c>
      <c r="N56" s="116">
        <v>7.232752084912808E-2</v>
      </c>
      <c r="O56" s="116">
        <v>0.59494812810103737</v>
      </c>
    </row>
    <row r="57" spans="1:16" x14ac:dyDescent="0.25">
      <c r="A57" s="1">
        <v>5</v>
      </c>
      <c r="B57" s="114" t="s">
        <v>79</v>
      </c>
      <c r="C57" s="115">
        <v>5220</v>
      </c>
      <c r="D57" s="116">
        <v>-9.2016002783092743E-2</v>
      </c>
      <c r="E57" s="115">
        <v>0</v>
      </c>
      <c r="F57" s="116">
        <f t="shared" si="2"/>
        <v>-1</v>
      </c>
      <c r="G57" s="115">
        <v>3929</v>
      </c>
      <c r="H57" s="116" t="str">
        <f t="shared" si="2"/>
        <v>-</v>
      </c>
      <c r="I57" s="115">
        <v>6157</v>
      </c>
      <c r="J57" s="116">
        <f t="shared" si="2"/>
        <v>0.56706541104606778</v>
      </c>
      <c r="K57" s="115">
        <v>6899</v>
      </c>
      <c r="L57" s="116">
        <f t="shared" si="2"/>
        <v>0.12051323696605487</v>
      </c>
      <c r="M57" s="115">
        <v>6981</v>
      </c>
      <c r="N57" s="116">
        <v>1.1885780547905567E-2</v>
      </c>
      <c r="O57" s="116">
        <v>0.33735632183908049</v>
      </c>
    </row>
    <row r="58" spans="1:16" x14ac:dyDescent="0.25">
      <c r="A58" s="1">
        <v>6</v>
      </c>
      <c r="B58" s="114" t="s">
        <v>81</v>
      </c>
      <c r="C58" s="115">
        <v>4948</v>
      </c>
      <c r="D58" s="116">
        <v>-7.0623591284748266E-2</v>
      </c>
      <c r="E58" s="115">
        <v>0</v>
      </c>
      <c r="F58" s="116">
        <f t="shared" si="2"/>
        <v>-1</v>
      </c>
      <c r="G58" s="115">
        <v>4399</v>
      </c>
      <c r="H58" s="116" t="str">
        <f t="shared" si="2"/>
        <v>-</v>
      </c>
      <c r="I58" s="115">
        <v>5602</v>
      </c>
      <c r="J58" s="116">
        <f t="shared" si="2"/>
        <v>0.27347124346442375</v>
      </c>
      <c r="K58" s="115">
        <v>6717</v>
      </c>
      <c r="L58" s="116">
        <f t="shared" si="2"/>
        <v>0.19903605855051776</v>
      </c>
      <c r="M58" s="115">
        <v>7542</v>
      </c>
      <c r="N58" s="116">
        <v>0.12282268870031254</v>
      </c>
      <c r="O58" s="116">
        <v>0.52425222312045272</v>
      </c>
    </row>
    <row r="59" spans="1:16" x14ac:dyDescent="0.25">
      <c r="A59" s="1">
        <v>7</v>
      </c>
      <c r="B59" s="114" t="s">
        <v>83</v>
      </c>
      <c r="C59" s="115">
        <v>4858</v>
      </c>
      <c r="D59" s="116">
        <v>6.980841224399903E-2</v>
      </c>
      <c r="E59" s="115">
        <v>0</v>
      </c>
      <c r="F59" s="116">
        <f t="shared" si="2"/>
        <v>-1</v>
      </c>
      <c r="G59" s="115">
        <v>5325</v>
      </c>
      <c r="H59" s="116" t="str">
        <f t="shared" si="2"/>
        <v>-</v>
      </c>
      <c r="I59" s="115">
        <v>5240</v>
      </c>
      <c r="J59" s="116">
        <f t="shared" si="2"/>
        <v>-1.5962441314554043E-2</v>
      </c>
      <c r="K59" s="115">
        <v>7240</v>
      </c>
      <c r="L59" s="116">
        <f t="shared" si="2"/>
        <v>0.38167938931297707</v>
      </c>
      <c r="M59" s="115">
        <v>6419</v>
      </c>
      <c r="N59" s="116">
        <v>-0.11339779005524864</v>
      </c>
      <c r="O59" s="116">
        <v>0.32132564841498557</v>
      </c>
    </row>
    <row r="60" spans="1:16" x14ac:dyDescent="0.25">
      <c r="A60" s="1">
        <v>8</v>
      </c>
      <c r="B60" s="114" t="s">
        <v>85</v>
      </c>
      <c r="C60" s="115">
        <v>3119</v>
      </c>
      <c r="D60" s="116">
        <v>7.5517241379310374E-2</v>
      </c>
      <c r="E60" s="115">
        <v>2986</v>
      </c>
      <c r="F60" s="116">
        <f t="shared" si="2"/>
        <v>-4.2641872394998392E-2</v>
      </c>
      <c r="G60" s="115">
        <v>5031</v>
      </c>
      <c r="H60" s="116">
        <f t="shared" si="2"/>
        <v>0.68486269256530474</v>
      </c>
      <c r="I60" s="115">
        <v>3658</v>
      </c>
      <c r="J60" s="116">
        <f t="shared" si="2"/>
        <v>-0.27290797058238914</v>
      </c>
      <c r="K60" s="115">
        <v>4888</v>
      </c>
      <c r="L60" s="116">
        <f t="shared" si="2"/>
        <v>0.33624931656642976</v>
      </c>
      <c r="M60" s="115">
        <v>3964</v>
      </c>
      <c r="N60" s="116">
        <v>-0.18903436988543376</v>
      </c>
      <c r="O60" s="116">
        <v>0.27092016672010266</v>
      </c>
    </row>
    <row r="61" spans="1:16" x14ac:dyDescent="0.25">
      <c r="A61" s="1">
        <v>9</v>
      </c>
      <c r="B61" s="114" t="s">
        <v>87</v>
      </c>
      <c r="C61" s="115">
        <v>4658</v>
      </c>
      <c r="D61" s="116">
        <v>7.5999075999076071E-2</v>
      </c>
      <c r="E61" s="115">
        <v>3428</v>
      </c>
      <c r="F61" s="116">
        <f t="shared" si="2"/>
        <v>-0.26406182911120657</v>
      </c>
      <c r="G61" s="115">
        <v>5743</v>
      </c>
      <c r="H61" s="116">
        <f t="shared" si="2"/>
        <v>0.67532088681446911</v>
      </c>
      <c r="I61" s="115">
        <v>6176</v>
      </c>
      <c r="J61" s="116">
        <f t="shared" si="2"/>
        <v>7.539613442451687E-2</v>
      </c>
      <c r="K61" s="115">
        <v>6477</v>
      </c>
      <c r="L61" s="116">
        <f t="shared" si="2"/>
        <v>4.8737046632124414E-2</v>
      </c>
      <c r="M61" s="115">
        <v>6205</v>
      </c>
      <c r="N61" s="116">
        <v>-4.1994750656167978E-2</v>
      </c>
      <c r="O61" s="116">
        <v>0.33211678832116798</v>
      </c>
    </row>
    <row r="62" spans="1:16" x14ac:dyDescent="0.25">
      <c r="A62" s="1">
        <v>10</v>
      </c>
      <c r="B62" s="114" t="s">
        <v>89</v>
      </c>
      <c r="C62" s="115">
        <v>5219</v>
      </c>
      <c r="D62" s="116">
        <v>2.3734797959984233E-2</v>
      </c>
      <c r="E62" s="115">
        <v>3924</v>
      </c>
      <c r="F62" s="116">
        <f t="shared" si="2"/>
        <v>-0.24813182602031036</v>
      </c>
      <c r="G62" s="115">
        <v>6087</v>
      </c>
      <c r="H62" s="116">
        <f t="shared" si="2"/>
        <v>0.55122324159021407</v>
      </c>
      <c r="I62" s="115">
        <v>6564</v>
      </c>
      <c r="J62" s="116">
        <f t="shared" si="2"/>
        <v>7.8363725973385812E-2</v>
      </c>
      <c r="K62" s="115">
        <v>7061</v>
      </c>
      <c r="L62" s="116">
        <f t="shared" si="2"/>
        <v>7.5716026812918891E-2</v>
      </c>
      <c r="M62" s="115">
        <v>7713</v>
      </c>
      <c r="N62" s="116">
        <v>9.2338195722985406E-2</v>
      </c>
      <c r="O62" s="116">
        <v>0.47786932362521561</v>
      </c>
    </row>
    <row r="63" spans="1:16" x14ac:dyDescent="0.25">
      <c r="A63" s="1">
        <v>11</v>
      </c>
      <c r="B63" s="114" t="s">
        <v>91</v>
      </c>
      <c r="C63" s="115">
        <v>6273</v>
      </c>
      <c r="D63" s="116">
        <v>6.9930069930070005E-2</v>
      </c>
      <c r="E63" s="115">
        <v>3089</v>
      </c>
      <c r="F63" s="116">
        <f t="shared" si="2"/>
        <v>-0.50757213454487493</v>
      </c>
      <c r="G63" s="115">
        <v>6920</v>
      </c>
      <c r="H63" s="116">
        <f t="shared" si="2"/>
        <v>1.2402071867918418</v>
      </c>
      <c r="I63" s="115">
        <v>6965</v>
      </c>
      <c r="J63" s="116">
        <f t="shared" si="2"/>
        <v>6.502890173410325E-3</v>
      </c>
      <c r="K63" s="115">
        <v>8507</v>
      </c>
      <c r="L63" s="116">
        <f t="shared" si="2"/>
        <v>0.22139267767408466</v>
      </c>
      <c r="M63" s="115">
        <v>8717</v>
      </c>
      <c r="N63" s="116">
        <v>2.4685553073939159E-2</v>
      </c>
      <c r="O63" s="116">
        <v>0.38960624900366647</v>
      </c>
    </row>
    <row r="64" spans="1:16" x14ac:dyDescent="0.25">
      <c r="A64" s="1">
        <v>12</v>
      </c>
      <c r="B64" s="114" t="s">
        <v>93</v>
      </c>
      <c r="C64" s="115">
        <v>4311</v>
      </c>
      <c r="D64" s="116">
        <v>1.6265912305516217E-2</v>
      </c>
      <c r="E64" s="115">
        <v>2151</v>
      </c>
      <c r="F64" s="116">
        <f t="shared" si="2"/>
        <v>-0.5010438413361169</v>
      </c>
      <c r="G64" s="115">
        <v>4411</v>
      </c>
      <c r="H64" s="116">
        <f t="shared" si="2"/>
        <v>1.0506741050674107</v>
      </c>
      <c r="I64" s="115">
        <v>4956</v>
      </c>
      <c r="J64" s="116">
        <f t="shared" si="2"/>
        <v>0.12355474948991163</v>
      </c>
      <c r="K64" s="115">
        <v>5232</v>
      </c>
      <c r="L64" s="116">
        <f t="shared" si="2"/>
        <v>5.5690072639225097E-2</v>
      </c>
      <c r="M64" s="115"/>
      <c r="N64" s="116"/>
      <c r="O64" s="116"/>
    </row>
    <row r="65" spans="1:16" ht="15.75" x14ac:dyDescent="0.25">
      <c r="B65" s="117" t="s">
        <v>30</v>
      </c>
      <c r="C65" s="118">
        <v>59066</v>
      </c>
      <c r="D65" s="119">
        <v>-1.2307280692953393E-2</v>
      </c>
      <c r="E65" s="118">
        <v>33780</v>
      </c>
      <c r="F65" s="119">
        <f t="shared" si="2"/>
        <v>-0.42809738258896823</v>
      </c>
      <c r="G65" s="118">
        <v>51310</v>
      </c>
      <c r="H65" s="119">
        <f t="shared" si="2"/>
        <v>0.51894612196566015</v>
      </c>
      <c r="I65" s="118">
        <v>65021</v>
      </c>
      <c r="J65" s="119">
        <f t="shared" si="2"/>
        <v>0.26721886571818354</v>
      </c>
      <c r="K65" s="118">
        <v>80309</v>
      </c>
      <c r="L65" s="119">
        <f t="shared" si="2"/>
        <v>0.23512403684963323</v>
      </c>
      <c r="M65" s="118">
        <v>74846</v>
      </c>
      <c r="N65" s="119">
        <v>-3.076841109793893E-3</v>
      </c>
      <c r="O65" s="119">
        <v>0.36692539494110132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9" t="s">
        <v>237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4331</v>
      </c>
      <c r="D75" s="116">
        <v>-0.23682819383259912</v>
      </c>
      <c r="E75" s="115">
        <v>5042</v>
      </c>
      <c r="F75" s="116">
        <f>IFERROR(E75/C75-1,"-")</f>
        <v>0.16416531978757787</v>
      </c>
      <c r="G75" s="115">
        <v>1186</v>
      </c>
      <c r="H75" s="116">
        <f>IFERROR(G75/E75-1,"-")</f>
        <v>-0.76477588258627527</v>
      </c>
      <c r="I75" s="115">
        <v>2656</v>
      </c>
      <c r="J75" s="116">
        <f>IFERROR(I75/G75-1,"-")</f>
        <v>1.2394603709949408</v>
      </c>
      <c r="K75" s="115">
        <v>5002</v>
      </c>
      <c r="L75" s="116">
        <f>IFERROR(K75/I75-1,"-")</f>
        <v>0.88328313253012047</v>
      </c>
      <c r="M75" s="115">
        <v>5396</v>
      </c>
      <c r="N75" s="116">
        <v>7.8768492602958817E-2</v>
      </c>
      <c r="O75" s="116">
        <v>0.24590163934426235</v>
      </c>
    </row>
    <row r="76" spans="1:16" x14ac:dyDescent="0.25">
      <c r="A76" s="1">
        <v>2</v>
      </c>
      <c r="B76" s="114" t="s">
        <v>73</v>
      </c>
      <c r="C76" s="115">
        <v>4613</v>
      </c>
      <c r="D76" s="116">
        <v>-0.27502750275027499</v>
      </c>
      <c r="E76" s="115">
        <v>6261</v>
      </c>
      <c r="F76" s="116">
        <f t="shared" ref="F76:L87" si="3">IFERROR(E76/C76-1,"-")</f>
        <v>0.35725124647734674</v>
      </c>
      <c r="G76" s="115">
        <v>2876</v>
      </c>
      <c r="H76" s="116">
        <f t="shared" si="3"/>
        <v>-0.54064845871266565</v>
      </c>
      <c r="I76" s="115">
        <v>4007</v>
      </c>
      <c r="J76" s="116">
        <f t="shared" si="3"/>
        <v>0.39325452016689844</v>
      </c>
      <c r="K76" s="115">
        <v>5638</v>
      </c>
      <c r="L76" s="116">
        <f t="shared" si="3"/>
        <v>0.40703768405290752</v>
      </c>
      <c r="M76" s="115">
        <v>5012</v>
      </c>
      <c r="N76" s="116">
        <v>-0.11103228095069173</v>
      </c>
      <c r="O76" s="116">
        <v>8.6494688922609919E-2</v>
      </c>
    </row>
    <row r="77" spans="1:16" x14ac:dyDescent="0.25">
      <c r="A77" s="1">
        <v>3</v>
      </c>
      <c r="B77" s="114" t="s">
        <v>75</v>
      </c>
      <c r="C77" s="115">
        <v>4636</v>
      </c>
      <c r="D77" s="116">
        <v>-0.20534796023311619</v>
      </c>
      <c r="E77" s="115">
        <v>2412</v>
      </c>
      <c r="F77" s="116">
        <f t="shared" si="3"/>
        <v>-0.47972389991371878</v>
      </c>
      <c r="G77" s="115">
        <v>3474</v>
      </c>
      <c r="H77" s="116">
        <f t="shared" si="3"/>
        <v>0.44029850746268662</v>
      </c>
      <c r="I77" s="115">
        <v>5247</v>
      </c>
      <c r="J77" s="116">
        <f t="shared" si="3"/>
        <v>0.51036269430051817</v>
      </c>
      <c r="K77" s="115">
        <v>6582</v>
      </c>
      <c r="L77" s="116">
        <f t="shared" si="3"/>
        <v>0.25443110348770737</v>
      </c>
      <c r="M77" s="115">
        <v>5942</v>
      </c>
      <c r="N77" s="116">
        <v>-9.7234883014281404E-2</v>
      </c>
      <c r="O77" s="116">
        <v>0.28170836928386533</v>
      </c>
    </row>
    <row r="78" spans="1:16" x14ac:dyDescent="0.25">
      <c r="A78" s="1">
        <v>4</v>
      </c>
      <c r="B78" s="114" t="s">
        <v>77</v>
      </c>
      <c r="C78" s="115">
        <v>4546</v>
      </c>
      <c r="D78" s="116">
        <v>-0.28035459870191548</v>
      </c>
      <c r="E78" s="115">
        <v>0</v>
      </c>
      <c r="F78" s="116">
        <f t="shared" si="3"/>
        <v>-1</v>
      </c>
      <c r="G78" s="115">
        <v>3070</v>
      </c>
      <c r="H78" s="116" t="str">
        <f t="shared" si="3"/>
        <v>-</v>
      </c>
      <c r="I78" s="115">
        <v>6233</v>
      </c>
      <c r="J78" s="116">
        <f t="shared" si="3"/>
        <v>1.0302931596091205</v>
      </c>
      <c r="K78" s="115">
        <v>5675</v>
      </c>
      <c r="L78" s="116">
        <f t="shared" si="3"/>
        <v>-8.9523503930691528E-2</v>
      </c>
      <c r="M78" s="115">
        <v>4760</v>
      </c>
      <c r="N78" s="116">
        <v>-0.16123348017621142</v>
      </c>
      <c r="O78" s="116">
        <v>4.7074351077870613E-2</v>
      </c>
    </row>
    <row r="79" spans="1:16" x14ac:dyDescent="0.25">
      <c r="A79" s="1">
        <v>5</v>
      </c>
      <c r="B79" s="114" t="s">
        <v>79</v>
      </c>
      <c r="C79" s="115">
        <v>5401</v>
      </c>
      <c r="D79" s="116">
        <v>-0.25400552486187844</v>
      </c>
      <c r="E79" s="115">
        <v>0</v>
      </c>
      <c r="F79" s="116">
        <f t="shared" si="3"/>
        <v>-1</v>
      </c>
      <c r="G79" s="115">
        <v>4730</v>
      </c>
      <c r="H79" s="116" t="str">
        <f t="shared" si="3"/>
        <v>-</v>
      </c>
      <c r="I79" s="115">
        <v>6564</v>
      </c>
      <c r="J79" s="116">
        <f t="shared" si="3"/>
        <v>0.38773784355179708</v>
      </c>
      <c r="K79" s="115">
        <v>6315</v>
      </c>
      <c r="L79" s="116">
        <f t="shared" si="3"/>
        <v>-3.7934186471663578E-2</v>
      </c>
      <c r="M79" s="115">
        <v>5666</v>
      </c>
      <c r="N79" s="116">
        <v>-0.10277117973079963</v>
      </c>
      <c r="O79" s="116">
        <v>4.9064987965191653E-2</v>
      </c>
    </row>
    <row r="80" spans="1:16" x14ac:dyDescent="0.25">
      <c r="A80" s="1">
        <v>6</v>
      </c>
      <c r="B80" s="114" t="s">
        <v>81</v>
      </c>
      <c r="C80" s="115">
        <v>5128</v>
      </c>
      <c r="D80" s="116">
        <v>-0.27815315315315314</v>
      </c>
      <c r="E80" s="115">
        <v>0</v>
      </c>
      <c r="F80" s="116">
        <f t="shared" si="3"/>
        <v>-1</v>
      </c>
      <c r="G80" s="115">
        <v>5525</v>
      </c>
      <c r="H80" s="116" t="str">
        <f t="shared" si="3"/>
        <v>-</v>
      </c>
      <c r="I80" s="115">
        <v>6807</v>
      </c>
      <c r="J80" s="116">
        <f t="shared" si="3"/>
        <v>0.2320361990950226</v>
      </c>
      <c r="K80" s="115">
        <v>6349</v>
      </c>
      <c r="L80" s="116">
        <f t="shared" si="3"/>
        <v>-6.7283678566181893E-2</v>
      </c>
      <c r="M80" s="115">
        <v>7333</v>
      </c>
      <c r="N80" s="116">
        <v>0.15498503701370292</v>
      </c>
      <c r="O80" s="116">
        <v>0.42999219968798741</v>
      </c>
    </row>
    <row r="81" spans="1:16" x14ac:dyDescent="0.25">
      <c r="A81" s="1">
        <v>7</v>
      </c>
      <c r="B81" s="114" t="s">
        <v>83</v>
      </c>
      <c r="C81" s="115">
        <v>5984</v>
      </c>
      <c r="D81" s="116">
        <v>-0.17881158226979554</v>
      </c>
      <c r="E81" s="115">
        <v>0</v>
      </c>
      <c r="F81" s="116">
        <f t="shared" si="3"/>
        <v>-1</v>
      </c>
      <c r="G81" s="115">
        <v>4603</v>
      </c>
      <c r="H81" s="116" t="str">
        <f t="shared" si="3"/>
        <v>-</v>
      </c>
      <c r="I81" s="115">
        <v>7285</v>
      </c>
      <c r="J81" s="116">
        <f t="shared" si="3"/>
        <v>0.58266348033890947</v>
      </c>
      <c r="K81" s="115">
        <v>4487</v>
      </c>
      <c r="L81" s="116">
        <f t="shared" si="3"/>
        <v>-0.38407687028140014</v>
      </c>
      <c r="M81" s="115">
        <v>9878</v>
      </c>
      <c r="N81" s="116">
        <v>1.2014709159794963</v>
      </c>
      <c r="O81" s="116">
        <v>0.65073529411764697</v>
      </c>
    </row>
    <row r="82" spans="1:16" x14ac:dyDescent="0.25">
      <c r="A82" s="1">
        <v>8</v>
      </c>
      <c r="B82" s="114" t="s">
        <v>85</v>
      </c>
      <c r="C82" s="115">
        <v>4991</v>
      </c>
      <c r="D82" s="116">
        <v>-0.10811293781272335</v>
      </c>
      <c r="E82" s="115">
        <v>1206</v>
      </c>
      <c r="F82" s="116">
        <f t="shared" si="3"/>
        <v>-0.75836505710278501</v>
      </c>
      <c r="G82" s="115">
        <v>4154</v>
      </c>
      <c r="H82" s="116">
        <f t="shared" si="3"/>
        <v>2.4444444444444446</v>
      </c>
      <c r="I82" s="115">
        <v>5224</v>
      </c>
      <c r="J82" s="116">
        <f t="shared" si="3"/>
        <v>0.25758305247953772</v>
      </c>
      <c r="K82" s="115">
        <v>3934</v>
      </c>
      <c r="L82" s="116">
        <f t="shared" si="3"/>
        <v>-0.24693721286370596</v>
      </c>
      <c r="M82" s="115">
        <v>5339</v>
      </c>
      <c r="N82" s="116">
        <v>0.35714285714285721</v>
      </c>
      <c r="O82" s="116">
        <v>6.9725505910639196E-2</v>
      </c>
    </row>
    <row r="83" spans="1:16" x14ac:dyDescent="0.25">
      <c r="A83" s="1">
        <v>9</v>
      </c>
      <c r="B83" s="114" t="s">
        <v>87</v>
      </c>
      <c r="C83" s="115">
        <v>4621</v>
      </c>
      <c r="D83" s="116">
        <v>-9.58716493836822E-2</v>
      </c>
      <c r="E83" s="115">
        <v>1770</v>
      </c>
      <c r="F83" s="116">
        <f t="shared" si="3"/>
        <v>-0.61696602466998485</v>
      </c>
      <c r="G83" s="115">
        <v>5330</v>
      </c>
      <c r="H83" s="116">
        <f t="shared" si="3"/>
        <v>2.0112994350282487</v>
      </c>
      <c r="I83" s="115">
        <v>6683</v>
      </c>
      <c r="J83" s="116">
        <f t="shared" si="3"/>
        <v>0.25384615384615383</v>
      </c>
      <c r="K83" s="115">
        <v>4833</v>
      </c>
      <c r="L83" s="116">
        <f t="shared" si="3"/>
        <v>-0.27682178662277424</v>
      </c>
      <c r="M83" s="115">
        <v>8109</v>
      </c>
      <c r="N83" s="116">
        <v>0.67783985102420852</v>
      </c>
      <c r="O83" s="116">
        <v>0.75481497511361173</v>
      </c>
    </row>
    <row r="84" spans="1:16" x14ac:dyDescent="0.25">
      <c r="A84" s="1">
        <v>10</v>
      </c>
      <c r="B84" s="114" t="s">
        <v>89</v>
      </c>
      <c r="C84" s="115">
        <v>5681</v>
      </c>
      <c r="D84" s="116">
        <v>-0.17940199335548168</v>
      </c>
      <c r="E84" s="115">
        <v>2794</v>
      </c>
      <c r="F84" s="116">
        <f t="shared" si="3"/>
        <v>-0.50818517866572788</v>
      </c>
      <c r="G84" s="115">
        <v>6555</v>
      </c>
      <c r="H84" s="116">
        <f t="shared" si="3"/>
        <v>1.3460987831066573</v>
      </c>
      <c r="I84" s="115">
        <v>6599</v>
      </c>
      <c r="J84" s="116">
        <f t="shared" si="3"/>
        <v>6.7124332570556167E-3</v>
      </c>
      <c r="K84" s="115">
        <v>6901</v>
      </c>
      <c r="L84" s="116">
        <f t="shared" si="3"/>
        <v>4.5764509774208317E-2</v>
      </c>
      <c r="M84" s="115">
        <v>5022</v>
      </c>
      <c r="N84" s="116">
        <v>-0.27227937980002903</v>
      </c>
      <c r="O84" s="116">
        <v>-0.11600070410139063</v>
      </c>
    </row>
    <row r="85" spans="1:16" x14ac:dyDescent="0.25">
      <c r="A85" s="1">
        <v>11</v>
      </c>
      <c r="B85" s="114" t="s">
        <v>91</v>
      </c>
      <c r="C85" s="115">
        <v>5200</v>
      </c>
      <c r="D85" s="116">
        <v>-0.19417325275065855</v>
      </c>
      <c r="E85" s="115">
        <v>2369</v>
      </c>
      <c r="F85" s="116">
        <f t="shared" si="3"/>
        <v>-0.5444230769230769</v>
      </c>
      <c r="G85" s="115">
        <v>6406</v>
      </c>
      <c r="H85" s="116">
        <f t="shared" si="3"/>
        <v>1.7040945546644153</v>
      </c>
      <c r="I85" s="115">
        <v>6822</v>
      </c>
      <c r="J85" s="116">
        <f t="shared" si="3"/>
        <v>6.4939119575398108E-2</v>
      </c>
      <c r="K85" s="115">
        <v>5188</v>
      </c>
      <c r="L85" s="116">
        <f t="shared" si="3"/>
        <v>-0.23951920257988857</v>
      </c>
      <c r="M85" s="115">
        <v>6154</v>
      </c>
      <c r="N85" s="116">
        <v>0.18619892058596754</v>
      </c>
      <c r="O85" s="116">
        <v>0.18346153846153856</v>
      </c>
    </row>
    <row r="86" spans="1:16" x14ac:dyDescent="0.25">
      <c r="A86" s="1">
        <v>12</v>
      </c>
      <c r="B86" s="114" t="s">
        <v>93</v>
      </c>
      <c r="C86" s="115">
        <v>5944</v>
      </c>
      <c r="D86" s="116">
        <v>0.11352566504308736</v>
      </c>
      <c r="E86" s="115">
        <v>2222</v>
      </c>
      <c r="F86" s="116">
        <f t="shared" si="3"/>
        <v>-0.62617765814266479</v>
      </c>
      <c r="G86" s="115">
        <v>5338</v>
      </c>
      <c r="H86" s="116">
        <f t="shared" si="3"/>
        <v>1.4023402340234021</v>
      </c>
      <c r="I86" s="115">
        <v>5738</v>
      </c>
      <c r="J86" s="116">
        <f t="shared" si="3"/>
        <v>7.4934432371674742E-2</v>
      </c>
      <c r="K86" s="115">
        <v>5217</v>
      </c>
      <c r="L86" s="116">
        <f t="shared" si="3"/>
        <v>-9.079818752178459E-2</v>
      </c>
      <c r="M86" s="115"/>
      <c r="N86" s="116"/>
      <c r="O86" s="116"/>
    </row>
    <row r="87" spans="1:16" ht="15.75" x14ac:dyDescent="0.25">
      <c r="B87" s="117" t="s">
        <v>30</v>
      </c>
      <c r="C87" s="118">
        <v>61076</v>
      </c>
      <c r="D87" s="119">
        <v>-0.18826171900958255</v>
      </c>
      <c r="E87" s="118">
        <v>27791</v>
      </c>
      <c r="F87" s="119">
        <f t="shared" si="3"/>
        <v>-0.5449767502783418</v>
      </c>
      <c r="G87" s="118">
        <v>53247</v>
      </c>
      <c r="H87" s="119">
        <f t="shared" si="3"/>
        <v>0.91597999352308301</v>
      </c>
      <c r="I87" s="118">
        <v>69865</v>
      </c>
      <c r="J87" s="119">
        <f t="shared" si="3"/>
        <v>0.31209270005821921</v>
      </c>
      <c r="K87" s="118">
        <v>66121</v>
      </c>
      <c r="L87" s="119">
        <f t="shared" si="3"/>
        <v>-5.3589064624633198E-2</v>
      </c>
      <c r="M87" s="118">
        <v>68611</v>
      </c>
      <c r="N87" s="119">
        <v>0.12654341258373836</v>
      </c>
      <c r="O87" s="119">
        <v>0.24448596096640784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9" t="s">
        <v>238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15">
        <v>11481</v>
      </c>
      <c r="D97" s="116">
        <v>0.10447330447330438</v>
      </c>
      <c r="E97" s="115">
        <v>10764</v>
      </c>
      <c r="F97" s="116">
        <f t="shared" ref="F97:L109" si="4">IFERROR(E97/C97-1,"-")</f>
        <v>-6.2451006009929477E-2</v>
      </c>
      <c r="G97" s="115">
        <v>2169</v>
      </c>
      <c r="H97" s="116">
        <f t="shared" si="4"/>
        <v>-0.79849498327759194</v>
      </c>
      <c r="I97" s="115">
        <v>7573</v>
      </c>
      <c r="J97" s="116">
        <f t="shared" si="4"/>
        <v>2.4914707238358691</v>
      </c>
      <c r="K97" s="115">
        <v>13157</v>
      </c>
      <c r="L97" s="116">
        <f t="shared" si="4"/>
        <v>0.73735639772877337</v>
      </c>
      <c r="M97" s="115">
        <v>11967</v>
      </c>
      <c r="N97" s="116">
        <v>-9.0446150338223008E-2</v>
      </c>
      <c r="O97" s="116">
        <v>4.2330807420956296E-2</v>
      </c>
    </row>
    <row r="98" spans="2:15" x14ac:dyDescent="0.25">
      <c r="B98" s="114" t="s">
        <v>73</v>
      </c>
      <c r="C98" s="115">
        <v>10922</v>
      </c>
      <c r="D98" s="116">
        <v>6.4626181889072987E-2</v>
      </c>
      <c r="E98" s="115">
        <v>11152</v>
      </c>
      <c r="F98" s="116">
        <f t="shared" si="4"/>
        <v>2.1058414209851772E-2</v>
      </c>
      <c r="G98" s="115">
        <v>2972</v>
      </c>
      <c r="H98" s="116">
        <f t="shared" si="4"/>
        <v>-0.7335007173601148</v>
      </c>
      <c r="I98" s="115">
        <v>8064</v>
      </c>
      <c r="J98" s="116">
        <f t="shared" si="4"/>
        <v>1.7133243606998656</v>
      </c>
      <c r="K98" s="115">
        <v>10692</v>
      </c>
      <c r="L98" s="116">
        <f t="shared" si="4"/>
        <v>0.32589285714285721</v>
      </c>
      <c r="M98" s="115">
        <v>10745</v>
      </c>
      <c r="N98" s="116">
        <v>4.9569771791992956E-3</v>
      </c>
      <c r="O98" s="116">
        <v>-1.6205823109320616E-2</v>
      </c>
    </row>
    <row r="99" spans="2:15" x14ac:dyDescent="0.25">
      <c r="B99" s="114" t="s">
        <v>75</v>
      </c>
      <c r="C99" s="115">
        <v>11252</v>
      </c>
      <c r="D99" s="116">
        <v>6.7045993361782852E-2</v>
      </c>
      <c r="E99" s="115">
        <v>3997</v>
      </c>
      <c r="F99" s="116">
        <f t="shared" si="4"/>
        <v>-0.64477426235335944</v>
      </c>
      <c r="G99" s="115">
        <v>4141</v>
      </c>
      <c r="H99" s="116">
        <f t="shared" si="4"/>
        <v>3.6027020265198884E-2</v>
      </c>
      <c r="I99" s="115">
        <v>8479</v>
      </c>
      <c r="J99" s="116">
        <f t="shared" si="4"/>
        <v>1.0475730499879257</v>
      </c>
      <c r="K99" s="115">
        <v>9794</v>
      </c>
      <c r="L99" s="116">
        <f t="shared" si="4"/>
        <v>0.15508904351928288</v>
      </c>
      <c r="M99" s="115">
        <v>10168</v>
      </c>
      <c r="N99" s="116">
        <v>3.8186644884623311E-2</v>
      </c>
      <c r="O99" s="116">
        <v>-9.6338428723782399E-2</v>
      </c>
    </row>
    <row r="100" spans="2:15" x14ac:dyDescent="0.25">
      <c r="B100" s="114" t="s">
        <v>77</v>
      </c>
      <c r="C100" s="115">
        <v>7778</v>
      </c>
      <c r="D100" s="116">
        <v>1.7130901006930932E-2</v>
      </c>
      <c r="E100" s="115">
        <v>0</v>
      </c>
      <c r="F100" s="116">
        <f t="shared" si="4"/>
        <v>-1</v>
      </c>
      <c r="G100" s="115">
        <v>3364</v>
      </c>
      <c r="H100" s="116" t="str">
        <f t="shared" si="4"/>
        <v>-</v>
      </c>
      <c r="I100" s="115">
        <v>6637</v>
      </c>
      <c r="J100" s="116">
        <f t="shared" si="4"/>
        <v>0.97294887039239009</v>
      </c>
      <c r="K100" s="115">
        <v>6884</v>
      </c>
      <c r="L100" s="116">
        <f t="shared" si="4"/>
        <v>3.7215609462106336E-2</v>
      </c>
      <c r="M100" s="115">
        <v>7197</v>
      </c>
      <c r="N100" s="116">
        <v>4.5467751307379345E-2</v>
      </c>
      <c r="O100" s="116">
        <v>-7.4697865775263605E-2</v>
      </c>
    </row>
    <row r="101" spans="2:15" x14ac:dyDescent="0.25">
      <c r="B101" s="114" t="s">
        <v>79</v>
      </c>
      <c r="C101" s="115">
        <v>6406</v>
      </c>
      <c r="D101" s="116">
        <v>4.6561019441267781E-2</v>
      </c>
      <c r="E101" s="115">
        <v>0</v>
      </c>
      <c r="F101" s="116">
        <f t="shared" si="4"/>
        <v>-1</v>
      </c>
      <c r="G101" s="115">
        <v>3886</v>
      </c>
      <c r="H101" s="116" t="str">
        <f t="shared" si="4"/>
        <v>-</v>
      </c>
      <c r="I101" s="115">
        <v>5493</v>
      </c>
      <c r="J101" s="116">
        <f t="shared" si="4"/>
        <v>0.4135357694287185</v>
      </c>
      <c r="K101" s="115">
        <v>4667</v>
      </c>
      <c r="L101" s="116">
        <f t="shared" si="4"/>
        <v>-0.15037320225741857</v>
      </c>
      <c r="M101" s="115">
        <v>4792</v>
      </c>
      <c r="N101" s="116">
        <v>2.678380115706025E-2</v>
      </c>
      <c r="O101" s="116">
        <v>-0.25195129566031849</v>
      </c>
    </row>
    <row r="102" spans="2:15" x14ac:dyDescent="0.25">
      <c r="B102" s="114" t="s">
        <v>81</v>
      </c>
      <c r="C102" s="115">
        <v>4995</v>
      </c>
      <c r="D102" s="116">
        <v>-0.12137203166226918</v>
      </c>
      <c r="E102" s="115">
        <v>0</v>
      </c>
      <c r="F102" s="116">
        <f t="shared" si="4"/>
        <v>-1</v>
      </c>
      <c r="G102" s="115">
        <v>3617</v>
      </c>
      <c r="H102" s="116" t="str">
        <f t="shared" si="4"/>
        <v>-</v>
      </c>
      <c r="I102" s="115">
        <v>5199</v>
      </c>
      <c r="J102" s="116">
        <f t="shared" si="4"/>
        <v>0.43737904340613776</v>
      </c>
      <c r="K102" s="115">
        <v>4917</v>
      </c>
      <c r="L102" s="116">
        <f t="shared" si="4"/>
        <v>-5.424120023081358E-2</v>
      </c>
      <c r="M102" s="115">
        <v>4604</v>
      </c>
      <c r="N102" s="116">
        <v>-6.365670124059386E-2</v>
      </c>
      <c r="O102" s="116">
        <v>-7.8278278278278268E-2</v>
      </c>
    </row>
    <row r="103" spans="2:15" x14ac:dyDescent="0.25">
      <c r="B103" s="114" t="s">
        <v>83</v>
      </c>
      <c r="C103" s="115">
        <v>6386</v>
      </c>
      <c r="D103" s="116">
        <v>5.9741121805509501E-2</v>
      </c>
      <c r="E103" s="115">
        <v>0</v>
      </c>
      <c r="F103" s="116">
        <f t="shared" si="4"/>
        <v>-1</v>
      </c>
      <c r="G103" s="115">
        <v>4470</v>
      </c>
      <c r="H103" s="116" t="str">
        <f t="shared" si="4"/>
        <v>-</v>
      </c>
      <c r="I103" s="115">
        <v>5558</v>
      </c>
      <c r="J103" s="116">
        <f t="shared" si="4"/>
        <v>0.24340044742729305</v>
      </c>
      <c r="K103" s="115">
        <v>5083</v>
      </c>
      <c r="L103" s="116">
        <f t="shared" si="4"/>
        <v>-8.5462396545520014E-2</v>
      </c>
      <c r="M103" s="115">
        <v>5335</v>
      </c>
      <c r="N103" s="116">
        <v>4.9577021444029201E-2</v>
      </c>
      <c r="O103" s="116">
        <v>-0.16457876605073596</v>
      </c>
    </row>
    <row r="104" spans="2:15" x14ac:dyDescent="0.25">
      <c r="B104" s="114" t="s">
        <v>85</v>
      </c>
      <c r="C104" s="115">
        <v>5683</v>
      </c>
      <c r="D104" s="116">
        <v>-2.437768240343352E-2</v>
      </c>
      <c r="E104" s="115">
        <v>2584</v>
      </c>
      <c r="F104" s="116">
        <f t="shared" si="4"/>
        <v>-0.54531057540031669</v>
      </c>
      <c r="G104" s="115">
        <v>4740</v>
      </c>
      <c r="H104" s="116">
        <f t="shared" si="4"/>
        <v>0.83436532507739947</v>
      </c>
      <c r="I104" s="115">
        <v>6638</v>
      </c>
      <c r="J104" s="116">
        <f t="shared" si="4"/>
        <v>0.4004219409282701</v>
      </c>
      <c r="K104" s="115">
        <v>6171</v>
      </c>
      <c r="L104" s="116">
        <f t="shared" si="4"/>
        <v>-7.0352515818017491E-2</v>
      </c>
      <c r="M104" s="115">
        <v>5898</v>
      </c>
      <c r="N104" s="116">
        <v>-4.4239183276616467E-2</v>
      </c>
      <c r="O104" s="116">
        <v>3.7832130916769291E-2</v>
      </c>
    </row>
    <row r="105" spans="2:15" x14ac:dyDescent="0.25">
      <c r="B105" s="114" t="s">
        <v>87</v>
      </c>
      <c r="C105" s="115">
        <v>6713</v>
      </c>
      <c r="D105" s="116">
        <v>8.3615819209039488E-2</v>
      </c>
      <c r="E105" s="115">
        <v>2225</v>
      </c>
      <c r="F105" s="116">
        <f t="shared" si="4"/>
        <v>-0.66855355280798445</v>
      </c>
      <c r="G105" s="115">
        <v>5400</v>
      </c>
      <c r="H105" s="116">
        <f t="shared" si="4"/>
        <v>1.4269662921348316</v>
      </c>
      <c r="I105" s="115">
        <v>7100</v>
      </c>
      <c r="J105" s="116">
        <f t="shared" si="4"/>
        <v>0.31481481481481488</v>
      </c>
      <c r="K105" s="115">
        <v>4623</v>
      </c>
      <c r="L105" s="116">
        <f t="shared" si="4"/>
        <v>-0.34887323943661974</v>
      </c>
      <c r="M105" s="115">
        <v>5263</v>
      </c>
      <c r="N105" s="116">
        <v>0.13843824356478485</v>
      </c>
      <c r="O105" s="116">
        <v>-0.21599880828243712</v>
      </c>
    </row>
    <row r="106" spans="2:15" x14ac:dyDescent="0.25">
      <c r="B106" s="114" t="s">
        <v>89</v>
      </c>
      <c r="C106" s="115">
        <v>7777</v>
      </c>
      <c r="D106" s="116">
        <v>-3.0903426791277222E-2</v>
      </c>
      <c r="E106" s="115">
        <v>2580</v>
      </c>
      <c r="F106" s="116">
        <f t="shared" si="4"/>
        <v>-0.66825253953966823</v>
      </c>
      <c r="G106" s="115">
        <v>7079</v>
      </c>
      <c r="H106" s="116">
        <f t="shared" si="4"/>
        <v>1.7437984496124033</v>
      </c>
      <c r="I106" s="115">
        <v>8769</v>
      </c>
      <c r="J106" s="116">
        <f t="shared" si="4"/>
        <v>0.23873428450346101</v>
      </c>
      <c r="K106" s="115">
        <v>6591</v>
      </c>
      <c r="L106" s="116">
        <f t="shared" si="4"/>
        <v>-0.24837495723571668</v>
      </c>
      <c r="M106" s="115">
        <v>6602</v>
      </c>
      <c r="N106" s="116">
        <v>1.6689424973448386E-3</v>
      </c>
      <c r="O106" s="116">
        <v>-0.15108653722515109</v>
      </c>
    </row>
    <row r="107" spans="2:15" x14ac:dyDescent="0.25">
      <c r="B107" s="114" t="s">
        <v>91</v>
      </c>
      <c r="C107" s="115">
        <v>10212</v>
      </c>
      <c r="D107" s="116">
        <v>5.1049814738575616E-2</v>
      </c>
      <c r="E107" s="115">
        <v>2646</v>
      </c>
      <c r="F107" s="116">
        <f t="shared" si="4"/>
        <v>-0.74089306698002355</v>
      </c>
      <c r="G107" s="115">
        <v>9414</v>
      </c>
      <c r="H107" s="116">
        <f t="shared" si="4"/>
        <v>2.5578231292517009</v>
      </c>
      <c r="I107" s="115">
        <v>11464</v>
      </c>
      <c r="J107" s="116">
        <f t="shared" si="4"/>
        <v>0.21776078181431902</v>
      </c>
      <c r="K107" s="115">
        <v>9972</v>
      </c>
      <c r="L107" s="116">
        <f t="shared" si="4"/>
        <v>-0.13014654570830431</v>
      </c>
      <c r="M107" s="115">
        <v>10214</v>
      </c>
      <c r="N107" s="116">
        <v>2.4267950260730142E-2</v>
      </c>
      <c r="O107" s="116">
        <v>1.9584802193506334E-4</v>
      </c>
    </row>
    <row r="108" spans="2:15" x14ac:dyDescent="0.25">
      <c r="B108" s="114" t="s">
        <v>93</v>
      </c>
      <c r="C108" s="115">
        <v>10668</v>
      </c>
      <c r="D108" s="116">
        <v>-1.4685508451094509E-2</v>
      </c>
      <c r="E108" s="115">
        <v>2589</v>
      </c>
      <c r="F108" s="116">
        <f t="shared" si="4"/>
        <v>-0.75731158605174353</v>
      </c>
      <c r="G108" s="115">
        <v>8449</v>
      </c>
      <c r="H108" s="116">
        <f t="shared" si="4"/>
        <v>2.2634221707222868</v>
      </c>
      <c r="I108" s="115">
        <v>13271</v>
      </c>
      <c r="J108" s="116">
        <f t="shared" si="4"/>
        <v>0.57071842821635688</v>
      </c>
      <c r="K108" s="115">
        <v>10128</v>
      </c>
      <c r="L108" s="116">
        <f t="shared" si="4"/>
        <v>-0.23683219049054327</v>
      </c>
      <c r="M108" s="115"/>
      <c r="N108" s="116"/>
      <c r="O108" s="116"/>
    </row>
    <row r="109" spans="2:15" ht="15.75" x14ac:dyDescent="0.25">
      <c r="B109" s="117" t="s">
        <v>30</v>
      </c>
      <c r="C109" s="118">
        <v>100273</v>
      </c>
      <c r="D109" s="119">
        <v>3.0915222174243917E-2</v>
      </c>
      <c r="E109" s="118">
        <v>41945</v>
      </c>
      <c r="F109" s="119">
        <f t="shared" si="4"/>
        <v>-0.58169198089216434</v>
      </c>
      <c r="G109" s="118">
        <v>59701</v>
      </c>
      <c r="H109" s="119">
        <f t="shared" si="4"/>
        <v>0.42331624746692098</v>
      </c>
      <c r="I109" s="118">
        <v>94245</v>
      </c>
      <c r="J109" s="119">
        <f t="shared" si="4"/>
        <v>0.57861677358838204</v>
      </c>
      <c r="K109" s="118">
        <v>92679</v>
      </c>
      <c r="L109" s="119">
        <f t="shared" si="4"/>
        <v>-1.6616266114913292E-2</v>
      </c>
      <c r="M109" s="118">
        <v>82785</v>
      </c>
      <c r="N109" s="119">
        <v>2.8346113311770171E-3</v>
      </c>
      <c r="O109" s="119">
        <v>-7.6111824116957716E-2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9" t="s">
        <v>239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270</v>
      </c>
      <c r="O118" s="112" t="s">
        <v>271</v>
      </c>
    </row>
    <row r="119" spans="1:16" x14ac:dyDescent="0.25">
      <c r="B119" s="114" t="s">
        <v>71</v>
      </c>
      <c r="C119" s="115">
        <v>1322</v>
      </c>
      <c r="D119" s="116">
        <v>-6.0150375939849177E-3</v>
      </c>
      <c r="E119" s="115">
        <v>1289</v>
      </c>
      <c r="F119" s="116">
        <f t="shared" ref="F119:L131" si="5">IFERROR(E119/C119-1,"-")</f>
        <v>-2.4962178517397904E-2</v>
      </c>
      <c r="G119" s="115">
        <v>52</v>
      </c>
      <c r="H119" s="116">
        <f t="shared" si="5"/>
        <v>-0.95965865011636931</v>
      </c>
      <c r="I119" s="115">
        <v>805</v>
      </c>
      <c r="J119" s="116">
        <f t="shared" si="5"/>
        <v>14.48076923076923</v>
      </c>
      <c r="K119" s="115">
        <v>1683</v>
      </c>
      <c r="L119" s="116">
        <f t="shared" si="5"/>
        <v>1.0906832298136644</v>
      </c>
      <c r="M119" s="115">
        <v>1569</v>
      </c>
      <c r="N119" s="116">
        <v>-6.7736185383244218E-2</v>
      </c>
      <c r="O119" s="116">
        <v>0.18683812405446298</v>
      </c>
    </row>
    <row r="120" spans="1:16" x14ac:dyDescent="0.25">
      <c r="B120" s="114" t="s">
        <v>73</v>
      </c>
      <c r="C120" s="115">
        <v>1257</v>
      </c>
      <c r="D120" s="116">
        <v>-0.11040339702760082</v>
      </c>
      <c r="E120" s="115">
        <v>1151</v>
      </c>
      <c r="F120" s="116">
        <f t="shared" si="5"/>
        <v>-8.4327764518695281E-2</v>
      </c>
      <c r="G120" s="115">
        <v>71</v>
      </c>
      <c r="H120" s="116">
        <f t="shared" si="5"/>
        <v>-0.93831450912250214</v>
      </c>
      <c r="I120" s="115">
        <v>857</v>
      </c>
      <c r="J120" s="116">
        <f t="shared" si="5"/>
        <v>11.070422535211268</v>
      </c>
      <c r="K120" s="115">
        <v>1254</v>
      </c>
      <c r="L120" s="116">
        <f t="shared" si="5"/>
        <v>0.46324387397899658</v>
      </c>
      <c r="M120" s="115">
        <v>1571</v>
      </c>
      <c r="N120" s="116">
        <v>0.25279106858054234</v>
      </c>
      <c r="O120" s="116">
        <v>0.24980111376292768</v>
      </c>
    </row>
    <row r="121" spans="1:16" x14ac:dyDescent="0.25">
      <c r="B121" s="114" t="s">
        <v>75</v>
      </c>
      <c r="C121" s="115">
        <v>1143</v>
      </c>
      <c r="D121" s="116">
        <v>-7.9710144927536253E-2</v>
      </c>
      <c r="E121" s="115">
        <v>370</v>
      </c>
      <c r="F121" s="116">
        <f t="shared" si="5"/>
        <v>-0.67629046369203849</v>
      </c>
      <c r="G121" s="115">
        <v>143</v>
      </c>
      <c r="H121" s="116">
        <f t="shared" si="5"/>
        <v>-0.61351351351351346</v>
      </c>
      <c r="I121" s="115">
        <v>816</v>
      </c>
      <c r="J121" s="116">
        <f t="shared" si="5"/>
        <v>4.7062937062937067</v>
      </c>
      <c r="K121" s="115">
        <v>1157</v>
      </c>
      <c r="L121" s="116">
        <f t="shared" si="5"/>
        <v>0.41789215686274517</v>
      </c>
      <c r="M121" s="115">
        <v>1094</v>
      </c>
      <c r="N121" s="116">
        <v>-5.4451166810717377E-2</v>
      </c>
      <c r="O121" s="116">
        <v>-4.2869641294838168E-2</v>
      </c>
    </row>
    <row r="122" spans="1:16" x14ac:dyDescent="0.25">
      <c r="B122" s="114" t="s">
        <v>77</v>
      </c>
      <c r="C122" s="115">
        <v>711</v>
      </c>
      <c r="D122" s="116">
        <v>7.2398190045248834E-2</v>
      </c>
      <c r="E122" s="115">
        <v>0</v>
      </c>
      <c r="F122" s="116">
        <f t="shared" si="5"/>
        <v>-1</v>
      </c>
      <c r="G122" s="115">
        <v>84</v>
      </c>
      <c r="H122" s="116" t="str">
        <f t="shared" si="5"/>
        <v>-</v>
      </c>
      <c r="I122" s="115">
        <v>609</v>
      </c>
      <c r="J122" s="116">
        <f t="shared" si="5"/>
        <v>6.25</v>
      </c>
      <c r="K122" s="115">
        <v>609</v>
      </c>
      <c r="L122" s="116">
        <f t="shared" si="5"/>
        <v>0</v>
      </c>
      <c r="M122" s="115">
        <v>736</v>
      </c>
      <c r="N122" s="116">
        <v>0.20853858784893275</v>
      </c>
      <c r="O122" s="116">
        <v>3.5161744022503605E-2</v>
      </c>
    </row>
    <row r="123" spans="1:16" x14ac:dyDescent="0.25">
      <c r="B123" s="114" t="s">
        <v>79</v>
      </c>
      <c r="C123" s="115">
        <v>631</v>
      </c>
      <c r="D123" s="116">
        <v>-9.3390804597701105E-2</v>
      </c>
      <c r="E123" s="115">
        <v>0</v>
      </c>
      <c r="F123" s="116">
        <f t="shared" si="5"/>
        <v>-1</v>
      </c>
      <c r="G123" s="115">
        <v>134</v>
      </c>
      <c r="H123" s="116" t="str">
        <f t="shared" si="5"/>
        <v>-</v>
      </c>
      <c r="I123" s="115">
        <v>466</v>
      </c>
      <c r="J123" s="116">
        <f t="shared" si="5"/>
        <v>2.4776119402985075</v>
      </c>
      <c r="K123" s="115">
        <v>455</v>
      </c>
      <c r="L123" s="116">
        <f t="shared" si="5"/>
        <v>-2.3605150214592308E-2</v>
      </c>
      <c r="M123" s="115">
        <v>385</v>
      </c>
      <c r="N123" s="116">
        <v>-0.15384615384615385</v>
      </c>
      <c r="O123" s="116">
        <v>-0.38985736925515058</v>
      </c>
    </row>
    <row r="124" spans="1:16" x14ac:dyDescent="0.25">
      <c r="B124" s="114" t="s">
        <v>81</v>
      </c>
      <c r="C124" s="115">
        <v>507</v>
      </c>
      <c r="D124" s="116">
        <v>-0.45833333333333337</v>
      </c>
      <c r="E124" s="115">
        <v>0</v>
      </c>
      <c r="F124" s="116">
        <f t="shared" si="5"/>
        <v>-1</v>
      </c>
      <c r="G124" s="115">
        <v>131</v>
      </c>
      <c r="H124" s="116" t="str">
        <f t="shared" si="5"/>
        <v>-</v>
      </c>
      <c r="I124" s="115">
        <v>513</v>
      </c>
      <c r="J124" s="116">
        <f t="shared" si="5"/>
        <v>2.9160305343511452</v>
      </c>
      <c r="K124" s="115">
        <v>875</v>
      </c>
      <c r="L124" s="116">
        <f t="shared" si="5"/>
        <v>0.7056530214424952</v>
      </c>
      <c r="M124" s="115">
        <v>683</v>
      </c>
      <c r="N124" s="116">
        <v>-0.21942857142857142</v>
      </c>
      <c r="O124" s="116">
        <v>0.34714003944773175</v>
      </c>
    </row>
    <row r="125" spans="1:16" x14ac:dyDescent="0.25">
      <c r="B125" s="114" t="s">
        <v>83</v>
      </c>
      <c r="C125" s="115">
        <v>665</v>
      </c>
      <c r="D125" s="116">
        <v>-0.43739424703891705</v>
      </c>
      <c r="E125" s="115">
        <v>0</v>
      </c>
      <c r="F125" s="116">
        <f t="shared" si="5"/>
        <v>-1</v>
      </c>
      <c r="G125" s="115">
        <v>174</v>
      </c>
      <c r="H125" s="116" t="str">
        <f t="shared" si="5"/>
        <v>-</v>
      </c>
      <c r="I125" s="115">
        <v>730</v>
      </c>
      <c r="J125" s="116">
        <f t="shared" si="5"/>
        <v>3.195402298850575</v>
      </c>
      <c r="K125" s="115">
        <v>662</v>
      </c>
      <c r="L125" s="116">
        <f t="shared" si="5"/>
        <v>-9.31506849315068E-2</v>
      </c>
      <c r="M125" s="115">
        <v>605</v>
      </c>
      <c r="N125" s="116">
        <v>-8.6102719033232633E-2</v>
      </c>
      <c r="O125" s="116">
        <v>-9.0225563909774431E-2</v>
      </c>
    </row>
    <row r="126" spans="1:16" x14ac:dyDescent="0.25">
      <c r="B126" s="114" t="s">
        <v>85</v>
      </c>
      <c r="C126" s="115">
        <v>490</v>
      </c>
      <c r="D126" s="116">
        <v>-0.28046989720998527</v>
      </c>
      <c r="E126" s="115">
        <v>104</v>
      </c>
      <c r="F126" s="116">
        <f t="shared" si="5"/>
        <v>-0.78775510204081634</v>
      </c>
      <c r="G126" s="115">
        <v>250</v>
      </c>
      <c r="H126" s="116">
        <f t="shared" si="5"/>
        <v>1.4038461538461537</v>
      </c>
      <c r="I126" s="115">
        <v>825</v>
      </c>
      <c r="J126" s="116">
        <f t="shared" si="5"/>
        <v>2.2999999999999998</v>
      </c>
      <c r="K126" s="115">
        <v>1478</v>
      </c>
      <c r="L126" s="116">
        <f t="shared" si="5"/>
        <v>0.7915151515151515</v>
      </c>
      <c r="M126" s="115">
        <v>532</v>
      </c>
      <c r="N126" s="116">
        <v>-0.64005412719891752</v>
      </c>
      <c r="O126" s="116">
        <v>8.5714285714285632E-2</v>
      </c>
    </row>
    <row r="127" spans="1:16" x14ac:dyDescent="0.25">
      <c r="B127" s="114" t="s">
        <v>87</v>
      </c>
      <c r="C127" s="115">
        <v>929</v>
      </c>
      <c r="D127" s="116">
        <v>0.71086556169429094</v>
      </c>
      <c r="E127" s="115">
        <v>105</v>
      </c>
      <c r="F127" s="116">
        <f t="shared" si="5"/>
        <v>-0.88697524219590962</v>
      </c>
      <c r="G127" s="115">
        <v>297</v>
      </c>
      <c r="H127" s="116">
        <f t="shared" si="5"/>
        <v>1.8285714285714287</v>
      </c>
      <c r="I127" s="115">
        <v>1068</v>
      </c>
      <c r="J127" s="116">
        <f t="shared" si="5"/>
        <v>2.595959595959596</v>
      </c>
      <c r="K127" s="115">
        <v>508</v>
      </c>
      <c r="L127" s="116">
        <f t="shared" si="5"/>
        <v>-0.52434456928838946</v>
      </c>
      <c r="M127" s="115">
        <v>623</v>
      </c>
      <c r="N127" s="116">
        <v>0.22637795275590555</v>
      </c>
      <c r="O127" s="116">
        <v>-0.32938643702906356</v>
      </c>
    </row>
    <row r="128" spans="1:16" x14ac:dyDescent="0.25">
      <c r="A128" s="120"/>
      <c r="B128" s="114" t="s">
        <v>89</v>
      </c>
      <c r="C128" s="115">
        <v>655</v>
      </c>
      <c r="D128" s="116">
        <v>-0.3895619757688723</v>
      </c>
      <c r="E128" s="115">
        <v>148</v>
      </c>
      <c r="F128" s="116">
        <f t="shared" si="5"/>
        <v>-0.77404580152671754</v>
      </c>
      <c r="G128" s="115">
        <v>599</v>
      </c>
      <c r="H128" s="116">
        <f t="shared" si="5"/>
        <v>3.0472972972972974</v>
      </c>
      <c r="I128" s="115">
        <v>998</v>
      </c>
      <c r="J128" s="116">
        <f t="shared" si="5"/>
        <v>0.666110183639399</v>
      </c>
      <c r="K128" s="115">
        <v>765</v>
      </c>
      <c r="L128" s="116">
        <f t="shared" si="5"/>
        <v>-0.23346693386773543</v>
      </c>
      <c r="M128" s="115">
        <v>620</v>
      </c>
      <c r="N128" s="116">
        <v>-0.18954248366013071</v>
      </c>
      <c r="O128" s="116">
        <v>-5.3435114503816772E-2</v>
      </c>
    </row>
    <row r="129" spans="2:16" x14ac:dyDescent="0.25">
      <c r="B129" s="114" t="s">
        <v>91</v>
      </c>
      <c r="C129" s="115">
        <v>1023</v>
      </c>
      <c r="D129" s="116">
        <v>9.7639484978540692E-2</v>
      </c>
      <c r="E129" s="115">
        <v>294</v>
      </c>
      <c r="F129" s="116">
        <f t="shared" si="5"/>
        <v>-0.71260997067448684</v>
      </c>
      <c r="G129" s="115">
        <v>715</v>
      </c>
      <c r="H129" s="116">
        <f t="shared" si="5"/>
        <v>1.4319727891156462</v>
      </c>
      <c r="I129" s="115">
        <v>917</v>
      </c>
      <c r="J129" s="116">
        <f t="shared" si="5"/>
        <v>0.28251748251748254</v>
      </c>
      <c r="K129" s="115">
        <v>1068</v>
      </c>
      <c r="L129" s="116">
        <f t="shared" si="5"/>
        <v>0.16466739367502736</v>
      </c>
      <c r="M129" s="115">
        <v>1066</v>
      </c>
      <c r="N129" s="116">
        <v>-1.8726591760299671E-3</v>
      </c>
      <c r="O129" s="116">
        <v>4.2033235581622641E-2</v>
      </c>
    </row>
    <row r="130" spans="2:16" x14ac:dyDescent="0.25">
      <c r="B130" s="114" t="s">
        <v>93</v>
      </c>
      <c r="C130" s="115">
        <v>1127</v>
      </c>
      <c r="D130" s="116">
        <v>-3.9215686274509776E-2</v>
      </c>
      <c r="E130" s="115">
        <v>245</v>
      </c>
      <c r="F130" s="116">
        <f t="shared" si="5"/>
        <v>-0.78260869565217395</v>
      </c>
      <c r="G130" s="115">
        <v>686</v>
      </c>
      <c r="H130" s="116">
        <f t="shared" si="5"/>
        <v>1.7999999999999998</v>
      </c>
      <c r="I130" s="115">
        <v>1313</v>
      </c>
      <c r="J130" s="116">
        <f t="shared" si="5"/>
        <v>0.9139941690962099</v>
      </c>
      <c r="K130" s="115">
        <v>1132</v>
      </c>
      <c r="L130" s="116">
        <f t="shared" si="5"/>
        <v>-0.1378522467631379</v>
      </c>
      <c r="M130" s="115"/>
      <c r="N130" s="116"/>
      <c r="O130" s="116"/>
    </row>
    <row r="131" spans="2:16" ht="15.75" x14ac:dyDescent="0.25">
      <c r="B131" s="117" t="s">
        <v>30</v>
      </c>
      <c r="C131" s="118">
        <v>10460</v>
      </c>
      <c r="D131" s="119">
        <v>-0.1183412002697235</v>
      </c>
      <c r="E131" s="118">
        <v>3941</v>
      </c>
      <c r="F131" s="119">
        <f t="shared" si="5"/>
        <v>-0.62323135755258119</v>
      </c>
      <c r="G131" s="118">
        <v>3336</v>
      </c>
      <c r="H131" s="119">
        <f t="shared" si="5"/>
        <v>-0.15351433646282664</v>
      </c>
      <c r="I131" s="118">
        <v>9917</v>
      </c>
      <c r="J131" s="119">
        <f t="shared" si="5"/>
        <v>1.9727218225419665</v>
      </c>
      <c r="K131" s="118">
        <v>11646</v>
      </c>
      <c r="L131" s="119">
        <f t="shared" si="5"/>
        <v>0.17434708077039418</v>
      </c>
      <c r="M131" s="118">
        <v>9484</v>
      </c>
      <c r="N131" s="119">
        <v>-9.7964618603766374E-2</v>
      </c>
      <c r="O131" s="119">
        <v>1.6179149255330483E-2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240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270</v>
      </c>
      <c r="O140" s="112" t="s">
        <v>271</v>
      </c>
    </row>
    <row r="141" spans="2:16" x14ac:dyDescent="0.25">
      <c r="B141" s="114" t="s">
        <v>71</v>
      </c>
      <c r="C141" s="115">
        <v>1521</v>
      </c>
      <c r="D141" s="116">
        <v>-3.9292730844793233E-3</v>
      </c>
      <c r="E141" s="115">
        <v>1281</v>
      </c>
      <c r="F141" s="116">
        <f t="shared" ref="F141:L153" si="6">IFERROR(E141/C141-1,"-")</f>
        <v>-0.15779092702169628</v>
      </c>
      <c r="G141" s="115">
        <v>234</v>
      </c>
      <c r="H141" s="116">
        <f t="shared" si="6"/>
        <v>-0.81733021077283374</v>
      </c>
      <c r="I141" s="115">
        <v>951</v>
      </c>
      <c r="J141" s="116">
        <f t="shared" si="6"/>
        <v>3.0641025641025639</v>
      </c>
      <c r="K141" s="115">
        <v>2175</v>
      </c>
      <c r="L141" s="116">
        <f t="shared" si="6"/>
        <v>1.2870662460567823</v>
      </c>
      <c r="M141" s="115">
        <v>1964</v>
      </c>
      <c r="N141" s="116">
        <v>-9.7011494252873587E-2</v>
      </c>
      <c r="O141" s="116">
        <v>0.29125575279421434</v>
      </c>
    </row>
    <row r="142" spans="2:16" x14ac:dyDescent="0.25">
      <c r="B142" s="114" t="s">
        <v>73</v>
      </c>
      <c r="C142" s="115">
        <v>1118</v>
      </c>
      <c r="D142" s="116">
        <v>-0.12587959343236899</v>
      </c>
      <c r="E142" s="115">
        <v>1141</v>
      </c>
      <c r="F142" s="116">
        <f t="shared" si="6"/>
        <v>2.0572450805008913E-2</v>
      </c>
      <c r="G142" s="115">
        <v>336</v>
      </c>
      <c r="H142" s="116">
        <f t="shared" si="6"/>
        <v>-0.70552147239263796</v>
      </c>
      <c r="I142" s="115">
        <v>938</v>
      </c>
      <c r="J142" s="116">
        <f t="shared" si="6"/>
        <v>1.7916666666666665</v>
      </c>
      <c r="K142" s="115">
        <v>1580</v>
      </c>
      <c r="L142" s="116">
        <f t="shared" si="6"/>
        <v>0.68443496801705761</v>
      </c>
      <c r="M142" s="115">
        <v>1621</v>
      </c>
      <c r="N142" s="116">
        <v>2.5949367088607511E-2</v>
      </c>
      <c r="O142" s="116">
        <v>0.44991055456171725</v>
      </c>
    </row>
    <row r="143" spans="2:16" x14ac:dyDescent="0.25">
      <c r="B143" s="114" t="s">
        <v>75</v>
      </c>
      <c r="C143" s="115">
        <v>1239</v>
      </c>
      <c r="D143" s="116">
        <v>-0.19178082191780821</v>
      </c>
      <c r="E143" s="115">
        <v>472</v>
      </c>
      <c r="F143" s="116">
        <f t="shared" si="6"/>
        <v>-0.61904761904761907</v>
      </c>
      <c r="G143" s="115">
        <v>488</v>
      </c>
      <c r="H143" s="116">
        <f t="shared" si="6"/>
        <v>3.3898305084745672E-2</v>
      </c>
      <c r="I143" s="115">
        <v>1100</v>
      </c>
      <c r="J143" s="116">
        <f t="shared" si="6"/>
        <v>1.2540983606557377</v>
      </c>
      <c r="K143" s="115">
        <v>1761</v>
      </c>
      <c r="L143" s="116">
        <f t="shared" si="6"/>
        <v>0.60090909090909084</v>
      </c>
      <c r="M143" s="115">
        <v>1731</v>
      </c>
      <c r="N143" s="116">
        <v>-1.7035775127768327E-2</v>
      </c>
      <c r="O143" s="116">
        <v>0.397094430992736</v>
      </c>
    </row>
    <row r="144" spans="2:16" x14ac:dyDescent="0.25">
      <c r="B144" s="114" t="s">
        <v>77</v>
      </c>
      <c r="C144" s="115">
        <v>820</v>
      </c>
      <c r="D144" s="116">
        <v>0.15007012622720906</v>
      </c>
      <c r="E144" s="115">
        <v>0</v>
      </c>
      <c r="F144" s="116">
        <f t="shared" si="6"/>
        <v>-1</v>
      </c>
      <c r="G144" s="115">
        <v>331</v>
      </c>
      <c r="H144" s="116" t="str">
        <f t="shared" si="6"/>
        <v>-</v>
      </c>
      <c r="I144" s="115">
        <v>852</v>
      </c>
      <c r="J144" s="116">
        <f t="shared" si="6"/>
        <v>1.5740181268882174</v>
      </c>
      <c r="K144" s="115">
        <v>1142</v>
      </c>
      <c r="L144" s="116">
        <f t="shared" si="6"/>
        <v>0.34037558685446001</v>
      </c>
      <c r="M144" s="115">
        <v>987</v>
      </c>
      <c r="N144" s="116">
        <v>-0.13572679509632224</v>
      </c>
      <c r="O144" s="116">
        <v>0.20365853658536581</v>
      </c>
    </row>
    <row r="145" spans="1:16" x14ac:dyDescent="0.25">
      <c r="B145" s="114" t="s">
        <v>79</v>
      </c>
      <c r="C145" s="115">
        <v>395</v>
      </c>
      <c r="D145" s="116">
        <v>-0.16666666666666663</v>
      </c>
      <c r="E145" s="115">
        <v>0</v>
      </c>
      <c r="F145" s="116">
        <f t="shared" si="6"/>
        <v>-1</v>
      </c>
      <c r="G145" s="115">
        <v>354</v>
      </c>
      <c r="H145" s="116" t="str">
        <f t="shared" si="6"/>
        <v>-</v>
      </c>
      <c r="I145" s="115">
        <v>480</v>
      </c>
      <c r="J145" s="116">
        <f t="shared" si="6"/>
        <v>0.35593220338983045</v>
      </c>
      <c r="K145" s="115">
        <v>474</v>
      </c>
      <c r="L145" s="116">
        <f t="shared" si="6"/>
        <v>-1.2499999999999956E-2</v>
      </c>
      <c r="M145" s="115">
        <v>450</v>
      </c>
      <c r="N145" s="116">
        <v>-5.0632911392405111E-2</v>
      </c>
      <c r="O145" s="116">
        <v>0.139240506329114</v>
      </c>
    </row>
    <row r="146" spans="1:16" x14ac:dyDescent="0.25">
      <c r="B146" s="114" t="s">
        <v>81</v>
      </c>
      <c r="C146" s="115">
        <v>314</v>
      </c>
      <c r="D146" s="116">
        <v>-0.35655737704918034</v>
      </c>
      <c r="E146" s="115">
        <v>0</v>
      </c>
      <c r="F146" s="116">
        <f t="shared" si="6"/>
        <v>-1</v>
      </c>
      <c r="G146" s="115">
        <v>380</v>
      </c>
      <c r="H146" s="116" t="str">
        <f t="shared" si="6"/>
        <v>-</v>
      </c>
      <c r="I146" s="115">
        <v>330</v>
      </c>
      <c r="J146" s="116">
        <f t="shared" si="6"/>
        <v>-0.13157894736842102</v>
      </c>
      <c r="K146" s="115">
        <v>472</v>
      </c>
      <c r="L146" s="116">
        <f t="shared" si="6"/>
        <v>0.43030303030303041</v>
      </c>
      <c r="M146" s="115">
        <v>414</v>
      </c>
      <c r="N146" s="116">
        <v>-0.1228813559322034</v>
      </c>
      <c r="O146" s="116">
        <v>0.31847133757961776</v>
      </c>
    </row>
    <row r="147" spans="1:16" x14ac:dyDescent="0.25">
      <c r="B147" s="114" t="s">
        <v>83</v>
      </c>
      <c r="C147" s="115">
        <v>351</v>
      </c>
      <c r="D147" s="116">
        <v>-0.21476510067114096</v>
      </c>
      <c r="E147" s="115">
        <v>0</v>
      </c>
      <c r="F147" s="116">
        <f t="shared" si="6"/>
        <v>-1</v>
      </c>
      <c r="G147" s="115">
        <v>460</v>
      </c>
      <c r="H147" s="116" t="str">
        <f t="shared" si="6"/>
        <v>-</v>
      </c>
      <c r="I147" s="115">
        <v>456</v>
      </c>
      <c r="J147" s="116">
        <f t="shared" si="6"/>
        <v>-8.6956521739129933E-3</v>
      </c>
      <c r="K147" s="115">
        <v>509</v>
      </c>
      <c r="L147" s="116">
        <f t="shared" si="6"/>
        <v>0.11622807017543857</v>
      </c>
      <c r="M147" s="115">
        <v>495</v>
      </c>
      <c r="N147" s="116">
        <v>-2.7504911591355596E-2</v>
      </c>
      <c r="O147" s="116">
        <v>0.41025641025641035</v>
      </c>
    </row>
    <row r="148" spans="1:16" x14ac:dyDescent="0.25">
      <c r="B148" s="114" t="s">
        <v>85</v>
      </c>
      <c r="C148" s="115">
        <v>362</v>
      </c>
      <c r="D148" s="116">
        <v>-0.35815602836879434</v>
      </c>
      <c r="E148" s="115">
        <v>169</v>
      </c>
      <c r="F148" s="116">
        <f t="shared" si="6"/>
        <v>-0.53314917127071826</v>
      </c>
      <c r="G148" s="115">
        <v>399</v>
      </c>
      <c r="H148" s="116">
        <f t="shared" si="6"/>
        <v>1.36094674556213</v>
      </c>
      <c r="I148" s="115">
        <v>554</v>
      </c>
      <c r="J148" s="116">
        <f t="shared" si="6"/>
        <v>0.38847117794486219</v>
      </c>
      <c r="K148" s="115">
        <v>557</v>
      </c>
      <c r="L148" s="116">
        <f t="shared" si="6"/>
        <v>5.4151624548737232E-3</v>
      </c>
      <c r="M148" s="115">
        <v>633</v>
      </c>
      <c r="N148" s="116">
        <v>0.13644524236983835</v>
      </c>
      <c r="O148" s="116">
        <v>0.74861878453038666</v>
      </c>
    </row>
    <row r="149" spans="1:16" x14ac:dyDescent="0.25">
      <c r="B149" s="114" t="s">
        <v>87</v>
      </c>
      <c r="C149" s="115">
        <v>374</v>
      </c>
      <c r="D149" s="116">
        <v>-0.41194968553459121</v>
      </c>
      <c r="E149" s="115">
        <v>122</v>
      </c>
      <c r="F149" s="116">
        <f t="shared" si="6"/>
        <v>-0.6737967914438503</v>
      </c>
      <c r="G149" s="115">
        <v>487</v>
      </c>
      <c r="H149" s="116">
        <f t="shared" si="6"/>
        <v>2.9918032786885247</v>
      </c>
      <c r="I149" s="115">
        <v>710</v>
      </c>
      <c r="J149" s="116">
        <f t="shared" si="6"/>
        <v>0.4579055441478439</v>
      </c>
      <c r="K149" s="115">
        <v>556</v>
      </c>
      <c r="L149" s="116">
        <f t="shared" si="6"/>
        <v>-0.21690140845070427</v>
      </c>
      <c r="M149" s="115">
        <v>520</v>
      </c>
      <c r="N149" s="116">
        <v>-6.4748201438848962E-2</v>
      </c>
      <c r="O149" s="116">
        <v>0.39037433155080214</v>
      </c>
    </row>
    <row r="150" spans="1:16" x14ac:dyDescent="0.25">
      <c r="A150" s="120"/>
      <c r="B150" s="114" t="s">
        <v>89</v>
      </c>
      <c r="C150" s="115">
        <v>772</v>
      </c>
      <c r="D150" s="116">
        <v>-0.10232558139534886</v>
      </c>
      <c r="E150" s="115">
        <v>152</v>
      </c>
      <c r="F150" s="116">
        <f t="shared" si="6"/>
        <v>-0.80310880829015541</v>
      </c>
      <c r="G150" s="115">
        <v>957</v>
      </c>
      <c r="H150" s="116">
        <f t="shared" si="6"/>
        <v>5.2960526315789478</v>
      </c>
      <c r="I150" s="115">
        <v>1127</v>
      </c>
      <c r="J150" s="116">
        <f t="shared" si="6"/>
        <v>0.17763845350052243</v>
      </c>
      <c r="K150" s="115">
        <v>849</v>
      </c>
      <c r="L150" s="116">
        <f t="shared" si="6"/>
        <v>-0.24667258207630882</v>
      </c>
      <c r="M150" s="115">
        <v>789</v>
      </c>
      <c r="N150" s="116">
        <v>-7.0671378091872739E-2</v>
      </c>
      <c r="O150" s="116">
        <v>2.2020725388601115E-2</v>
      </c>
    </row>
    <row r="151" spans="1:16" x14ac:dyDescent="0.25">
      <c r="B151" s="114" t="s">
        <v>91</v>
      </c>
      <c r="C151" s="115">
        <v>1065</v>
      </c>
      <c r="D151" s="116">
        <v>3.398058252427183E-2</v>
      </c>
      <c r="E151" s="115">
        <v>295</v>
      </c>
      <c r="F151" s="116">
        <f t="shared" si="6"/>
        <v>-0.72300469483568075</v>
      </c>
      <c r="G151" s="115">
        <v>1541</v>
      </c>
      <c r="H151" s="116">
        <f t="shared" si="6"/>
        <v>4.2237288135593216</v>
      </c>
      <c r="I151" s="115">
        <v>1713</v>
      </c>
      <c r="J151" s="116">
        <f t="shared" si="6"/>
        <v>0.11161583387410778</v>
      </c>
      <c r="K151" s="115">
        <v>1379</v>
      </c>
      <c r="L151" s="116">
        <f t="shared" si="6"/>
        <v>-0.19497956800934035</v>
      </c>
      <c r="M151" s="115">
        <v>1624</v>
      </c>
      <c r="N151" s="116">
        <v>0.17766497461928932</v>
      </c>
      <c r="O151" s="116">
        <v>0.52488262910798111</v>
      </c>
    </row>
    <row r="152" spans="1:16" x14ac:dyDescent="0.25">
      <c r="B152" s="114" t="s">
        <v>93</v>
      </c>
      <c r="C152" s="115">
        <v>1219</v>
      </c>
      <c r="D152" s="116">
        <v>-0.14516129032258063</v>
      </c>
      <c r="E152" s="115">
        <v>244</v>
      </c>
      <c r="F152" s="116">
        <f t="shared" si="6"/>
        <v>-0.79983593109105822</v>
      </c>
      <c r="G152" s="115">
        <v>1347</v>
      </c>
      <c r="H152" s="116">
        <f t="shared" si="6"/>
        <v>4.5204918032786887</v>
      </c>
      <c r="I152" s="115">
        <v>2050</v>
      </c>
      <c r="J152" s="116">
        <f t="shared" si="6"/>
        <v>0.52190051967334816</v>
      </c>
      <c r="K152" s="115">
        <v>1862</v>
      </c>
      <c r="L152" s="116">
        <f t="shared" si="6"/>
        <v>-9.1707317073170702E-2</v>
      </c>
      <c r="M152" s="115"/>
      <c r="N152" s="116"/>
      <c r="O152" s="116"/>
    </row>
    <row r="153" spans="1:16" ht="15.75" x14ac:dyDescent="0.25">
      <c r="B153" s="117" t="s">
        <v>30</v>
      </c>
      <c r="C153" s="118">
        <v>9550</v>
      </c>
      <c r="D153" s="119">
        <v>-0.1299990890042817</v>
      </c>
      <c r="E153" s="118">
        <v>4053</v>
      </c>
      <c r="F153" s="119">
        <f t="shared" si="6"/>
        <v>-0.57560209424083775</v>
      </c>
      <c r="G153" s="118">
        <v>7314</v>
      </c>
      <c r="H153" s="119">
        <f t="shared" si="6"/>
        <v>0.80458919319022937</v>
      </c>
      <c r="I153" s="118">
        <v>11261</v>
      </c>
      <c r="J153" s="119">
        <f t="shared" si="6"/>
        <v>0.53964998632759098</v>
      </c>
      <c r="K153" s="118">
        <v>13316</v>
      </c>
      <c r="L153" s="119">
        <f t="shared" si="6"/>
        <v>0.18248823372702239</v>
      </c>
      <c r="M153" s="118">
        <v>11228</v>
      </c>
      <c r="N153" s="119">
        <v>-1.9731098306268513E-2</v>
      </c>
      <c r="O153" s="119">
        <v>0.34773736646260955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241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270</v>
      </c>
      <c r="O162" s="112" t="s">
        <v>271</v>
      </c>
    </row>
    <row r="163" spans="2:15" x14ac:dyDescent="0.25">
      <c r="B163" s="114" t="s">
        <v>71</v>
      </c>
      <c r="C163" s="115">
        <v>638</v>
      </c>
      <c r="D163" s="116">
        <v>7.4074074074074181E-2</v>
      </c>
      <c r="E163" s="115">
        <v>701</v>
      </c>
      <c r="F163" s="116">
        <f t="shared" ref="F163:L175" si="7">IFERROR(E163/C163-1,"-")</f>
        <v>9.8746081504702099E-2</v>
      </c>
      <c r="G163" s="115">
        <v>254</v>
      </c>
      <c r="H163" s="116">
        <f t="shared" si="7"/>
        <v>-0.63766048502139805</v>
      </c>
      <c r="I163" s="115">
        <v>659</v>
      </c>
      <c r="J163" s="116">
        <f t="shared" si="7"/>
        <v>1.5944881889763778</v>
      </c>
      <c r="K163" s="115">
        <v>1025</v>
      </c>
      <c r="L163" s="116">
        <f t="shared" si="7"/>
        <v>0.55538694992412752</v>
      </c>
      <c r="M163" s="115">
        <v>851</v>
      </c>
      <c r="N163" s="116">
        <v>-0.16975609756097565</v>
      </c>
      <c r="O163" s="116">
        <v>0.33385579937304066</v>
      </c>
    </row>
    <row r="164" spans="2:15" x14ac:dyDescent="0.25">
      <c r="B164" s="114" t="s">
        <v>73</v>
      </c>
      <c r="C164" s="115">
        <v>764</v>
      </c>
      <c r="D164" s="116">
        <v>1.7310252996005415E-2</v>
      </c>
      <c r="E164" s="115">
        <v>860</v>
      </c>
      <c r="F164" s="116">
        <f t="shared" si="7"/>
        <v>0.12565445026178002</v>
      </c>
      <c r="G164" s="115">
        <v>349</v>
      </c>
      <c r="H164" s="116">
        <f t="shared" si="7"/>
        <v>-0.59418604651162799</v>
      </c>
      <c r="I164" s="115">
        <v>884</v>
      </c>
      <c r="J164" s="116">
        <f t="shared" si="7"/>
        <v>1.5329512893982806</v>
      </c>
      <c r="K164" s="115">
        <v>854</v>
      </c>
      <c r="L164" s="116">
        <f t="shared" si="7"/>
        <v>-3.3936651583710398E-2</v>
      </c>
      <c r="M164" s="115">
        <v>776</v>
      </c>
      <c r="N164" s="116">
        <v>-9.1334894613583129E-2</v>
      </c>
      <c r="O164" s="116">
        <v>1.5706806282722585E-2</v>
      </c>
    </row>
    <row r="165" spans="2:15" x14ac:dyDescent="0.25">
      <c r="B165" s="114" t="s">
        <v>75</v>
      </c>
      <c r="C165" s="115">
        <v>610</v>
      </c>
      <c r="D165" s="116">
        <v>-5.1321928460342114E-2</v>
      </c>
      <c r="E165" s="115">
        <v>389</v>
      </c>
      <c r="F165" s="116">
        <f t="shared" si="7"/>
        <v>-0.36229508196721316</v>
      </c>
      <c r="G165" s="115">
        <v>544</v>
      </c>
      <c r="H165" s="116">
        <f t="shared" si="7"/>
        <v>0.39845758354755789</v>
      </c>
      <c r="I165" s="115">
        <v>918</v>
      </c>
      <c r="J165" s="116">
        <f t="shared" si="7"/>
        <v>0.6875</v>
      </c>
      <c r="K165" s="115">
        <v>952</v>
      </c>
      <c r="L165" s="116">
        <f t="shared" si="7"/>
        <v>3.7037037037036979E-2</v>
      </c>
      <c r="M165" s="115">
        <v>929</v>
      </c>
      <c r="N165" s="116">
        <v>-2.4159663865546244E-2</v>
      </c>
      <c r="O165" s="116">
        <v>0.52295081967213108</v>
      </c>
    </row>
    <row r="166" spans="2:15" x14ac:dyDescent="0.25">
      <c r="B166" s="114" t="s">
        <v>77</v>
      </c>
      <c r="C166" s="115">
        <v>458</v>
      </c>
      <c r="D166" s="116">
        <v>-0.20761245674740481</v>
      </c>
      <c r="E166" s="115">
        <v>0</v>
      </c>
      <c r="F166" s="116">
        <f t="shared" si="7"/>
        <v>-1</v>
      </c>
      <c r="G166" s="115">
        <v>552</v>
      </c>
      <c r="H166" s="116" t="str">
        <f t="shared" si="7"/>
        <v>-</v>
      </c>
      <c r="I166" s="115">
        <v>591</v>
      </c>
      <c r="J166" s="116">
        <f t="shared" si="7"/>
        <v>7.0652173913043459E-2</v>
      </c>
      <c r="K166" s="115">
        <v>615</v>
      </c>
      <c r="L166" s="116">
        <f t="shared" si="7"/>
        <v>4.0609137055837463E-2</v>
      </c>
      <c r="M166" s="115">
        <v>585</v>
      </c>
      <c r="N166" s="116">
        <v>-4.8780487804878092E-2</v>
      </c>
      <c r="O166" s="116">
        <v>0.27729257641921401</v>
      </c>
    </row>
    <row r="167" spans="2:15" x14ac:dyDescent="0.25">
      <c r="B167" s="114" t="s">
        <v>79</v>
      </c>
      <c r="C167" s="115">
        <v>632</v>
      </c>
      <c r="D167" s="116">
        <v>0.12655971479500883</v>
      </c>
      <c r="E167" s="115">
        <v>0</v>
      </c>
      <c r="F167" s="116">
        <f t="shared" si="7"/>
        <v>-1</v>
      </c>
      <c r="G167" s="115">
        <v>803</v>
      </c>
      <c r="H167" s="116" t="str">
        <f t="shared" si="7"/>
        <v>-</v>
      </c>
      <c r="I167" s="115">
        <v>585</v>
      </c>
      <c r="J167" s="116">
        <f t="shared" si="7"/>
        <v>-0.2714819427148194</v>
      </c>
      <c r="K167" s="115">
        <v>589</v>
      </c>
      <c r="L167" s="116">
        <f t="shared" si="7"/>
        <v>6.8376068376068133E-3</v>
      </c>
      <c r="M167" s="115">
        <v>640</v>
      </c>
      <c r="N167" s="116">
        <v>8.6587436332767442E-2</v>
      </c>
      <c r="O167" s="116">
        <v>1.2658227848101333E-2</v>
      </c>
    </row>
    <row r="168" spans="2:15" x14ac:dyDescent="0.25">
      <c r="B168" s="114" t="s">
        <v>81</v>
      </c>
      <c r="C168" s="115">
        <v>335</v>
      </c>
      <c r="D168" s="116">
        <v>0.30350194552529186</v>
      </c>
      <c r="E168" s="115">
        <v>0</v>
      </c>
      <c r="F168" s="116">
        <f t="shared" si="7"/>
        <v>-1</v>
      </c>
      <c r="G168" s="115">
        <v>396</v>
      </c>
      <c r="H168" s="116" t="str">
        <f t="shared" si="7"/>
        <v>-</v>
      </c>
      <c r="I168" s="115">
        <v>399</v>
      </c>
      <c r="J168" s="116">
        <f t="shared" si="7"/>
        <v>7.575757575757569E-3</v>
      </c>
      <c r="K168" s="115">
        <v>441</v>
      </c>
      <c r="L168" s="116">
        <f t="shared" si="7"/>
        <v>0.10526315789473695</v>
      </c>
      <c r="M168" s="115">
        <v>365</v>
      </c>
      <c r="N168" s="116">
        <v>-0.17233560090702948</v>
      </c>
      <c r="O168" s="116">
        <v>8.9552238805970186E-2</v>
      </c>
    </row>
    <row r="169" spans="2:15" x14ac:dyDescent="0.25">
      <c r="B169" s="114" t="s">
        <v>83</v>
      </c>
      <c r="C169" s="115">
        <v>424</v>
      </c>
      <c r="D169" s="116">
        <v>0.20797720797720798</v>
      </c>
      <c r="E169" s="115">
        <v>0</v>
      </c>
      <c r="F169" s="116">
        <f t="shared" si="7"/>
        <v>-1</v>
      </c>
      <c r="G169" s="115">
        <v>577</v>
      </c>
      <c r="H169" s="116" t="str">
        <f t="shared" si="7"/>
        <v>-</v>
      </c>
      <c r="I169" s="115">
        <v>405</v>
      </c>
      <c r="J169" s="116">
        <f t="shared" si="7"/>
        <v>-0.29809358752166382</v>
      </c>
      <c r="K169" s="115">
        <v>479</v>
      </c>
      <c r="L169" s="116">
        <f t="shared" si="7"/>
        <v>0.18271604938271602</v>
      </c>
      <c r="M169" s="115">
        <v>436</v>
      </c>
      <c r="N169" s="116">
        <v>-8.9770354906054228E-2</v>
      </c>
      <c r="O169" s="116">
        <v>2.8301886792452935E-2</v>
      </c>
    </row>
    <row r="170" spans="2:15" x14ac:dyDescent="0.25">
      <c r="B170" s="114" t="s">
        <v>85</v>
      </c>
      <c r="C170" s="115">
        <v>589</v>
      </c>
      <c r="D170" s="116">
        <v>-4.8465266558966102E-2</v>
      </c>
      <c r="E170" s="115">
        <v>171</v>
      </c>
      <c r="F170" s="116">
        <f t="shared" si="7"/>
        <v>-0.70967741935483875</v>
      </c>
      <c r="G170" s="115">
        <v>855</v>
      </c>
      <c r="H170" s="116">
        <f t="shared" si="7"/>
        <v>4</v>
      </c>
      <c r="I170" s="115">
        <v>879</v>
      </c>
      <c r="J170" s="116">
        <f t="shared" si="7"/>
        <v>2.8070175438596578E-2</v>
      </c>
      <c r="K170" s="115">
        <v>818</v>
      </c>
      <c r="L170" s="116">
        <f t="shared" si="7"/>
        <v>-6.9397042093287786E-2</v>
      </c>
      <c r="M170" s="115">
        <v>1062</v>
      </c>
      <c r="N170" s="116">
        <v>0.29828850855745714</v>
      </c>
      <c r="O170" s="116">
        <v>0.80305602716468583</v>
      </c>
    </row>
    <row r="171" spans="2:15" x14ac:dyDescent="0.25">
      <c r="B171" s="114" t="s">
        <v>87</v>
      </c>
      <c r="C171" s="115">
        <v>469</v>
      </c>
      <c r="D171" s="116">
        <v>-7.6771653543307061E-2</v>
      </c>
      <c r="E171" s="115">
        <v>103</v>
      </c>
      <c r="F171" s="116">
        <f t="shared" si="7"/>
        <v>-0.78038379530916846</v>
      </c>
      <c r="G171" s="115">
        <v>553</v>
      </c>
      <c r="H171" s="116">
        <f t="shared" si="7"/>
        <v>4.3689320388349513</v>
      </c>
      <c r="I171" s="115">
        <v>557</v>
      </c>
      <c r="J171" s="116">
        <f t="shared" si="7"/>
        <v>7.2332730560578096E-3</v>
      </c>
      <c r="K171" s="115">
        <v>548</v>
      </c>
      <c r="L171" s="116">
        <f t="shared" si="7"/>
        <v>-1.6157989228007152E-2</v>
      </c>
      <c r="M171" s="115">
        <v>597</v>
      </c>
      <c r="N171" s="116">
        <v>8.9416058394160558E-2</v>
      </c>
      <c r="O171" s="116">
        <v>0.27292110874200426</v>
      </c>
    </row>
    <row r="172" spans="2:15" x14ac:dyDescent="0.25">
      <c r="B172" s="114" t="s">
        <v>89</v>
      </c>
      <c r="C172" s="115">
        <v>567</v>
      </c>
      <c r="D172" s="116">
        <v>1.0695187165775444E-2</v>
      </c>
      <c r="E172" s="115">
        <v>199</v>
      </c>
      <c r="F172" s="116">
        <f t="shared" si="7"/>
        <v>-0.64902998236331566</v>
      </c>
      <c r="G172" s="115">
        <v>633</v>
      </c>
      <c r="H172" s="116">
        <f t="shared" si="7"/>
        <v>2.1809045226130652</v>
      </c>
      <c r="I172" s="115">
        <v>660</v>
      </c>
      <c r="J172" s="116">
        <f t="shared" si="7"/>
        <v>4.2654028436019065E-2</v>
      </c>
      <c r="K172" s="115">
        <v>726</v>
      </c>
      <c r="L172" s="116">
        <f t="shared" si="7"/>
        <v>0.10000000000000009</v>
      </c>
      <c r="M172" s="115">
        <v>682</v>
      </c>
      <c r="N172" s="116">
        <v>-6.0606060606060552E-2</v>
      </c>
      <c r="O172" s="116">
        <v>0.2028218694885362</v>
      </c>
    </row>
    <row r="173" spans="2:15" x14ac:dyDescent="0.25">
      <c r="B173" s="114" t="s">
        <v>91</v>
      </c>
      <c r="C173" s="115">
        <v>606</v>
      </c>
      <c r="D173" s="116">
        <v>0.11808118081180807</v>
      </c>
      <c r="E173" s="115">
        <v>107</v>
      </c>
      <c r="F173" s="116">
        <f t="shared" si="7"/>
        <v>-0.82343234323432346</v>
      </c>
      <c r="G173" s="115">
        <v>866</v>
      </c>
      <c r="H173" s="116">
        <f t="shared" si="7"/>
        <v>7.0934579439252339</v>
      </c>
      <c r="I173" s="115">
        <v>960</v>
      </c>
      <c r="J173" s="116">
        <f t="shared" si="7"/>
        <v>0.10854503464203225</v>
      </c>
      <c r="K173" s="115">
        <v>984</v>
      </c>
      <c r="L173" s="116">
        <f t="shared" si="7"/>
        <v>2.4999999999999911E-2</v>
      </c>
      <c r="M173" s="115">
        <v>797</v>
      </c>
      <c r="N173" s="116">
        <v>-0.19004065040650409</v>
      </c>
      <c r="O173" s="116">
        <v>0.31518151815181517</v>
      </c>
    </row>
    <row r="174" spans="2:15" x14ac:dyDescent="0.25">
      <c r="B174" s="114" t="s">
        <v>93</v>
      </c>
      <c r="C174" s="115">
        <v>617</v>
      </c>
      <c r="D174" s="116">
        <v>7.4912891986062657E-2</v>
      </c>
      <c r="E174" s="115">
        <v>244</v>
      </c>
      <c r="F174" s="116">
        <f t="shared" si="7"/>
        <v>-0.60453808752025928</v>
      </c>
      <c r="G174" s="115">
        <v>752</v>
      </c>
      <c r="H174" s="116">
        <f t="shared" si="7"/>
        <v>2.081967213114754</v>
      </c>
      <c r="I174" s="115">
        <v>1027</v>
      </c>
      <c r="J174" s="116">
        <f t="shared" si="7"/>
        <v>0.36569148936170204</v>
      </c>
      <c r="K174" s="115">
        <v>725</v>
      </c>
      <c r="L174" s="116">
        <f t="shared" si="7"/>
        <v>-0.29406037000973706</v>
      </c>
      <c r="M174" s="115"/>
      <c r="N174" s="116"/>
      <c r="O174" s="116"/>
    </row>
    <row r="175" spans="2:15" ht="15.75" x14ac:dyDescent="0.25">
      <c r="B175" s="117" t="s">
        <v>30</v>
      </c>
      <c r="C175" s="118">
        <v>6709</v>
      </c>
      <c r="D175" s="119">
        <v>2.5997858999847079E-2</v>
      </c>
      <c r="E175" s="118">
        <v>2906</v>
      </c>
      <c r="F175" s="119">
        <f t="shared" si="7"/>
        <v>-0.56685049932925913</v>
      </c>
      <c r="G175" s="118">
        <v>7134</v>
      </c>
      <c r="H175" s="119">
        <f t="shared" si="7"/>
        <v>1.4549208534067448</v>
      </c>
      <c r="I175" s="118">
        <v>8524</v>
      </c>
      <c r="J175" s="119">
        <f t="shared" si="7"/>
        <v>0.19484160358844971</v>
      </c>
      <c r="K175" s="118">
        <v>8756</v>
      </c>
      <c r="L175" s="119">
        <f t="shared" si="7"/>
        <v>2.7217268887846036E-2</v>
      </c>
      <c r="M175" s="118">
        <v>7720</v>
      </c>
      <c r="N175" s="119">
        <v>-3.8724940854189982E-2</v>
      </c>
      <c r="O175" s="119">
        <v>0.26723571897570575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242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270</v>
      </c>
      <c r="O184" s="112" t="s">
        <v>271</v>
      </c>
    </row>
    <row r="185" spans="1:16" x14ac:dyDescent="0.25">
      <c r="A185" s="120"/>
      <c r="B185" s="114" t="s">
        <v>71</v>
      </c>
      <c r="C185" s="115">
        <v>145</v>
      </c>
      <c r="D185" s="116">
        <v>-7.6433121019108263E-2</v>
      </c>
      <c r="E185" s="115">
        <v>222</v>
      </c>
      <c r="F185" s="116">
        <f t="shared" ref="F185:L197" si="8">IFERROR(E185/C185-1,"-")</f>
        <v>0.53103448275862064</v>
      </c>
      <c r="G185" s="115">
        <v>43</v>
      </c>
      <c r="H185" s="116">
        <f t="shared" si="8"/>
        <v>-0.80630630630630629</v>
      </c>
      <c r="I185" s="115">
        <v>170</v>
      </c>
      <c r="J185" s="116">
        <f t="shared" si="8"/>
        <v>2.9534883720930232</v>
      </c>
      <c r="K185" s="115">
        <v>239</v>
      </c>
      <c r="L185" s="116">
        <f t="shared" si="8"/>
        <v>0.40588235294117636</v>
      </c>
      <c r="M185" s="115">
        <v>277</v>
      </c>
      <c r="N185" s="116">
        <v>0.15899581589958167</v>
      </c>
      <c r="O185" s="116">
        <v>0.91034482758620694</v>
      </c>
    </row>
    <row r="186" spans="1:16" x14ac:dyDescent="0.25">
      <c r="B186" s="114" t="s">
        <v>73</v>
      </c>
      <c r="C186" s="115">
        <v>138</v>
      </c>
      <c r="D186" s="116">
        <v>-0.27368421052631575</v>
      </c>
      <c r="E186" s="115">
        <v>148</v>
      </c>
      <c r="F186" s="116">
        <f t="shared" si="8"/>
        <v>7.2463768115942129E-2</v>
      </c>
      <c r="G186" s="115">
        <v>37</v>
      </c>
      <c r="H186" s="116">
        <f t="shared" si="8"/>
        <v>-0.75</v>
      </c>
      <c r="I186" s="115">
        <v>179</v>
      </c>
      <c r="J186" s="116">
        <f t="shared" si="8"/>
        <v>3.8378378378378377</v>
      </c>
      <c r="K186" s="115">
        <v>200</v>
      </c>
      <c r="L186" s="116">
        <f t="shared" si="8"/>
        <v>0.11731843575418988</v>
      </c>
      <c r="M186" s="115">
        <v>198</v>
      </c>
      <c r="N186" s="116">
        <v>-1.0000000000000009E-2</v>
      </c>
      <c r="O186" s="116">
        <v>0.43478260869565211</v>
      </c>
    </row>
    <row r="187" spans="1:16" x14ac:dyDescent="0.25">
      <c r="B187" s="114" t="s">
        <v>75</v>
      </c>
      <c r="C187" s="115">
        <v>138</v>
      </c>
      <c r="D187" s="116">
        <v>-0.24590163934426235</v>
      </c>
      <c r="E187" s="115">
        <v>85</v>
      </c>
      <c r="F187" s="116">
        <f t="shared" si="8"/>
        <v>-0.38405797101449279</v>
      </c>
      <c r="G187" s="115">
        <v>32</v>
      </c>
      <c r="H187" s="116">
        <f t="shared" si="8"/>
        <v>-0.62352941176470589</v>
      </c>
      <c r="I187" s="115">
        <v>197</v>
      </c>
      <c r="J187" s="116">
        <f t="shared" si="8"/>
        <v>5.15625</v>
      </c>
      <c r="K187" s="115">
        <v>206</v>
      </c>
      <c r="L187" s="116">
        <f t="shared" si="8"/>
        <v>4.5685279187817285E-2</v>
      </c>
      <c r="M187" s="115">
        <v>181</v>
      </c>
      <c r="N187" s="116">
        <v>-0.12135922330097082</v>
      </c>
      <c r="O187" s="116">
        <v>0.31159420289855078</v>
      </c>
    </row>
    <row r="188" spans="1:16" x14ac:dyDescent="0.25">
      <c r="B188" s="114" t="s">
        <v>77</v>
      </c>
      <c r="C188" s="115">
        <v>120</v>
      </c>
      <c r="D188" s="116">
        <v>-0.3908629441624365</v>
      </c>
      <c r="E188" s="115">
        <v>0</v>
      </c>
      <c r="F188" s="116">
        <f t="shared" si="8"/>
        <v>-1</v>
      </c>
      <c r="G188" s="115">
        <v>31</v>
      </c>
      <c r="H188" s="116" t="str">
        <f t="shared" si="8"/>
        <v>-</v>
      </c>
      <c r="I188" s="115">
        <v>118</v>
      </c>
      <c r="J188" s="116">
        <f t="shared" si="8"/>
        <v>2.806451612903226</v>
      </c>
      <c r="K188" s="115">
        <v>119</v>
      </c>
      <c r="L188" s="116">
        <f t="shared" si="8"/>
        <v>8.4745762711864181E-3</v>
      </c>
      <c r="M188" s="115">
        <v>107</v>
      </c>
      <c r="N188" s="116">
        <v>-0.10084033613445376</v>
      </c>
      <c r="O188" s="116">
        <v>-0.10833333333333328</v>
      </c>
    </row>
    <row r="189" spans="1:16" x14ac:dyDescent="0.25">
      <c r="B189" s="114" t="s">
        <v>79</v>
      </c>
      <c r="C189" s="115">
        <v>130</v>
      </c>
      <c r="D189" s="116">
        <v>0.13043478260869557</v>
      </c>
      <c r="E189" s="115">
        <v>0</v>
      </c>
      <c r="F189" s="116">
        <f t="shared" si="8"/>
        <v>-1</v>
      </c>
      <c r="G189" s="115">
        <v>99</v>
      </c>
      <c r="H189" s="116" t="str">
        <f t="shared" si="8"/>
        <v>-</v>
      </c>
      <c r="I189" s="115">
        <v>117</v>
      </c>
      <c r="J189" s="116">
        <f t="shared" si="8"/>
        <v>0.18181818181818188</v>
      </c>
      <c r="K189" s="115">
        <v>90</v>
      </c>
      <c r="L189" s="116">
        <f t="shared" si="8"/>
        <v>-0.23076923076923073</v>
      </c>
      <c r="M189" s="115">
        <v>133</v>
      </c>
      <c r="N189" s="116">
        <v>0.47777777777777786</v>
      </c>
      <c r="O189" s="116">
        <v>2.3076923076922995E-2</v>
      </c>
    </row>
    <row r="190" spans="1:16" x14ac:dyDescent="0.25">
      <c r="B190" s="114" t="s">
        <v>120</v>
      </c>
      <c r="C190" s="115">
        <v>100</v>
      </c>
      <c r="D190" s="116">
        <v>6.3829787234042534E-2</v>
      </c>
      <c r="E190" s="115">
        <v>0</v>
      </c>
      <c r="F190" s="116">
        <f t="shared" si="8"/>
        <v>-1</v>
      </c>
      <c r="G190" s="115">
        <v>63</v>
      </c>
      <c r="H190" s="116" t="str">
        <f t="shared" si="8"/>
        <v>-</v>
      </c>
      <c r="I190" s="115">
        <v>96</v>
      </c>
      <c r="J190" s="116">
        <f t="shared" si="8"/>
        <v>0.52380952380952372</v>
      </c>
      <c r="K190" s="115">
        <v>86</v>
      </c>
      <c r="L190" s="116">
        <f t="shared" si="8"/>
        <v>-0.10416666666666663</v>
      </c>
      <c r="M190" s="115">
        <v>117</v>
      </c>
      <c r="N190" s="116">
        <v>0.36046511627906974</v>
      </c>
      <c r="O190" s="116">
        <v>0.16999999999999993</v>
      </c>
    </row>
    <row r="191" spans="1:16" x14ac:dyDescent="0.25">
      <c r="B191" s="114" t="s">
        <v>83</v>
      </c>
      <c r="C191" s="115">
        <v>77</v>
      </c>
      <c r="D191" s="116">
        <v>-0.31858407079646023</v>
      </c>
      <c r="E191" s="115">
        <v>0</v>
      </c>
      <c r="F191" s="116">
        <f t="shared" si="8"/>
        <v>-1</v>
      </c>
      <c r="G191" s="115">
        <v>83</v>
      </c>
      <c r="H191" s="116" t="str">
        <f t="shared" si="8"/>
        <v>-</v>
      </c>
      <c r="I191" s="115">
        <v>109</v>
      </c>
      <c r="J191" s="116">
        <f t="shared" si="8"/>
        <v>0.31325301204819267</v>
      </c>
      <c r="K191" s="115">
        <v>135</v>
      </c>
      <c r="L191" s="116">
        <f t="shared" si="8"/>
        <v>0.23853211009174302</v>
      </c>
      <c r="M191" s="115">
        <v>123</v>
      </c>
      <c r="N191" s="116">
        <v>-8.8888888888888906E-2</v>
      </c>
      <c r="O191" s="116">
        <v>0.59740259740259738</v>
      </c>
    </row>
    <row r="192" spans="1:16" x14ac:dyDescent="0.25">
      <c r="B192" s="114" t="s">
        <v>85</v>
      </c>
      <c r="C192" s="115">
        <v>80</v>
      </c>
      <c r="D192" s="116">
        <v>-4.7619047619047672E-2</v>
      </c>
      <c r="E192" s="115">
        <v>49</v>
      </c>
      <c r="F192" s="116">
        <f t="shared" si="8"/>
        <v>-0.38749999999999996</v>
      </c>
      <c r="G192" s="115">
        <v>103</v>
      </c>
      <c r="H192" s="116">
        <f t="shared" si="8"/>
        <v>1.1020408163265305</v>
      </c>
      <c r="I192" s="115">
        <v>180</v>
      </c>
      <c r="J192" s="116">
        <f t="shared" si="8"/>
        <v>0.74757281553398047</v>
      </c>
      <c r="K192" s="115">
        <v>119</v>
      </c>
      <c r="L192" s="116">
        <f t="shared" si="8"/>
        <v>-0.33888888888888891</v>
      </c>
      <c r="M192" s="115">
        <v>112</v>
      </c>
      <c r="N192" s="116">
        <v>-5.8823529411764719E-2</v>
      </c>
      <c r="O192" s="116">
        <v>0.39999999999999991</v>
      </c>
    </row>
    <row r="193" spans="2:16" x14ac:dyDescent="0.25">
      <c r="B193" s="114" t="s">
        <v>87</v>
      </c>
      <c r="C193" s="115">
        <v>107</v>
      </c>
      <c r="D193" s="116">
        <v>-2.7272727272727226E-2</v>
      </c>
      <c r="E193" s="115">
        <v>74</v>
      </c>
      <c r="F193" s="116">
        <f t="shared" si="8"/>
        <v>-0.30841121495327106</v>
      </c>
      <c r="G193" s="115">
        <v>87</v>
      </c>
      <c r="H193" s="116">
        <f t="shared" si="8"/>
        <v>0.17567567567567566</v>
      </c>
      <c r="I193" s="115">
        <v>97</v>
      </c>
      <c r="J193" s="116">
        <f t="shared" si="8"/>
        <v>0.11494252873563227</v>
      </c>
      <c r="K193" s="115">
        <v>102</v>
      </c>
      <c r="L193" s="116">
        <f t="shared" si="8"/>
        <v>5.1546391752577359E-2</v>
      </c>
      <c r="M193" s="115">
        <v>143</v>
      </c>
      <c r="N193" s="116">
        <v>0.40196078431372539</v>
      </c>
      <c r="O193" s="116">
        <v>0.33644859813084116</v>
      </c>
    </row>
    <row r="194" spans="2:16" x14ac:dyDescent="0.25">
      <c r="B194" s="114" t="s">
        <v>89</v>
      </c>
      <c r="C194" s="115">
        <v>101</v>
      </c>
      <c r="D194" s="116">
        <v>-0.50731707317073171</v>
      </c>
      <c r="E194" s="115">
        <v>47</v>
      </c>
      <c r="F194" s="116">
        <f t="shared" si="8"/>
        <v>-0.53465346534653468</v>
      </c>
      <c r="G194" s="115">
        <v>177</v>
      </c>
      <c r="H194" s="116">
        <f t="shared" si="8"/>
        <v>2.7659574468085109</v>
      </c>
      <c r="I194" s="115">
        <v>110</v>
      </c>
      <c r="J194" s="116">
        <f t="shared" si="8"/>
        <v>-0.37853107344632764</v>
      </c>
      <c r="K194" s="115">
        <v>137</v>
      </c>
      <c r="L194" s="116">
        <f t="shared" si="8"/>
        <v>0.24545454545454537</v>
      </c>
      <c r="M194" s="115">
        <v>155</v>
      </c>
      <c r="N194" s="116">
        <v>0.13138686131386867</v>
      </c>
      <c r="O194" s="116">
        <v>0.53465346534653468</v>
      </c>
    </row>
    <row r="195" spans="2:16" x14ac:dyDescent="0.25">
      <c r="B195" s="114" t="s">
        <v>91</v>
      </c>
      <c r="C195" s="115">
        <v>183</v>
      </c>
      <c r="D195" s="116">
        <v>0.11585365853658547</v>
      </c>
      <c r="E195" s="115">
        <v>57</v>
      </c>
      <c r="F195" s="116">
        <f t="shared" si="8"/>
        <v>-0.68852459016393441</v>
      </c>
      <c r="G195" s="115">
        <v>403</v>
      </c>
      <c r="H195" s="116">
        <f t="shared" si="8"/>
        <v>6.0701754385964914</v>
      </c>
      <c r="I195" s="115">
        <v>182</v>
      </c>
      <c r="J195" s="116">
        <f t="shared" si="8"/>
        <v>-0.54838709677419351</v>
      </c>
      <c r="K195" s="115">
        <v>273</v>
      </c>
      <c r="L195" s="116">
        <f t="shared" si="8"/>
        <v>0.5</v>
      </c>
      <c r="M195" s="115">
        <v>235</v>
      </c>
      <c r="N195" s="116">
        <v>-0.13919413919413914</v>
      </c>
      <c r="O195" s="116">
        <v>0.28415300546448097</v>
      </c>
    </row>
    <row r="196" spans="2:16" x14ac:dyDescent="0.25">
      <c r="B196" s="114" t="s">
        <v>93</v>
      </c>
      <c r="C196" s="115">
        <v>165</v>
      </c>
      <c r="D196" s="116">
        <v>-8.8397790055248615E-2</v>
      </c>
      <c r="E196" s="115">
        <v>74</v>
      </c>
      <c r="F196" s="116">
        <f t="shared" si="8"/>
        <v>-0.55151515151515151</v>
      </c>
      <c r="G196" s="115">
        <v>199</v>
      </c>
      <c r="H196" s="116">
        <f t="shared" si="8"/>
        <v>1.689189189189189</v>
      </c>
      <c r="I196" s="115">
        <v>281</v>
      </c>
      <c r="J196" s="116">
        <f t="shared" si="8"/>
        <v>0.4120603015075377</v>
      </c>
      <c r="K196" s="115">
        <v>228</v>
      </c>
      <c r="L196" s="116">
        <f t="shared" si="8"/>
        <v>-0.18861209964412806</v>
      </c>
      <c r="M196" s="115"/>
      <c r="N196" s="116"/>
      <c r="O196" s="116"/>
    </row>
    <row r="197" spans="2:16" ht="15.75" x14ac:dyDescent="0.25">
      <c r="B197" s="117" t="s">
        <v>30</v>
      </c>
      <c r="C197" s="118">
        <v>1484</v>
      </c>
      <c r="D197" s="119">
        <v>-0.17233686558839934</v>
      </c>
      <c r="E197" s="118">
        <v>812</v>
      </c>
      <c r="F197" s="119">
        <f t="shared" si="8"/>
        <v>-0.45283018867924529</v>
      </c>
      <c r="G197" s="118">
        <v>1357</v>
      </c>
      <c r="H197" s="119">
        <f t="shared" si="8"/>
        <v>0.67118226600985231</v>
      </c>
      <c r="I197" s="118">
        <v>1836</v>
      </c>
      <c r="J197" s="119">
        <f t="shared" si="8"/>
        <v>0.35298452468680908</v>
      </c>
      <c r="K197" s="118">
        <v>1934</v>
      </c>
      <c r="L197" s="119">
        <f t="shared" si="8"/>
        <v>5.3376906318082895E-2</v>
      </c>
      <c r="M197" s="118">
        <v>1781</v>
      </c>
      <c r="N197" s="119">
        <v>4.3962485345838243E-2</v>
      </c>
      <c r="O197" s="119">
        <v>0.35026535253980295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243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270</v>
      </c>
      <c r="O206" s="112" t="s">
        <v>271</v>
      </c>
    </row>
    <row r="207" spans="2:16" x14ac:dyDescent="0.25">
      <c r="B207" s="114" t="s">
        <v>71</v>
      </c>
      <c r="C207" s="115">
        <v>258</v>
      </c>
      <c r="D207" s="116">
        <v>0.1415929203539823</v>
      </c>
      <c r="E207" s="115">
        <v>231</v>
      </c>
      <c r="F207" s="116">
        <f t="shared" ref="F207:L219" si="9">IFERROR(E207/C207-1,"-")</f>
        <v>-0.10465116279069764</v>
      </c>
      <c r="G207" s="115">
        <v>38</v>
      </c>
      <c r="H207" s="116">
        <f t="shared" si="9"/>
        <v>-0.83549783549783552</v>
      </c>
      <c r="I207" s="115">
        <v>270</v>
      </c>
      <c r="J207" s="116">
        <f t="shared" si="9"/>
        <v>6.1052631578947372</v>
      </c>
      <c r="K207" s="115">
        <v>297</v>
      </c>
      <c r="L207" s="116">
        <f t="shared" si="9"/>
        <v>0.10000000000000009</v>
      </c>
      <c r="M207" s="115">
        <v>273</v>
      </c>
      <c r="N207" s="116">
        <v>-8.0808080808080773E-2</v>
      </c>
      <c r="O207" s="116">
        <v>5.8139534883721034E-2</v>
      </c>
    </row>
    <row r="208" spans="2:16" x14ac:dyDescent="0.25">
      <c r="B208" s="114" t="s">
        <v>73</v>
      </c>
      <c r="C208" s="115">
        <v>163</v>
      </c>
      <c r="D208" s="116">
        <v>-8.4269662921348298E-2</v>
      </c>
      <c r="E208" s="115">
        <v>215</v>
      </c>
      <c r="F208" s="116">
        <f t="shared" si="9"/>
        <v>0.31901840490797539</v>
      </c>
      <c r="G208" s="115">
        <v>44</v>
      </c>
      <c r="H208" s="116">
        <f t="shared" si="9"/>
        <v>-0.79534883720930227</v>
      </c>
      <c r="I208" s="115">
        <v>270</v>
      </c>
      <c r="J208" s="116">
        <f t="shared" si="9"/>
        <v>5.1363636363636367</v>
      </c>
      <c r="K208" s="115">
        <v>263</v>
      </c>
      <c r="L208" s="116">
        <f t="shared" si="9"/>
        <v>-2.5925925925925908E-2</v>
      </c>
      <c r="M208" s="115">
        <v>326</v>
      </c>
      <c r="N208" s="116">
        <v>0.23954372623574138</v>
      </c>
      <c r="O208" s="116">
        <v>1</v>
      </c>
    </row>
    <row r="209" spans="2:16" x14ac:dyDescent="0.25">
      <c r="B209" s="114" t="s">
        <v>75</v>
      </c>
      <c r="C209" s="115">
        <v>209</v>
      </c>
      <c r="D209" s="116">
        <v>0.10000000000000009</v>
      </c>
      <c r="E209" s="115">
        <v>81</v>
      </c>
      <c r="F209" s="116">
        <f t="shared" si="9"/>
        <v>-0.61244019138755978</v>
      </c>
      <c r="G209" s="115">
        <v>46</v>
      </c>
      <c r="H209" s="116">
        <f t="shared" si="9"/>
        <v>-0.4320987654320988</v>
      </c>
      <c r="I209" s="115">
        <v>212</v>
      </c>
      <c r="J209" s="116">
        <f t="shared" si="9"/>
        <v>3.6086956521739131</v>
      </c>
      <c r="K209" s="115">
        <v>247</v>
      </c>
      <c r="L209" s="116">
        <f t="shared" si="9"/>
        <v>0.16509433962264142</v>
      </c>
      <c r="M209" s="115">
        <v>210</v>
      </c>
      <c r="N209" s="116">
        <v>-0.1497975708502024</v>
      </c>
      <c r="O209" s="116">
        <v>4.7846889952152249E-3</v>
      </c>
    </row>
    <row r="210" spans="2:16" x14ac:dyDescent="0.25">
      <c r="B210" s="114" t="s">
        <v>77</v>
      </c>
      <c r="C210" s="115">
        <v>91</v>
      </c>
      <c r="D210" s="116">
        <v>-0.17272727272727273</v>
      </c>
      <c r="E210" s="115">
        <v>0</v>
      </c>
      <c r="F210" s="116">
        <f t="shared" si="9"/>
        <v>-1</v>
      </c>
      <c r="G210" s="115">
        <v>49</v>
      </c>
      <c r="H210" s="116" t="str">
        <f t="shared" si="9"/>
        <v>-</v>
      </c>
      <c r="I210" s="115">
        <v>157</v>
      </c>
      <c r="J210" s="116">
        <f t="shared" si="9"/>
        <v>2.204081632653061</v>
      </c>
      <c r="K210" s="115">
        <v>160</v>
      </c>
      <c r="L210" s="116">
        <f t="shared" si="9"/>
        <v>1.9108280254777066E-2</v>
      </c>
      <c r="M210" s="115">
        <v>191</v>
      </c>
      <c r="N210" s="116">
        <v>0.19375000000000009</v>
      </c>
      <c r="O210" s="116">
        <v>1.098901098901099</v>
      </c>
    </row>
    <row r="211" spans="2:16" x14ac:dyDescent="0.25">
      <c r="B211" s="114" t="s">
        <v>79</v>
      </c>
      <c r="C211" s="115">
        <v>92</v>
      </c>
      <c r="D211" s="116">
        <v>3.3707865168539408E-2</v>
      </c>
      <c r="E211" s="115">
        <v>0</v>
      </c>
      <c r="F211" s="116">
        <f t="shared" si="9"/>
        <v>-1</v>
      </c>
      <c r="G211" s="115">
        <v>58</v>
      </c>
      <c r="H211" s="116" t="str">
        <f t="shared" si="9"/>
        <v>-</v>
      </c>
      <c r="I211" s="115">
        <v>143</v>
      </c>
      <c r="J211" s="116">
        <f t="shared" si="9"/>
        <v>1.4655172413793105</v>
      </c>
      <c r="K211" s="115">
        <v>160</v>
      </c>
      <c r="L211" s="116">
        <f t="shared" si="9"/>
        <v>0.11888111888111896</v>
      </c>
      <c r="M211" s="115">
        <v>146</v>
      </c>
      <c r="N211" s="116">
        <v>-8.7500000000000022E-2</v>
      </c>
      <c r="O211" s="116">
        <v>0.58695652173913038</v>
      </c>
    </row>
    <row r="212" spans="2:16" x14ac:dyDescent="0.25">
      <c r="B212" s="114" t="s">
        <v>81</v>
      </c>
      <c r="C212" s="115">
        <v>77</v>
      </c>
      <c r="D212" s="116">
        <v>0.16666666666666674</v>
      </c>
      <c r="E212" s="115">
        <v>0</v>
      </c>
      <c r="F212" s="116">
        <f t="shared" si="9"/>
        <v>-1</v>
      </c>
      <c r="G212" s="115">
        <v>76</v>
      </c>
      <c r="H212" s="116" t="str">
        <f t="shared" si="9"/>
        <v>-</v>
      </c>
      <c r="I212" s="115">
        <v>125</v>
      </c>
      <c r="J212" s="116">
        <f t="shared" si="9"/>
        <v>0.64473684210526305</v>
      </c>
      <c r="K212" s="115">
        <v>86</v>
      </c>
      <c r="L212" s="116">
        <f t="shared" si="9"/>
        <v>-0.31200000000000006</v>
      </c>
      <c r="M212" s="115">
        <v>103</v>
      </c>
      <c r="N212" s="116">
        <v>0.19767441860465107</v>
      </c>
      <c r="O212" s="116">
        <v>0.33766233766233755</v>
      </c>
    </row>
    <row r="213" spans="2:16" x14ac:dyDescent="0.25">
      <c r="B213" s="114" t="s">
        <v>83</v>
      </c>
      <c r="C213" s="115">
        <v>105</v>
      </c>
      <c r="D213" s="116">
        <v>9.6153846153845812E-3</v>
      </c>
      <c r="E213" s="115">
        <v>0</v>
      </c>
      <c r="F213" s="116">
        <f t="shared" si="9"/>
        <v>-1</v>
      </c>
      <c r="G213" s="115">
        <v>133</v>
      </c>
      <c r="H213" s="116" t="str">
        <f t="shared" si="9"/>
        <v>-</v>
      </c>
      <c r="I213" s="115">
        <v>98</v>
      </c>
      <c r="J213" s="116">
        <f t="shared" si="9"/>
        <v>-0.26315789473684215</v>
      </c>
      <c r="K213" s="115">
        <v>303</v>
      </c>
      <c r="L213" s="116">
        <f t="shared" si="9"/>
        <v>2.0918367346938775</v>
      </c>
      <c r="M213" s="115">
        <v>146</v>
      </c>
      <c r="N213" s="116">
        <v>-0.51815181518151809</v>
      </c>
      <c r="O213" s="116">
        <v>0.39047619047619042</v>
      </c>
    </row>
    <row r="214" spans="2:16" x14ac:dyDescent="0.25">
      <c r="B214" s="114" t="s">
        <v>85</v>
      </c>
      <c r="C214" s="115">
        <v>106</v>
      </c>
      <c r="D214" s="116">
        <v>-4.5045045045045029E-2</v>
      </c>
      <c r="E214" s="115">
        <v>48</v>
      </c>
      <c r="F214" s="116">
        <f t="shared" si="9"/>
        <v>-0.54716981132075471</v>
      </c>
      <c r="G214" s="115">
        <v>100</v>
      </c>
      <c r="H214" s="116">
        <f t="shared" si="9"/>
        <v>1.0833333333333335</v>
      </c>
      <c r="I214" s="115">
        <v>369</v>
      </c>
      <c r="J214" s="116">
        <f t="shared" si="9"/>
        <v>2.69</v>
      </c>
      <c r="K214" s="115">
        <v>234</v>
      </c>
      <c r="L214" s="116">
        <f t="shared" si="9"/>
        <v>-0.36585365853658536</v>
      </c>
      <c r="M214" s="115">
        <v>193</v>
      </c>
      <c r="N214" s="116">
        <v>-0.17521367521367526</v>
      </c>
      <c r="O214" s="116">
        <v>0.820754716981132</v>
      </c>
    </row>
    <row r="215" spans="2:16" x14ac:dyDescent="0.25">
      <c r="B215" s="114" t="s">
        <v>87</v>
      </c>
      <c r="C215" s="115">
        <v>118</v>
      </c>
      <c r="D215" s="116">
        <v>0.31111111111111112</v>
      </c>
      <c r="E215" s="115">
        <v>19</v>
      </c>
      <c r="F215" s="116">
        <f t="shared" si="9"/>
        <v>-0.83898305084745761</v>
      </c>
      <c r="G215" s="115">
        <v>122</v>
      </c>
      <c r="H215" s="116">
        <f t="shared" si="9"/>
        <v>5.4210526315789478</v>
      </c>
      <c r="I215" s="115">
        <v>209</v>
      </c>
      <c r="J215" s="116">
        <f t="shared" si="9"/>
        <v>0.71311475409836067</v>
      </c>
      <c r="K215" s="115">
        <v>146</v>
      </c>
      <c r="L215" s="116">
        <f t="shared" si="9"/>
        <v>-0.30143540669856461</v>
      </c>
      <c r="M215" s="115">
        <v>101</v>
      </c>
      <c r="N215" s="116">
        <v>-0.30821917808219179</v>
      </c>
      <c r="O215" s="116">
        <v>-0.14406779661016944</v>
      </c>
    </row>
    <row r="216" spans="2:16" x14ac:dyDescent="0.25">
      <c r="B216" s="114" t="s">
        <v>89</v>
      </c>
      <c r="C216" s="115">
        <v>107</v>
      </c>
      <c r="D216" s="116">
        <v>-0.10084033613445376</v>
      </c>
      <c r="E216" s="115">
        <v>30</v>
      </c>
      <c r="F216" s="116">
        <f t="shared" si="9"/>
        <v>-0.71962616822429903</v>
      </c>
      <c r="G216" s="115">
        <v>167</v>
      </c>
      <c r="H216" s="116">
        <f t="shared" si="9"/>
        <v>4.5666666666666664</v>
      </c>
      <c r="I216" s="115">
        <v>124</v>
      </c>
      <c r="J216" s="116">
        <f t="shared" si="9"/>
        <v>-0.25748502994011979</v>
      </c>
      <c r="K216" s="115">
        <v>156</v>
      </c>
      <c r="L216" s="116">
        <f t="shared" si="9"/>
        <v>0.25806451612903225</v>
      </c>
      <c r="M216" s="115">
        <v>124</v>
      </c>
      <c r="N216" s="116">
        <v>-0.20512820512820518</v>
      </c>
      <c r="O216" s="116">
        <v>0.1588785046728971</v>
      </c>
    </row>
    <row r="217" spans="2:16" x14ac:dyDescent="0.25">
      <c r="B217" s="114" t="s">
        <v>91</v>
      </c>
      <c r="C217" s="115">
        <v>152</v>
      </c>
      <c r="D217" s="116">
        <v>-0.13636363636363635</v>
      </c>
      <c r="E217" s="115">
        <v>48</v>
      </c>
      <c r="F217" s="116">
        <f t="shared" si="9"/>
        <v>-0.68421052631578949</v>
      </c>
      <c r="G217" s="115">
        <v>242</v>
      </c>
      <c r="H217" s="116">
        <f t="shared" si="9"/>
        <v>4.041666666666667</v>
      </c>
      <c r="I217" s="115">
        <v>302</v>
      </c>
      <c r="J217" s="116">
        <f t="shared" si="9"/>
        <v>0.24793388429752072</v>
      </c>
      <c r="K217" s="115">
        <v>294</v>
      </c>
      <c r="L217" s="116">
        <f t="shared" si="9"/>
        <v>-2.6490066225165587E-2</v>
      </c>
      <c r="M217" s="115">
        <v>296</v>
      </c>
      <c r="N217" s="116">
        <v>6.8027210884353817E-3</v>
      </c>
      <c r="O217" s="116">
        <v>0.94736842105263164</v>
      </c>
    </row>
    <row r="218" spans="2:16" x14ac:dyDescent="0.25">
      <c r="B218" s="114" t="s">
        <v>93</v>
      </c>
      <c r="C218" s="115">
        <v>388</v>
      </c>
      <c r="D218" s="116">
        <v>0.98974358974358978</v>
      </c>
      <c r="E218" s="115">
        <v>43</v>
      </c>
      <c r="F218" s="116">
        <f t="shared" si="9"/>
        <v>-0.88917525773195871</v>
      </c>
      <c r="G218" s="115">
        <v>258</v>
      </c>
      <c r="H218" s="116">
        <f t="shared" si="9"/>
        <v>5</v>
      </c>
      <c r="I218" s="115">
        <v>294</v>
      </c>
      <c r="J218" s="116">
        <f t="shared" si="9"/>
        <v>0.13953488372093026</v>
      </c>
      <c r="K218" s="115">
        <v>291</v>
      </c>
      <c r="L218" s="116">
        <f t="shared" si="9"/>
        <v>-1.0204081632653073E-2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1866</v>
      </c>
      <c r="D219" s="119">
        <v>0.12817412333736389</v>
      </c>
      <c r="E219" s="118">
        <v>784</v>
      </c>
      <c r="F219" s="119">
        <f t="shared" si="9"/>
        <v>-0.57984994640943199</v>
      </c>
      <c r="G219" s="118">
        <v>1333</v>
      </c>
      <c r="H219" s="119">
        <f t="shared" si="9"/>
        <v>0.70025510204081631</v>
      </c>
      <c r="I219" s="118">
        <v>2573</v>
      </c>
      <c r="J219" s="119">
        <f t="shared" si="9"/>
        <v>0.93023255813953498</v>
      </c>
      <c r="K219" s="118">
        <v>2637</v>
      </c>
      <c r="L219" s="119">
        <f t="shared" si="9"/>
        <v>2.4873688301593422E-2</v>
      </c>
      <c r="M219" s="118">
        <v>2109</v>
      </c>
      <c r="N219" s="119">
        <v>-0.10102301790281332</v>
      </c>
      <c r="O219" s="119">
        <v>0.42692828146143436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242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270</v>
      </c>
      <c r="O228" s="112" t="s">
        <v>271</v>
      </c>
    </row>
    <row r="229" spans="2:16" x14ac:dyDescent="0.25">
      <c r="B229" s="114" t="s">
        <v>71</v>
      </c>
      <c r="C229" s="115">
        <v>145</v>
      </c>
      <c r="D229" s="116">
        <v>-7.6433121019108263E-2</v>
      </c>
      <c r="E229" s="115">
        <v>222</v>
      </c>
      <c r="F229" s="116">
        <f t="shared" ref="F229:L241" si="10">IFERROR(E229/C229-1,"-")</f>
        <v>0.53103448275862064</v>
      </c>
      <c r="G229" s="115">
        <v>43</v>
      </c>
      <c r="H229" s="116">
        <f t="shared" si="10"/>
        <v>-0.80630630630630629</v>
      </c>
      <c r="I229" s="115">
        <v>170</v>
      </c>
      <c r="J229" s="116">
        <f t="shared" si="10"/>
        <v>2.9534883720930232</v>
      </c>
      <c r="K229" s="115">
        <v>239</v>
      </c>
      <c r="L229" s="116">
        <f t="shared" si="10"/>
        <v>0.40588235294117636</v>
      </c>
      <c r="M229" s="115">
        <v>277</v>
      </c>
      <c r="N229" s="116">
        <v>0.15899581589958167</v>
      </c>
      <c r="O229" s="116">
        <v>0.91034482758620694</v>
      </c>
    </row>
    <row r="230" spans="2:16" x14ac:dyDescent="0.25">
      <c r="B230" s="114" t="s">
        <v>73</v>
      </c>
      <c r="C230" s="115">
        <v>138</v>
      </c>
      <c r="D230" s="116">
        <v>-0.27368421052631575</v>
      </c>
      <c r="E230" s="115">
        <v>148</v>
      </c>
      <c r="F230" s="116">
        <f t="shared" si="10"/>
        <v>7.2463768115942129E-2</v>
      </c>
      <c r="G230" s="115">
        <v>37</v>
      </c>
      <c r="H230" s="116">
        <f t="shared" si="10"/>
        <v>-0.75</v>
      </c>
      <c r="I230" s="115">
        <v>179</v>
      </c>
      <c r="J230" s="116">
        <f t="shared" si="10"/>
        <v>3.8378378378378377</v>
      </c>
      <c r="K230" s="115">
        <v>200</v>
      </c>
      <c r="L230" s="116">
        <f t="shared" si="10"/>
        <v>0.11731843575418988</v>
      </c>
      <c r="M230" s="115">
        <v>198</v>
      </c>
      <c r="N230" s="116">
        <v>-1.0000000000000009E-2</v>
      </c>
      <c r="O230" s="116">
        <v>0.43478260869565211</v>
      </c>
    </row>
    <row r="231" spans="2:16" x14ac:dyDescent="0.25">
      <c r="B231" s="114" t="s">
        <v>75</v>
      </c>
      <c r="C231" s="115">
        <v>138</v>
      </c>
      <c r="D231" s="116">
        <v>-0.24590163934426235</v>
      </c>
      <c r="E231" s="115">
        <v>85</v>
      </c>
      <c r="F231" s="116">
        <f t="shared" si="10"/>
        <v>-0.38405797101449279</v>
      </c>
      <c r="G231" s="115">
        <v>32</v>
      </c>
      <c r="H231" s="116">
        <f t="shared" si="10"/>
        <v>-0.62352941176470589</v>
      </c>
      <c r="I231" s="115">
        <v>197</v>
      </c>
      <c r="J231" s="116">
        <f t="shared" si="10"/>
        <v>5.15625</v>
      </c>
      <c r="K231" s="115">
        <v>206</v>
      </c>
      <c r="L231" s="116">
        <f t="shared" si="10"/>
        <v>4.5685279187817285E-2</v>
      </c>
      <c r="M231" s="115">
        <v>181</v>
      </c>
      <c r="N231" s="116">
        <v>-0.12135922330097082</v>
      </c>
      <c r="O231" s="116">
        <v>0.31159420289855078</v>
      </c>
    </row>
    <row r="232" spans="2:16" x14ac:dyDescent="0.25">
      <c r="B232" s="114" t="s">
        <v>77</v>
      </c>
      <c r="C232" s="115">
        <v>120</v>
      </c>
      <c r="D232" s="116">
        <v>-0.3908629441624365</v>
      </c>
      <c r="E232" s="115">
        <v>0</v>
      </c>
      <c r="F232" s="116">
        <f t="shared" si="10"/>
        <v>-1</v>
      </c>
      <c r="G232" s="115">
        <v>31</v>
      </c>
      <c r="H232" s="116" t="str">
        <f t="shared" si="10"/>
        <v>-</v>
      </c>
      <c r="I232" s="115">
        <v>118</v>
      </c>
      <c r="J232" s="116">
        <f t="shared" si="10"/>
        <v>2.806451612903226</v>
      </c>
      <c r="K232" s="115">
        <v>119</v>
      </c>
      <c r="L232" s="116">
        <f t="shared" si="10"/>
        <v>8.4745762711864181E-3</v>
      </c>
      <c r="M232" s="115">
        <v>107</v>
      </c>
      <c r="N232" s="116">
        <v>-0.10084033613445376</v>
      </c>
      <c r="O232" s="116">
        <v>-0.10833333333333328</v>
      </c>
    </row>
    <row r="233" spans="2:16" x14ac:dyDescent="0.25">
      <c r="B233" s="114" t="s">
        <v>79</v>
      </c>
      <c r="C233" s="115">
        <v>130</v>
      </c>
      <c r="D233" s="116">
        <v>0.13043478260869557</v>
      </c>
      <c r="E233" s="115">
        <v>0</v>
      </c>
      <c r="F233" s="116">
        <f t="shared" si="10"/>
        <v>-1</v>
      </c>
      <c r="G233" s="115">
        <v>99</v>
      </c>
      <c r="H233" s="116" t="str">
        <f t="shared" si="10"/>
        <v>-</v>
      </c>
      <c r="I233" s="115">
        <v>117</v>
      </c>
      <c r="J233" s="116">
        <f t="shared" si="10"/>
        <v>0.18181818181818188</v>
      </c>
      <c r="K233" s="115">
        <v>90</v>
      </c>
      <c r="L233" s="116">
        <f t="shared" si="10"/>
        <v>-0.23076923076923073</v>
      </c>
      <c r="M233" s="115">
        <v>133</v>
      </c>
      <c r="N233" s="116">
        <v>0.47777777777777786</v>
      </c>
      <c r="O233" s="116">
        <v>2.3076923076922995E-2</v>
      </c>
    </row>
    <row r="234" spans="2:16" x14ac:dyDescent="0.25">
      <c r="B234" s="114" t="s">
        <v>81</v>
      </c>
      <c r="C234" s="115">
        <v>100</v>
      </c>
      <c r="D234" s="116">
        <v>6.3829787234042534E-2</v>
      </c>
      <c r="E234" s="115">
        <v>0</v>
      </c>
      <c r="F234" s="116">
        <f t="shared" si="10"/>
        <v>-1</v>
      </c>
      <c r="G234" s="115">
        <v>63</v>
      </c>
      <c r="H234" s="116" t="str">
        <f t="shared" si="10"/>
        <v>-</v>
      </c>
      <c r="I234" s="115">
        <v>96</v>
      </c>
      <c r="J234" s="116">
        <f t="shared" si="10"/>
        <v>0.52380952380952372</v>
      </c>
      <c r="K234" s="115">
        <v>86</v>
      </c>
      <c r="L234" s="116">
        <f t="shared" si="10"/>
        <v>-0.10416666666666663</v>
      </c>
      <c r="M234" s="115">
        <v>117</v>
      </c>
      <c r="N234" s="116">
        <v>0.36046511627906974</v>
      </c>
      <c r="O234" s="116">
        <v>0.16999999999999993</v>
      </c>
    </row>
    <row r="235" spans="2:16" x14ac:dyDescent="0.25">
      <c r="B235" s="114" t="s">
        <v>83</v>
      </c>
      <c r="C235" s="115">
        <v>77</v>
      </c>
      <c r="D235" s="116">
        <v>-0.31858407079646023</v>
      </c>
      <c r="E235" s="115">
        <v>0</v>
      </c>
      <c r="F235" s="116">
        <f t="shared" si="10"/>
        <v>-1</v>
      </c>
      <c r="G235" s="115">
        <v>83</v>
      </c>
      <c r="H235" s="116" t="str">
        <f t="shared" si="10"/>
        <v>-</v>
      </c>
      <c r="I235" s="115">
        <v>109</v>
      </c>
      <c r="J235" s="116">
        <f t="shared" si="10"/>
        <v>0.31325301204819267</v>
      </c>
      <c r="K235" s="115">
        <v>135</v>
      </c>
      <c r="L235" s="116">
        <f t="shared" si="10"/>
        <v>0.23853211009174302</v>
      </c>
      <c r="M235" s="115">
        <v>123</v>
      </c>
      <c r="N235" s="116">
        <v>-8.8888888888888906E-2</v>
      </c>
      <c r="O235" s="116">
        <v>0.59740259740259738</v>
      </c>
    </row>
    <row r="236" spans="2:16" x14ac:dyDescent="0.25">
      <c r="B236" s="114" t="s">
        <v>85</v>
      </c>
      <c r="C236" s="115">
        <v>80</v>
      </c>
      <c r="D236" s="116">
        <v>-4.7619047619047672E-2</v>
      </c>
      <c r="E236" s="115">
        <v>49</v>
      </c>
      <c r="F236" s="116">
        <f t="shared" si="10"/>
        <v>-0.38749999999999996</v>
      </c>
      <c r="G236" s="115">
        <v>103</v>
      </c>
      <c r="H236" s="116">
        <f t="shared" si="10"/>
        <v>1.1020408163265305</v>
      </c>
      <c r="I236" s="115">
        <v>180</v>
      </c>
      <c r="J236" s="116">
        <f t="shared" si="10"/>
        <v>0.74757281553398047</v>
      </c>
      <c r="K236" s="115">
        <v>119</v>
      </c>
      <c r="L236" s="116">
        <f t="shared" si="10"/>
        <v>-0.33888888888888891</v>
      </c>
      <c r="M236" s="115">
        <v>112</v>
      </c>
      <c r="N236" s="116">
        <v>-5.8823529411764719E-2</v>
      </c>
      <c r="O236" s="116">
        <v>0.39999999999999991</v>
      </c>
    </row>
    <row r="237" spans="2:16" x14ac:dyDescent="0.25">
      <c r="B237" s="114" t="s">
        <v>87</v>
      </c>
      <c r="C237" s="115">
        <v>107</v>
      </c>
      <c r="D237" s="116">
        <v>-2.7272727272727226E-2</v>
      </c>
      <c r="E237" s="115">
        <v>74</v>
      </c>
      <c r="F237" s="116">
        <f t="shared" si="10"/>
        <v>-0.30841121495327106</v>
      </c>
      <c r="G237" s="115">
        <v>87</v>
      </c>
      <c r="H237" s="116">
        <f t="shared" si="10"/>
        <v>0.17567567567567566</v>
      </c>
      <c r="I237" s="115">
        <v>97</v>
      </c>
      <c r="J237" s="116">
        <f t="shared" si="10"/>
        <v>0.11494252873563227</v>
      </c>
      <c r="K237" s="115">
        <v>102</v>
      </c>
      <c r="L237" s="116">
        <f t="shared" si="10"/>
        <v>5.1546391752577359E-2</v>
      </c>
      <c r="M237" s="115">
        <v>143</v>
      </c>
      <c r="N237" s="116">
        <v>0.40196078431372539</v>
      </c>
      <c r="O237" s="116">
        <v>0.33644859813084116</v>
      </c>
    </row>
    <row r="238" spans="2:16" x14ac:dyDescent="0.25">
      <c r="B238" s="114" t="s">
        <v>89</v>
      </c>
      <c r="C238" s="115">
        <v>101</v>
      </c>
      <c r="D238" s="116">
        <v>-0.50731707317073171</v>
      </c>
      <c r="E238" s="115">
        <v>47</v>
      </c>
      <c r="F238" s="116">
        <f t="shared" si="10"/>
        <v>-0.53465346534653468</v>
      </c>
      <c r="G238" s="115">
        <v>177</v>
      </c>
      <c r="H238" s="116">
        <f t="shared" si="10"/>
        <v>2.7659574468085109</v>
      </c>
      <c r="I238" s="115">
        <v>110</v>
      </c>
      <c r="J238" s="116">
        <f t="shared" si="10"/>
        <v>-0.37853107344632764</v>
      </c>
      <c r="K238" s="115">
        <v>137</v>
      </c>
      <c r="L238" s="116">
        <f t="shared" si="10"/>
        <v>0.24545454545454537</v>
      </c>
      <c r="M238" s="115">
        <v>155</v>
      </c>
      <c r="N238" s="116">
        <v>0.13138686131386867</v>
      </c>
      <c r="O238" s="116">
        <v>0.53465346534653468</v>
      </c>
    </row>
    <row r="239" spans="2:16" x14ac:dyDescent="0.25">
      <c r="B239" s="114" t="s">
        <v>91</v>
      </c>
      <c r="C239" s="115">
        <v>183</v>
      </c>
      <c r="D239" s="116">
        <v>0.11585365853658547</v>
      </c>
      <c r="E239" s="115">
        <v>57</v>
      </c>
      <c r="F239" s="116">
        <f t="shared" si="10"/>
        <v>-0.68852459016393441</v>
      </c>
      <c r="G239" s="115">
        <v>403</v>
      </c>
      <c r="H239" s="116">
        <f t="shared" si="10"/>
        <v>6.0701754385964914</v>
      </c>
      <c r="I239" s="115">
        <v>182</v>
      </c>
      <c r="J239" s="116">
        <f t="shared" si="10"/>
        <v>-0.54838709677419351</v>
      </c>
      <c r="K239" s="115">
        <v>273</v>
      </c>
      <c r="L239" s="116">
        <f t="shared" si="10"/>
        <v>0.5</v>
      </c>
      <c r="M239" s="115">
        <v>235</v>
      </c>
      <c r="N239" s="116">
        <v>-0.13919413919413914</v>
      </c>
      <c r="O239" s="116">
        <v>0.28415300546448097</v>
      </c>
    </row>
    <row r="240" spans="2:16" x14ac:dyDescent="0.25">
      <c r="B240" s="114" t="s">
        <v>93</v>
      </c>
      <c r="C240" s="115">
        <v>165</v>
      </c>
      <c r="D240" s="116">
        <v>-8.8397790055248615E-2</v>
      </c>
      <c r="E240" s="115">
        <v>74</v>
      </c>
      <c r="F240" s="116">
        <f t="shared" si="10"/>
        <v>-0.55151515151515151</v>
      </c>
      <c r="G240" s="115">
        <v>199</v>
      </c>
      <c r="H240" s="116">
        <f t="shared" si="10"/>
        <v>1.689189189189189</v>
      </c>
      <c r="I240" s="115">
        <v>281</v>
      </c>
      <c r="J240" s="116">
        <f t="shared" si="10"/>
        <v>0.4120603015075377</v>
      </c>
      <c r="K240" s="115">
        <v>228</v>
      </c>
      <c r="L240" s="116">
        <f t="shared" si="10"/>
        <v>-0.18861209964412806</v>
      </c>
      <c r="M240" s="115"/>
      <c r="N240" s="116"/>
      <c r="O240" s="116"/>
    </row>
    <row r="241" spans="2:16" ht="15.75" x14ac:dyDescent="0.25">
      <c r="B241" s="117" t="s">
        <v>30</v>
      </c>
      <c r="C241" s="118">
        <v>1484</v>
      </c>
      <c r="D241" s="119">
        <v>-0.17233686558839934</v>
      </c>
      <c r="E241" s="118">
        <v>812</v>
      </c>
      <c r="F241" s="119">
        <f t="shared" si="10"/>
        <v>-0.45283018867924529</v>
      </c>
      <c r="G241" s="118">
        <v>1357</v>
      </c>
      <c r="H241" s="119">
        <f t="shared" si="10"/>
        <v>0.67118226600985231</v>
      </c>
      <c r="I241" s="118">
        <v>1836</v>
      </c>
      <c r="J241" s="119">
        <f t="shared" si="10"/>
        <v>0.35298452468680908</v>
      </c>
      <c r="K241" s="118">
        <v>1934</v>
      </c>
      <c r="L241" s="119">
        <f t="shared" si="10"/>
        <v>5.3376906318082895E-2</v>
      </c>
      <c r="M241" s="118">
        <v>1781</v>
      </c>
      <c r="N241" s="119">
        <v>4.3962485345838243E-2</v>
      </c>
      <c r="O241" s="119">
        <v>0.35026535253980295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244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270</v>
      </c>
      <c r="O250" s="112" t="s">
        <v>271</v>
      </c>
    </row>
    <row r="251" spans="2:16" x14ac:dyDescent="0.25">
      <c r="B251" s="114" t="s">
        <v>71</v>
      </c>
      <c r="C251" s="115">
        <v>287</v>
      </c>
      <c r="D251" s="116">
        <v>-1.3745704467353903E-2</v>
      </c>
      <c r="E251" s="115">
        <v>301</v>
      </c>
      <c r="F251" s="116">
        <f t="shared" ref="F251:L263" si="11">IFERROR(E251/C251-1,"-")</f>
        <v>4.8780487804878092E-2</v>
      </c>
      <c r="G251" s="115">
        <v>2</v>
      </c>
      <c r="H251" s="116">
        <f t="shared" si="11"/>
        <v>-0.99335548172757471</v>
      </c>
      <c r="I251" s="115">
        <v>168</v>
      </c>
      <c r="J251" s="116">
        <f t="shared" si="11"/>
        <v>83</v>
      </c>
      <c r="K251" s="115">
        <v>190</v>
      </c>
      <c r="L251" s="116">
        <f t="shared" si="11"/>
        <v>0.13095238095238093</v>
      </c>
      <c r="M251" s="115">
        <v>268</v>
      </c>
      <c r="N251" s="116">
        <v>0.41052631578947363</v>
      </c>
      <c r="O251" s="116">
        <v>-6.6202090592334506E-2</v>
      </c>
    </row>
    <row r="252" spans="2:16" x14ac:dyDescent="0.25">
      <c r="B252" s="114" t="s">
        <v>73</v>
      </c>
      <c r="C252" s="115">
        <v>205</v>
      </c>
      <c r="D252" s="116">
        <v>-0.10480349344978168</v>
      </c>
      <c r="E252" s="115">
        <v>214</v>
      </c>
      <c r="F252" s="116">
        <f t="shared" si="11"/>
        <v>4.3902439024390283E-2</v>
      </c>
      <c r="G252" s="115">
        <v>2</v>
      </c>
      <c r="H252" s="116">
        <f t="shared" si="11"/>
        <v>-0.99065420560747663</v>
      </c>
      <c r="I252" s="115">
        <v>110</v>
      </c>
      <c r="J252" s="116">
        <f t="shared" si="11"/>
        <v>54</v>
      </c>
      <c r="K252" s="115">
        <v>153</v>
      </c>
      <c r="L252" s="116">
        <f t="shared" si="11"/>
        <v>0.39090909090909087</v>
      </c>
      <c r="M252" s="115">
        <v>235</v>
      </c>
      <c r="N252" s="116">
        <v>0.53594771241830075</v>
      </c>
      <c r="O252" s="116">
        <v>0.14634146341463405</v>
      </c>
    </row>
    <row r="253" spans="2:16" x14ac:dyDescent="0.25">
      <c r="B253" s="114" t="s">
        <v>75</v>
      </c>
      <c r="C253" s="115">
        <v>308</v>
      </c>
      <c r="D253" s="116">
        <v>0.21739130434782616</v>
      </c>
      <c r="E253" s="115">
        <v>115</v>
      </c>
      <c r="F253" s="116">
        <f t="shared" si="11"/>
        <v>-0.62662337662337664</v>
      </c>
      <c r="G253" s="115">
        <v>4</v>
      </c>
      <c r="H253" s="116">
        <f t="shared" si="11"/>
        <v>-0.9652173913043478</v>
      </c>
      <c r="I253" s="115">
        <v>124</v>
      </c>
      <c r="J253" s="116">
        <f t="shared" si="11"/>
        <v>30</v>
      </c>
      <c r="K253" s="115">
        <v>264</v>
      </c>
      <c r="L253" s="116">
        <f t="shared" si="11"/>
        <v>1.129032258064516</v>
      </c>
      <c r="M253" s="115">
        <v>198</v>
      </c>
      <c r="N253" s="116">
        <v>-0.25</v>
      </c>
      <c r="O253" s="116">
        <v>-0.3571428571428571</v>
      </c>
    </row>
    <row r="254" spans="2:16" x14ac:dyDescent="0.25">
      <c r="B254" s="114" t="s">
        <v>77</v>
      </c>
      <c r="C254" s="115">
        <v>175</v>
      </c>
      <c r="D254" s="116">
        <v>0.54867256637168138</v>
      </c>
      <c r="E254" s="115">
        <v>0</v>
      </c>
      <c r="F254" s="116">
        <f t="shared" si="11"/>
        <v>-1</v>
      </c>
      <c r="G254" s="115">
        <v>9</v>
      </c>
      <c r="H254" s="116" t="str">
        <f t="shared" si="11"/>
        <v>-</v>
      </c>
      <c r="I254" s="115">
        <v>101</v>
      </c>
      <c r="J254" s="116">
        <f t="shared" si="11"/>
        <v>10.222222222222221</v>
      </c>
      <c r="K254" s="115">
        <v>121</v>
      </c>
      <c r="L254" s="116">
        <f t="shared" si="11"/>
        <v>0.19801980198019797</v>
      </c>
      <c r="M254" s="115">
        <v>105</v>
      </c>
      <c r="N254" s="116">
        <v>-0.13223140495867769</v>
      </c>
      <c r="O254" s="116">
        <v>-0.4</v>
      </c>
    </row>
    <row r="255" spans="2:16" x14ac:dyDescent="0.25">
      <c r="B255" s="114" t="s">
        <v>79</v>
      </c>
      <c r="C255" s="115">
        <v>26</v>
      </c>
      <c r="D255" s="116">
        <v>-0.1333333333333333</v>
      </c>
      <c r="E255" s="115">
        <v>0</v>
      </c>
      <c r="F255" s="116">
        <f t="shared" si="11"/>
        <v>-1</v>
      </c>
      <c r="G255" s="115">
        <v>14</v>
      </c>
      <c r="H255" s="116" t="str">
        <f t="shared" si="11"/>
        <v>-</v>
      </c>
      <c r="I255" s="115">
        <v>33</v>
      </c>
      <c r="J255" s="116">
        <f t="shared" si="11"/>
        <v>1.3571428571428572</v>
      </c>
      <c r="K255" s="115">
        <v>21</v>
      </c>
      <c r="L255" s="116">
        <f t="shared" si="11"/>
        <v>-0.36363636363636365</v>
      </c>
      <c r="M255" s="115">
        <v>13</v>
      </c>
      <c r="N255" s="116">
        <v>-0.38095238095238093</v>
      </c>
      <c r="O255" s="116">
        <v>-0.5</v>
      </c>
    </row>
    <row r="256" spans="2:16" x14ac:dyDescent="0.25">
      <c r="B256" s="114" t="s">
        <v>81</v>
      </c>
      <c r="C256" s="115">
        <v>14</v>
      </c>
      <c r="D256" s="116">
        <v>0.27272727272727271</v>
      </c>
      <c r="E256" s="115">
        <v>0</v>
      </c>
      <c r="F256" s="116">
        <f t="shared" si="11"/>
        <v>-1</v>
      </c>
      <c r="G256" s="115">
        <v>3</v>
      </c>
      <c r="H256" s="116" t="str">
        <f t="shared" si="11"/>
        <v>-</v>
      </c>
      <c r="I256" s="115">
        <v>36</v>
      </c>
      <c r="J256" s="116">
        <f t="shared" si="11"/>
        <v>11</v>
      </c>
      <c r="K256" s="115">
        <v>26</v>
      </c>
      <c r="L256" s="116">
        <f t="shared" si="11"/>
        <v>-0.27777777777777779</v>
      </c>
      <c r="M256" s="115">
        <v>39</v>
      </c>
      <c r="N256" s="116">
        <v>0.5</v>
      </c>
      <c r="O256" s="116">
        <v>1.7857142857142856</v>
      </c>
    </row>
    <row r="257" spans="2:16" x14ac:dyDescent="0.25">
      <c r="B257" s="114" t="s">
        <v>83</v>
      </c>
      <c r="C257" s="115">
        <v>35</v>
      </c>
      <c r="D257" s="116">
        <v>1.1875</v>
      </c>
      <c r="E257" s="115">
        <v>0</v>
      </c>
      <c r="F257" s="116">
        <f t="shared" si="11"/>
        <v>-1</v>
      </c>
      <c r="G257" s="115">
        <v>27</v>
      </c>
      <c r="H257" s="116" t="str">
        <f t="shared" si="11"/>
        <v>-</v>
      </c>
      <c r="I257" s="115">
        <v>30</v>
      </c>
      <c r="J257" s="116">
        <f t="shared" si="11"/>
        <v>0.11111111111111116</v>
      </c>
      <c r="K257" s="115">
        <v>25</v>
      </c>
      <c r="L257" s="116">
        <f t="shared" si="11"/>
        <v>-0.16666666666666663</v>
      </c>
      <c r="M257" s="115">
        <v>46</v>
      </c>
      <c r="N257" s="116">
        <v>0.84000000000000008</v>
      </c>
      <c r="O257" s="116">
        <v>0.31428571428571428</v>
      </c>
    </row>
    <row r="258" spans="2:16" x14ac:dyDescent="0.25">
      <c r="B258" s="114" t="s">
        <v>85</v>
      </c>
      <c r="C258" s="115">
        <v>36</v>
      </c>
      <c r="D258" s="116">
        <v>-0.12195121951219512</v>
      </c>
      <c r="E258" s="115">
        <v>7</v>
      </c>
      <c r="F258" s="116">
        <f t="shared" si="11"/>
        <v>-0.80555555555555558</v>
      </c>
      <c r="G258" s="115">
        <v>20</v>
      </c>
      <c r="H258" s="116">
        <f t="shared" si="11"/>
        <v>1.8571428571428572</v>
      </c>
      <c r="I258" s="115">
        <v>21</v>
      </c>
      <c r="J258" s="116">
        <f t="shared" si="11"/>
        <v>5.0000000000000044E-2</v>
      </c>
      <c r="K258" s="115">
        <v>33</v>
      </c>
      <c r="L258" s="116">
        <f t="shared" si="11"/>
        <v>0.5714285714285714</v>
      </c>
      <c r="M258" s="115">
        <v>18</v>
      </c>
      <c r="N258" s="116">
        <v>-0.45454545454545459</v>
      </c>
      <c r="O258" s="116">
        <v>-0.5</v>
      </c>
    </row>
    <row r="259" spans="2:16" x14ac:dyDescent="0.25">
      <c r="B259" s="114" t="s">
        <v>87</v>
      </c>
      <c r="C259" s="115">
        <v>50</v>
      </c>
      <c r="D259" s="116">
        <v>0.72413793103448265</v>
      </c>
      <c r="E259" s="115">
        <v>0</v>
      </c>
      <c r="F259" s="116">
        <f t="shared" si="11"/>
        <v>-1</v>
      </c>
      <c r="G259" s="115">
        <v>17</v>
      </c>
      <c r="H259" s="116" t="str">
        <f t="shared" si="11"/>
        <v>-</v>
      </c>
      <c r="I259" s="115">
        <v>32</v>
      </c>
      <c r="J259" s="116">
        <f t="shared" si="11"/>
        <v>0.88235294117647056</v>
      </c>
      <c r="K259" s="115">
        <v>28</v>
      </c>
      <c r="L259" s="116">
        <f t="shared" si="11"/>
        <v>-0.125</v>
      </c>
      <c r="M259" s="115">
        <v>24</v>
      </c>
      <c r="N259" s="116">
        <v>-0.1428571428571429</v>
      </c>
      <c r="O259" s="116">
        <v>-0.52</v>
      </c>
    </row>
    <row r="260" spans="2:16" x14ac:dyDescent="0.25">
      <c r="B260" s="114" t="s">
        <v>89</v>
      </c>
      <c r="C260" s="115">
        <v>100</v>
      </c>
      <c r="D260" s="116">
        <v>-0.2592592592592593</v>
      </c>
      <c r="E260" s="115">
        <v>15</v>
      </c>
      <c r="F260" s="116">
        <f t="shared" si="11"/>
        <v>-0.85</v>
      </c>
      <c r="G260" s="115">
        <v>109</v>
      </c>
      <c r="H260" s="116">
        <f t="shared" si="11"/>
        <v>6.2666666666666666</v>
      </c>
      <c r="I260" s="115">
        <v>130</v>
      </c>
      <c r="J260" s="116">
        <f t="shared" si="11"/>
        <v>0.19266055045871555</v>
      </c>
      <c r="K260" s="115">
        <v>115</v>
      </c>
      <c r="L260" s="116">
        <f t="shared" si="11"/>
        <v>-0.11538461538461542</v>
      </c>
      <c r="M260" s="115">
        <v>112</v>
      </c>
      <c r="N260" s="116">
        <v>-2.6086956521739091E-2</v>
      </c>
      <c r="O260" s="116">
        <v>0.12000000000000011</v>
      </c>
    </row>
    <row r="261" spans="2:16" x14ac:dyDescent="0.25">
      <c r="B261" s="114" t="s">
        <v>91</v>
      </c>
      <c r="C261" s="115">
        <v>181</v>
      </c>
      <c r="D261" s="116">
        <v>-0.5121293800539084</v>
      </c>
      <c r="E261" s="115">
        <v>11</v>
      </c>
      <c r="F261" s="116">
        <f t="shared" si="11"/>
        <v>-0.93922651933701662</v>
      </c>
      <c r="G261" s="115">
        <v>167</v>
      </c>
      <c r="H261" s="116">
        <f t="shared" si="11"/>
        <v>14.181818181818182</v>
      </c>
      <c r="I261" s="115">
        <v>126</v>
      </c>
      <c r="J261" s="116">
        <f t="shared" si="11"/>
        <v>-0.24550898203592819</v>
      </c>
      <c r="K261" s="115">
        <v>177</v>
      </c>
      <c r="L261" s="116">
        <f t="shared" si="11"/>
        <v>0.40476190476190466</v>
      </c>
      <c r="M261" s="115">
        <v>118</v>
      </c>
      <c r="N261" s="116">
        <v>-0.33333333333333337</v>
      </c>
      <c r="O261" s="116">
        <v>-0.34806629834254144</v>
      </c>
    </row>
    <row r="262" spans="2:16" x14ac:dyDescent="0.25">
      <c r="B262" s="114" t="s">
        <v>93</v>
      </c>
      <c r="C262" s="115">
        <v>206</v>
      </c>
      <c r="D262" s="116">
        <v>-0.27208480565371029</v>
      </c>
      <c r="E262" s="115">
        <v>8</v>
      </c>
      <c r="F262" s="116">
        <f t="shared" si="11"/>
        <v>-0.96116504854368934</v>
      </c>
      <c r="G262" s="115">
        <v>181</v>
      </c>
      <c r="H262" s="116">
        <f t="shared" si="11"/>
        <v>21.625</v>
      </c>
      <c r="I262" s="115">
        <v>164</v>
      </c>
      <c r="J262" s="116">
        <f t="shared" si="11"/>
        <v>-9.392265193370164E-2</v>
      </c>
      <c r="K262" s="115">
        <v>188</v>
      </c>
      <c r="L262" s="116">
        <f t="shared" si="11"/>
        <v>0.14634146341463405</v>
      </c>
      <c r="M262" s="115"/>
      <c r="N262" s="116"/>
      <c r="O262" s="116"/>
    </row>
    <row r="263" spans="2:16" ht="15.75" x14ac:dyDescent="0.25">
      <c r="B263" s="117" t="s">
        <v>30</v>
      </c>
      <c r="C263" s="118">
        <v>1623</v>
      </c>
      <c r="D263" s="119">
        <v>-9.9334073251942323E-2</v>
      </c>
      <c r="E263" s="118">
        <v>678</v>
      </c>
      <c r="F263" s="119">
        <f t="shared" si="11"/>
        <v>-0.58225508317929764</v>
      </c>
      <c r="G263" s="118">
        <v>555</v>
      </c>
      <c r="H263" s="119">
        <f t="shared" si="11"/>
        <v>-0.18141592920353977</v>
      </c>
      <c r="I263" s="118">
        <v>1075</v>
      </c>
      <c r="J263" s="119">
        <f t="shared" si="11"/>
        <v>0.93693693693693691</v>
      </c>
      <c r="K263" s="118">
        <v>1341</v>
      </c>
      <c r="L263" s="119">
        <f t="shared" si="11"/>
        <v>0.24744186046511629</v>
      </c>
      <c r="M263" s="118">
        <v>1176</v>
      </c>
      <c r="N263" s="119">
        <v>1.9947961838681749E-2</v>
      </c>
      <c r="O263" s="119">
        <v>-0.17007762879322508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245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270</v>
      </c>
      <c r="O272" s="112" t="s">
        <v>271</v>
      </c>
    </row>
    <row r="273" spans="2:15" x14ac:dyDescent="0.25">
      <c r="B273" s="114" t="s">
        <v>71</v>
      </c>
      <c r="C273" s="115">
        <v>434</v>
      </c>
      <c r="D273" s="116">
        <v>-0.11608961303462317</v>
      </c>
      <c r="E273" s="115">
        <v>386</v>
      </c>
      <c r="F273" s="116">
        <f t="shared" ref="F273:L285" si="12">IFERROR(E273/C273-1,"-")</f>
        <v>-0.11059907834101379</v>
      </c>
      <c r="G273" s="115">
        <v>20</v>
      </c>
      <c r="H273" s="116">
        <f t="shared" si="12"/>
        <v>-0.94818652849740936</v>
      </c>
      <c r="I273" s="115">
        <v>275</v>
      </c>
      <c r="J273" s="116">
        <f t="shared" si="12"/>
        <v>12.75</v>
      </c>
      <c r="K273" s="115">
        <v>453</v>
      </c>
      <c r="L273" s="116">
        <f t="shared" si="12"/>
        <v>0.64727272727272722</v>
      </c>
      <c r="M273" s="115">
        <v>381</v>
      </c>
      <c r="N273" s="116">
        <v>-0.15894039735099341</v>
      </c>
      <c r="O273" s="116">
        <v>-0.12211981566820274</v>
      </c>
    </row>
    <row r="274" spans="2:15" x14ac:dyDescent="0.25">
      <c r="B274" s="114" t="s">
        <v>73</v>
      </c>
      <c r="C274" s="115">
        <v>374</v>
      </c>
      <c r="D274" s="116">
        <v>-0.26086956521739135</v>
      </c>
      <c r="E274" s="115">
        <v>408</v>
      </c>
      <c r="F274" s="116">
        <f t="shared" si="12"/>
        <v>9.0909090909090828E-2</v>
      </c>
      <c r="G274" s="115">
        <v>10</v>
      </c>
      <c r="H274" s="116">
        <f t="shared" si="12"/>
        <v>-0.97549019607843135</v>
      </c>
      <c r="I274" s="115">
        <v>245</v>
      </c>
      <c r="J274" s="116">
        <f t="shared" si="12"/>
        <v>23.5</v>
      </c>
      <c r="K274" s="115">
        <v>313</v>
      </c>
      <c r="L274" s="116">
        <f t="shared" si="12"/>
        <v>0.27755102040816326</v>
      </c>
      <c r="M274" s="115">
        <v>336</v>
      </c>
      <c r="N274" s="116">
        <v>7.348242811501593E-2</v>
      </c>
      <c r="O274" s="116">
        <v>-0.10160427807486627</v>
      </c>
    </row>
    <row r="275" spans="2:15" x14ac:dyDescent="0.25">
      <c r="B275" s="114" t="s">
        <v>75</v>
      </c>
      <c r="C275" s="115">
        <v>443</v>
      </c>
      <c r="D275" s="116">
        <v>5.2256532066508266E-2</v>
      </c>
      <c r="E275" s="115">
        <v>176</v>
      </c>
      <c r="F275" s="116">
        <f t="shared" si="12"/>
        <v>-0.60270880361173818</v>
      </c>
      <c r="G275" s="115">
        <v>24</v>
      </c>
      <c r="H275" s="116">
        <f t="shared" si="12"/>
        <v>-0.86363636363636365</v>
      </c>
      <c r="I275" s="115">
        <v>204</v>
      </c>
      <c r="J275" s="116">
        <f t="shared" si="12"/>
        <v>7.5</v>
      </c>
      <c r="K275" s="115">
        <v>321</v>
      </c>
      <c r="L275" s="116">
        <f t="shared" si="12"/>
        <v>0.57352941176470584</v>
      </c>
      <c r="M275" s="115">
        <v>324</v>
      </c>
      <c r="N275" s="116">
        <v>9.3457943925232545E-3</v>
      </c>
      <c r="O275" s="116">
        <v>-0.26862302483069977</v>
      </c>
    </row>
    <row r="276" spans="2:15" x14ac:dyDescent="0.25">
      <c r="B276" s="114" t="s">
        <v>77</v>
      </c>
      <c r="C276" s="115">
        <v>246</v>
      </c>
      <c r="D276" s="116">
        <v>-1.2048192771084376E-2</v>
      </c>
      <c r="E276" s="115">
        <v>0</v>
      </c>
      <c r="F276" s="116">
        <f t="shared" si="12"/>
        <v>-1</v>
      </c>
      <c r="G276" s="115">
        <v>35</v>
      </c>
      <c r="H276" s="116" t="str">
        <f t="shared" si="12"/>
        <v>-</v>
      </c>
      <c r="I276" s="115">
        <v>203</v>
      </c>
      <c r="J276" s="116">
        <f t="shared" si="12"/>
        <v>4.8</v>
      </c>
      <c r="K276" s="115">
        <v>279</v>
      </c>
      <c r="L276" s="116">
        <f t="shared" si="12"/>
        <v>0.37438423645320196</v>
      </c>
      <c r="M276" s="115">
        <v>205</v>
      </c>
      <c r="N276" s="116">
        <v>-0.26523297491039421</v>
      </c>
      <c r="O276" s="116">
        <v>-0.16666666666666663</v>
      </c>
    </row>
    <row r="277" spans="2:15" x14ac:dyDescent="0.25">
      <c r="B277" s="114" t="s">
        <v>79</v>
      </c>
      <c r="C277" s="115">
        <v>29</v>
      </c>
      <c r="D277" s="116">
        <v>-0.40816326530612246</v>
      </c>
      <c r="E277" s="115">
        <v>0</v>
      </c>
      <c r="F277" s="116">
        <f t="shared" si="12"/>
        <v>-1</v>
      </c>
      <c r="G277" s="115">
        <v>25</v>
      </c>
      <c r="H277" s="116" t="str">
        <f t="shared" si="12"/>
        <v>-</v>
      </c>
      <c r="I277" s="115">
        <v>52</v>
      </c>
      <c r="J277" s="116">
        <f t="shared" si="12"/>
        <v>1.08</v>
      </c>
      <c r="K277" s="115">
        <v>55</v>
      </c>
      <c r="L277" s="116">
        <f t="shared" si="12"/>
        <v>5.7692307692307709E-2</v>
      </c>
      <c r="M277" s="115">
        <v>46</v>
      </c>
      <c r="N277" s="116">
        <v>-0.16363636363636369</v>
      </c>
      <c r="O277" s="116">
        <v>0.5862068965517242</v>
      </c>
    </row>
    <row r="278" spans="2:15" x14ac:dyDescent="0.25">
      <c r="B278" s="114" t="s">
        <v>81</v>
      </c>
      <c r="C278" s="115">
        <v>38</v>
      </c>
      <c r="D278" s="116">
        <v>5.555555555555558E-2</v>
      </c>
      <c r="E278" s="115">
        <v>0</v>
      </c>
      <c r="F278" s="116">
        <f t="shared" si="12"/>
        <v>-1</v>
      </c>
      <c r="G278" s="115">
        <v>27</v>
      </c>
      <c r="H278" s="116" t="str">
        <f t="shared" si="12"/>
        <v>-</v>
      </c>
      <c r="I278" s="115">
        <v>51</v>
      </c>
      <c r="J278" s="116">
        <f t="shared" si="12"/>
        <v>0.88888888888888884</v>
      </c>
      <c r="K278" s="115">
        <v>33</v>
      </c>
      <c r="L278" s="116">
        <f t="shared" si="12"/>
        <v>-0.3529411764705882</v>
      </c>
      <c r="M278" s="115">
        <v>26</v>
      </c>
      <c r="N278" s="116">
        <v>-0.21212121212121215</v>
      </c>
      <c r="O278" s="116">
        <v>-0.31578947368421051</v>
      </c>
    </row>
    <row r="279" spans="2:15" x14ac:dyDescent="0.25">
      <c r="B279" s="114" t="s">
        <v>83</v>
      </c>
      <c r="C279" s="115">
        <v>52</v>
      </c>
      <c r="D279" s="116">
        <v>0.30000000000000004</v>
      </c>
      <c r="E279" s="115">
        <v>0</v>
      </c>
      <c r="F279" s="116">
        <f t="shared" si="12"/>
        <v>-1</v>
      </c>
      <c r="G279" s="115">
        <v>25</v>
      </c>
      <c r="H279" s="116" t="str">
        <f t="shared" si="12"/>
        <v>-</v>
      </c>
      <c r="I279" s="115">
        <v>26</v>
      </c>
      <c r="J279" s="116">
        <f t="shared" si="12"/>
        <v>4.0000000000000036E-2</v>
      </c>
      <c r="K279" s="115">
        <v>39</v>
      </c>
      <c r="L279" s="116">
        <f t="shared" si="12"/>
        <v>0.5</v>
      </c>
      <c r="M279" s="115">
        <v>47</v>
      </c>
      <c r="N279" s="116">
        <v>0.20512820512820507</v>
      </c>
      <c r="O279" s="116">
        <v>-9.6153846153846145E-2</v>
      </c>
    </row>
    <row r="280" spans="2:15" x14ac:dyDescent="0.25">
      <c r="B280" s="114" t="s">
        <v>85</v>
      </c>
      <c r="C280" s="115">
        <v>34</v>
      </c>
      <c r="D280" s="116">
        <v>-0.27659574468085102</v>
      </c>
      <c r="E280" s="115">
        <v>15</v>
      </c>
      <c r="F280" s="116">
        <f t="shared" si="12"/>
        <v>-0.55882352941176472</v>
      </c>
      <c r="G280" s="115">
        <v>28</v>
      </c>
      <c r="H280" s="116">
        <f t="shared" si="12"/>
        <v>0.8666666666666667</v>
      </c>
      <c r="I280" s="115">
        <v>15</v>
      </c>
      <c r="J280" s="116">
        <f t="shared" si="12"/>
        <v>-0.4642857142857143</v>
      </c>
      <c r="K280" s="115">
        <v>34</v>
      </c>
      <c r="L280" s="116">
        <f t="shared" si="12"/>
        <v>1.2666666666666666</v>
      </c>
      <c r="M280" s="115">
        <v>38</v>
      </c>
      <c r="N280" s="116">
        <v>0.11764705882352944</v>
      </c>
      <c r="O280" s="116">
        <v>0.11764705882352944</v>
      </c>
    </row>
    <row r="281" spans="2:15" x14ac:dyDescent="0.25">
      <c r="B281" s="114" t="s">
        <v>87</v>
      </c>
      <c r="C281" s="115">
        <v>38</v>
      </c>
      <c r="D281" s="116">
        <v>-0.20833333333333337</v>
      </c>
      <c r="E281" s="115">
        <v>25</v>
      </c>
      <c r="F281" s="116">
        <f t="shared" si="12"/>
        <v>-0.34210526315789469</v>
      </c>
      <c r="G281" s="115">
        <v>33</v>
      </c>
      <c r="H281" s="116">
        <f t="shared" si="12"/>
        <v>0.32000000000000006</v>
      </c>
      <c r="I281" s="115">
        <v>34</v>
      </c>
      <c r="J281" s="116">
        <f t="shared" si="12"/>
        <v>3.0303030303030276E-2</v>
      </c>
      <c r="K281" s="115">
        <v>37</v>
      </c>
      <c r="L281" s="116">
        <f t="shared" si="12"/>
        <v>8.8235294117646967E-2</v>
      </c>
      <c r="M281" s="115">
        <v>24</v>
      </c>
      <c r="N281" s="116">
        <v>-0.35135135135135132</v>
      </c>
      <c r="O281" s="116">
        <v>-0.36842105263157898</v>
      </c>
    </row>
    <row r="282" spans="2:15" x14ac:dyDescent="0.25">
      <c r="B282" s="114" t="s">
        <v>89</v>
      </c>
      <c r="C282" s="115">
        <v>255</v>
      </c>
      <c r="D282" s="116">
        <v>-0.11764705882352944</v>
      </c>
      <c r="E282" s="115">
        <v>20</v>
      </c>
      <c r="F282" s="116">
        <f t="shared" si="12"/>
        <v>-0.92156862745098045</v>
      </c>
      <c r="G282" s="115">
        <v>131</v>
      </c>
      <c r="H282" s="116">
        <f t="shared" si="12"/>
        <v>5.55</v>
      </c>
      <c r="I282" s="115">
        <v>161</v>
      </c>
      <c r="J282" s="116">
        <f t="shared" si="12"/>
        <v>0.2290076335877862</v>
      </c>
      <c r="K282" s="115">
        <v>242</v>
      </c>
      <c r="L282" s="116">
        <f t="shared" si="12"/>
        <v>0.50310559006211175</v>
      </c>
      <c r="M282" s="115">
        <v>228</v>
      </c>
      <c r="N282" s="116">
        <v>-5.7851239669421517E-2</v>
      </c>
      <c r="O282" s="116">
        <v>-0.10588235294117643</v>
      </c>
    </row>
    <row r="283" spans="2:15" x14ac:dyDescent="0.25">
      <c r="B283" s="114" t="s">
        <v>91</v>
      </c>
      <c r="C283" s="115">
        <v>352</v>
      </c>
      <c r="D283" s="116">
        <v>-0.2573839662447257</v>
      </c>
      <c r="E283" s="115">
        <v>27</v>
      </c>
      <c r="F283" s="116">
        <f t="shared" si="12"/>
        <v>-0.92329545454545459</v>
      </c>
      <c r="G283" s="115">
        <v>237</v>
      </c>
      <c r="H283" s="116">
        <f t="shared" si="12"/>
        <v>7.7777777777777786</v>
      </c>
      <c r="I283" s="115">
        <v>262</v>
      </c>
      <c r="J283" s="116">
        <f t="shared" si="12"/>
        <v>0.10548523206751059</v>
      </c>
      <c r="K283" s="115">
        <v>292</v>
      </c>
      <c r="L283" s="116">
        <f t="shared" si="12"/>
        <v>0.11450381679389321</v>
      </c>
      <c r="M283" s="115">
        <v>371</v>
      </c>
      <c r="N283" s="116">
        <v>0.27054794520547953</v>
      </c>
      <c r="O283" s="116">
        <v>5.3977272727272707E-2</v>
      </c>
    </row>
    <row r="284" spans="2:15" x14ac:dyDescent="0.25">
      <c r="B284" s="114" t="s">
        <v>93</v>
      </c>
      <c r="C284" s="115">
        <v>386</v>
      </c>
      <c r="D284" s="116">
        <v>-0.21063394683026582</v>
      </c>
      <c r="E284" s="115">
        <v>24</v>
      </c>
      <c r="F284" s="116">
        <f t="shared" si="12"/>
        <v>-0.93782383419689119</v>
      </c>
      <c r="G284" s="115">
        <v>324</v>
      </c>
      <c r="H284" s="116">
        <f t="shared" si="12"/>
        <v>12.5</v>
      </c>
      <c r="I284" s="115">
        <v>357</v>
      </c>
      <c r="J284" s="116">
        <f t="shared" si="12"/>
        <v>0.10185185185185186</v>
      </c>
      <c r="K284" s="115">
        <v>357</v>
      </c>
      <c r="L284" s="116">
        <f t="shared" si="12"/>
        <v>0</v>
      </c>
      <c r="M284" s="115"/>
      <c r="N284" s="116"/>
      <c r="O284" s="116"/>
    </row>
    <row r="285" spans="2:15" ht="15.75" x14ac:dyDescent="0.25">
      <c r="B285" s="117" t="s">
        <v>30</v>
      </c>
      <c r="C285" s="118">
        <v>2681</v>
      </c>
      <c r="D285" s="119">
        <v>-0.14590633959859833</v>
      </c>
      <c r="E285" s="118">
        <v>1097</v>
      </c>
      <c r="F285" s="119">
        <f t="shared" si="12"/>
        <v>-0.59082431928384938</v>
      </c>
      <c r="G285" s="118">
        <v>919</v>
      </c>
      <c r="H285" s="119">
        <f t="shared" si="12"/>
        <v>-0.16226071103008199</v>
      </c>
      <c r="I285" s="118">
        <v>1885</v>
      </c>
      <c r="J285" s="119">
        <f t="shared" si="12"/>
        <v>1.0511425462459196</v>
      </c>
      <c r="K285" s="118">
        <v>2455</v>
      </c>
      <c r="L285" s="119">
        <f t="shared" si="12"/>
        <v>0.3023872679045092</v>
      </c>
      <c r="M285" s="118">
        <v>2026</v>
      </c>
      <c r="N285" s="119">
        <v>-3.4318398474737832E-2</v>
      </c>
      <c r="O285" s="119">
        <v>-0.11721132897603481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AE595-5D52-4143-AF0B-4A441E2567E2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9" t="s">
        <v>234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3"/>
    </row>
    <row r="7" spans="1:20" ht="22.5" thickTop="1" thickBot="1" x14ac:dyDescent="0.3">
      <c r="B7" s="109"/>
      <c r="C7" s="110">
        <v>2017</v>
      </c>
      <c r="D7" s="294">
        <v>2018</v>
      </c>
      <c r="E7" s="295"/>
      <c r="F7" s="294">
        <v>2019</v>
      </c>
      <c r="G7" s="295"/>
      <c r="H7" s="294">
        <v>2020</v>
      </c>
      <c r="I7" s="295"/>
      <c r="J7" s="294">
        <v>2021</v>
      </c>
      <c r="K7" s="295"/>
      <c r="L7" s="296">
        <v>2022</v>
      </c>
      <c r="M7" s="295"/>
      <c r="N7" s="296">
        <v>2023</v>
      </c>
      <c r="O7" s="297"/>
      <c r="P7" s="295"/>
      <c r="Q7" s="296">
        <v>2024</v>
      </c>
      <c r="R7" s="297"/>
      <c r="S7" s="298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246</v>
      </c>
      <c r="L8" s="113" t="s">
        <v>69</v>
      </c>
      <c r="M8" s="112" t="s">
        <v>136</v>
      </c>
      <c r="N8" s="113" t="s">
        <v>69</v>
      </c>
      <c r="O8" s="112" t="s">
        <v>247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23019</v>
      </c>
      <c r="D9" s="115">
        <v>20999</v>
      </c>
      <c r="E9" s="116">
        <f t="shared" ref="E9:E21" si="0">D9/C9-1</f>
        <v>-8.7753594856422978E-2</v>
      </c>
      <c r="F9" s="115">
        <v>20553</v>
      </c>
      <c r="G9" s="116">
        <f>F9/D9-1</f>
        <v>-2.1239106624124982E-2</v>
      </c>
      <c r="H9" s="115">
        <v>20553</v>
      </c>
      <c r="I9" s="116">
        <f>H9/F9-1</f>
        <v>0</v>
      </c>
      <c r="J9" s="115">
        <v>4767</v>
      </c>
      <c r="K9" s="116">
        <v>-0.76806305648810391</v>
      </c>
      <c r="L9" s="115">
        <v>14146</v>
      </c>
      <c r="M9" s="116">
        <f t="shared" ref="M9:M21" si="1">IFERROR(L9/J9-1,"-")</f>
        <v>1.9674847912733373</v>
      </c>
      <c r="N9" s="115">
        <v>23609</v>
      </c>
      <c r="O9" s="116">
        <f>IFERROR(N9/L9-1,"-")</f>
        <v>0.66895235402233855</v>
      </c>
      <c r="P9" s="98">
        <f>N9/F9-1</f>
        <v>0.14868875589938213</v>
      </c>
      <c r="Q9" s="115">
        <v>23867</v>
      </c>
      <c r="R9" s="116">
        <f>IFERROR(Q9/N9-1,"-")</f>
        <v>1.0928035918505552E-2</v>
      </c>
      <c r="S9" s="116">
        <f>IFERROR(Q9/F9-1,"-")</f>
        <v>0.16124166788303418</v>
      </c>
    </row>
    <row r="10" spans="1:20" x14ac:dyDescent="0.25">
      <c r="A10" s="1" t="s">
        <v>72</v>
      </c>
      <c r="B10" s="114" t="s">
        <v>73</v>
      </c>
      <c r="C10" s="115">
        <v>23524</v>
      </c>
      <c r="D10" s="115">
        <v>22242</v>
      </c>
      <c r="E10" s="116">
        <f t="shared" si="0"/>
        <v>-5.4497534432919603E-2</v>
      </c>
      <c r="F10" s="115">
        <v>20929</v>
      </c>
      <c r="G10" s="116">
        <f t="shared" ref="G10:I21" si="2">F10/D10-1</f>
        <v>-5.9032461109612466E-2</v>
      </c>
      <c r="H10" s="115">
        <v>23364</v>
      </c>
      <c r="I10" s="116">
        <f t="shared" si="2"/>
        <v>0.11634574036026568</v>
      </c>
      <c r="J10" s="115">
        <v>8041</v>
      </c>
      <c r="K10" s="116">
        <v>-0.65583804143126179</v>
      </c>
      <c r="L10" s="115">
        <v>17059</v>
      </c>
      <c r="M10" s="116">
        <f t="shared" si="1"/>
        <v>1.1215023007088671</v>
      </c>
      <c r="N10" s="115">
        <v>22775</v>
      </c>
      <c r="O10" s="116">
        <f t="shared" ref="O10:O21" si="3">IFERROR(N10/L10-1,"-")</f>
        <v>0.33507239580280213</v>
      </c>
      <c r="P10" s="98">
        <f t="shared" ref="P10:P21" si="4">N10/F10-1</f>
        <v>8.8202971952792808E-2</v>
      </c>
      <c r="Q10" s="115">
        <v>22625</v>
      </c>
      <c r="R10" s="116">
        <f t="shared" ref="R10:R19" si="5">IFERROR(Q10/N10-1,"-")</f>
        <v>-6.5861690450055299E-3</v>
      </c>
      <c r="S10" s="116">
        <f t="shared" ref="S10:S20" si="6">IFERROR(Q10/F10-1,"-")</f>
        <v>8.1035883224234384E-2</v>
      </c>
    </row>
    <row r="11" spans="1:20" x14ac:dyDescent="0.25">
      <c r="A11" s="1" t="s">
        <v>74</v>
      </c>
      <c r="B11" s="114" t="s">
        <v>75</v>
      </c>
      <c r="C11" s="115">
        <v>26576</v>
      </c>
      <c r="D11" s="115">
        <v>22137</v>
      </c>
      <c r="E11" s="116">
        <f t="shared" si="0"/>
        <v>-0.16703040337146302</v>
      </c>
      <c r="F11" s="115">
        <v>21779</v>
      </c>
      <c r="G11" s="116">
        <f t="shared" si="2"/>
        <v>-1.6172019695532391E-2</v>
      </c>
      <c r="H11" s="115">
        <v>8936</v>
      </c>
      <c r="I11" s="116">
        <f t="shared" si="2"/>
        <v>-0.58969649662518941</v>
      </c>
      <c r="J11" s="115">
        <v>10312</v>
      </c>
      <c r="K11" s="116">
        <v>0.15398388540734098</v>
      </c>
      <c r="L11" s="115">
        <v>20054</v>
      </c>
      <c r="M11" s="116">
        <f t="shared" si="1"/>
        <v>0.94472459270752518</v>
      </c>
      <c r="N11" s="115">
        <v>25174</v>
      </c>
      <c r="O11" s="116">
        <f t="shared" si="3"/>
        <v>0.25531066121472024</v>
      </c>
      <c r="P11" s="98">
        <f t="shared" si="4"/>
        <v>0.15588410854492851</v>
      </c>
      <c r="Q11" s="115">
        <v>22971</v>
      </c>
      <c r="R11" s="116">
        <f t="shared" si="5"/>
        <v>-8.7510923969174592E-2</v>
      </c>
      <c r="S11" s="116">
        <f t="shared" si="6"/>
        <v>5.4731622204876151E-2</v>
      </c>
    </row>
    <row r="12" spans="1:20" x14ac:dyDescent="0.25">
      <c r="A12" s="1" t="s">
        <v>76</v>
      </c>
      <c r="B12" s="114" t="s">
        <v>77</v>
      </c>
      <c r="C12" s="115">
        <v>20827</v>
      </c>
      <c r="D12" s="115">
        <v>19413</v>
      </c>
      <c r="E12" s="116">
        <f t="shared" si="0"/>
        <v>-6.7892639362366114E-2</v>
      </c>
      <c r="F12" s="115">
        <v>16758</v>
      </c>
      <c r="G12" s="116">
        <f t="shared" si="2"/>
        <v>-0.13676402410755684</v>
      </c>
      <c r="H12" s="115">
        <v>0</v>
      </c>
      <c r="I12" s="116">
        <f t="shared" si="2"/>
        <v>-1</v>
      </c>
      <c r="J12" s="115">
        <v>9597</v>
      </c>
      <c r="K12" s="116" t="s">
        <v>227</v>
      </c>
      <c r="L12" s="115">
        <v>17340</v>
      </c>
      <c r="M12" s="116">
        <f t="shared" si="1"/>
        <v>0.8068146295717411</v>
      </c>
      <c r="N12" s="115">
        <v>19154</v>
      </c>
      <c r="O12" s="116">
        <f t="shared" si="3"/>
        <v>0.10461361014994242</v>
      </c>
      <c r="P12" s="116">
        <f>N12/F12-1</f>
        <v>0.14297648884115044</v>
      </c>
      <c r="Q12" s="115">
        <v>19029</v>
      </c>
      <c r="R12" s="116">
        <f t="shared" si="5"/>
        <v>-6.5260519995823385E-3</v>
      </c>
      <c r="S12" s="116">
        <f t="shared" si="6"/>
        <v>0.13551736484067312</v>
      </c>
    </row>
    <row r="13" spans="1:20" x14ac:dyDescent="0.25">
      <c r="A13" s="1" t="s">
        <v>78</v>
      </c>
      <c r="B13" s="114" t="s">
        <v>79</v>
      </c>
      <c r="C13" s="115">
        <v>19959</v>
      </c>
      <c r="D13" s="115">
        <v>19110</v>
      </c>
      <c r="E13" s="116">
        <f t="shared" si="0"/>
        <v>-4.2537201262588309E-2</v>
      </c>
      <c r="F13" s="115">
        <v>17027</v>
      </c>
      <c r="G13" s="116">
        <f t="shared" si="2"/>
        <v>-0.10900052328623755</v>
      </c>
      <c r="H13" s="115">
        <v>0</v>
      </c>
      <c r="I13" s="116">
        <f t="shared" si="2"/>
        <v>-1</v>
      </c>
      <c r="J13" s="115">
        <v>12545</v>
      </c>
      <c r="K13" s="116" t="s">
        <v>227</v>
      </c>
      <c r="L13" s="115">
        <v>18214</v>
      </c>
      <c r="M13" s="116">
        <f t="shared" si="1"/>
        <v>0.45189318453567151</v>
      </c>
      <c r="N13" s="115">
        <v>17881</v>
      </c>
      <c r="O13" s="116">
        <f t="shared" si="3"/>
        <v>-1.828263972768196E-2</v>
      </c>
      <c r="P13" s="116">
        <f t="shared" si="4"/>
        <v>5.015563516767485E-2</v>
      </c>
      <c r="Q13" s="115">
        <v>17439</v>
      </c>
      <c r="R13" s="116">
        <f t="shared" si="5"/>
        <v>-2.4718975448800418E-2</v>
      </c>
      <c r="S13" s="116">
        <f t="shared" si="6"/>
        <v>2.4196863804545776E-2</v>
      </c>
    </row>
    <row r="14" spans="1:20" x14ac:dyDescent="0.25">
      <c r="A14" s="1" t="s">
        <v>80</v>
      </c>
      <c r="B14" s="114" t="s">
        <v>81</v>
      </c>
      <c r="C14" s="115">
        <v>18755</v>
      </c>
      <c r="D14" s="115">
        <v>18113</v>
      </c>
      <c r="E14" s="116">
        <f t="shared" si="0"/>
        <v>-3.4230871767528703E-2</v>
      </c>
      <c r="F14" s="115">
        <v>15071</v>
      </c>
      <c r="G14" s="116">
        <f t="shared" si="2"/>
        <v>-0.16794567437751895</v>
      </c>
      <c r="H14" s="115">
        <v>0</v>
      </c>
      <c r="I14" s="116">
        <f t="shared" si="2"/>
        <v>-1</v>
      </c>
      <c r="J14" s="115">
        <v>13541</v>
      </c>
      <c r="K14" s="116" t="s">
        <v>227</v>
      </c>
      <c r="L14" s="115">
        <v>17608</v>
      </c>
      <c r="M14" s="116">
        <f t="shared" si="1"/>
        <v>0.30034709401078197</v>
      </c>
      <c r="N14" s="115">
        <v>17983</v>
      </c>
      <c r="O14" s="116">
        <f t="shared" si="3"/>
        <v>2.1297137664697763E-2</v>
      </c>
      <c r="P14" s="116">
        <f t="shared" si="4"/>
        <v>0.19321876451463083</v>
      </c>
      <c r="Q14" s="115">
        <v>19479</v>
      </c>
      <c r="R14" s="116">
        <f t="shared" si="5"/>
        <v>8.3189679141411288E-2</v>
      </c>
      <c r="S14" s="116">
        <f t="shared" si="6"/>
        <v>0.29248225068011413</v>
      </c>
    </row>
    <row r="15" spans="1:20" x14ac:dyDescent="0.25">
      <c r="A15" s="1" t="s">
        <v>82</v>
      </c>
      <c r="B15" s="114" t="s">
        <v>83</v>
      </c>
      <c r="C15" s="115">
        <v>20926</v>
      </c>
      <c r="D15" s="115">
        <v>17854</v>
      </c>
      <c r="E15" s="116">
        <f t="shared" si="0"/>
        <v>-0.14680302016630031</v>
      </c>
      <c r="F15" s="115">
        <v>17228</v>
      </c>
      <c r="G15" s="116">
        <f t="shared" si="2"/>
        <v>-3.5062170942085857E-2</v>
      </c>
      <c r="H15" s="115">
        <v>0</v>
      </c>
      <c r="I15" s="116">
        <f t="shared" si="2"/>
        <v>-1</v>
      </c>
      <c r="J15" s="115">
        <v>14398</v>
      </c>
      <c r="K15" s="116" t="s">
        <v>227</v>
      </c>
      <c r="L15" s="115">
        <v>18083</v>
      </c>
      <c r="M15" s="116">
        <f t="shared" si="1"/>
        <v>0.25593832476732881</v>
      </c>
      <c r="N15" s="115">
        <v>16810</v>
      </c>
      <c r="O15" s="116">
        <f t="shared" si="3"/>
        <v>-7.0397611015871275E-2</v>
      </c>
      <c r="P15" s="116">
        <f t="shared" si="4"/>
        <v>-2.4262827954492638E-2</v>
      </c>
      <c r="Q15" s="115">
        <v>21632</v>
      </c>
      <c r="R15" s="116">
        <f t="shared" si="5"/>
        <v>0.28685306365258767</v>
      </c>
      <c r="S15" s="116">
        <f t="shared" si="6"/>
        <v>0.25563036916647319</v>
      </c>
    </row>
    <row r="16" spans="1:20" x14ac:dyDescent="0.25">
      <c r="A16" s="1" t="s">
        <v>84</v>
      </c>
      <c r="B16" s="114" t="s">
        <v>85</v>
      </c>
      <c r="C16" s="115">
        <v>18725</v>
      </c>
      <c r="D16" s="115">
        <v>14321</v>
      </c>
      <c r="E16" s="116">
        <f t="shared" si="0"/>
        <v>-0.23519359145527374</v>
      </c>
      <c r="F16" s="115">
        <v>13793</v>
      </c>
      <c r="G16" s="116">
        <f t="shared" si="2"/>
        <v>-3.6868933733677833E-2</v>
      </c>
      <c r="H16" s="115">
        <v>6776</v>
      </c>
      <c r="I16" s="116">
        <f t="shared" si="2"/>
        <v>-0.50873631552236642</v>
      </c>
      <c r="J16" s="115">
        <v>13925</v>
      </c>
      <c r="K16" s="116">
        <v>1.0550472255017711</v>
      </c>
      <c r="L16" s="115">
        <v>15520</v>
      </c>
      <c r="M16" s="116">
        <f t="shared" si="1"/>
        <v>0.1145421903052064</v>
      </c>
      <c r="N16" s="115">
        <v>14993</v>
      </c>
      <c r="O16" s="116">
        <f t="shared" si="3"/>
        <v>-3.39561855670103E-2</v>
      </c>
      <c r="P16" s="98">
        <f t="shared" si="4"/>
        <v>8.7000652504893861E-2</v>
      </c>
      <c r="Q16" s="115">
        <v>15201</v>
      </c>
      <c r="R16" s="116">
        <f t="shared" si="5"/>
        <v>1.3873140799039563E-2</v>
      </c>
      <c r="S16" s="116">
        <f t="shared" si="6"/>
        <v>0.10208076560574209</v>
      </c>
    </row>
    <row r="17" spans="1:19" x14ac:dyDescent="0.25">
      <c r="A17" s="1" t="s">
        <v>86</v>
      </c>
      <c r="B17" s="114" t="s">
        <v>87</v>
      </c>
      <c r="C17" s="115">
        <v>19570</v>
      </c>
      <c r="D17" s="115">
        <v>15635</v>
      </c>
      <c r="E17" s="116">
        <f t="shared" si="0"/>
        <v>-0.20107307102708227</v>
      </c>
      <c r="F17" s="115">
        <v>15992</v>
      </c>
      <c r="G17" s="116">
        <f t="shared" si="2"/>
        <v>2.2833386632555186E-2</v>
      </c>
      <c r="H17" s="115">
        <v>7423</v>
      </c>
      <c r="I17" s="116">
        <f t="shared" si="2"/>
        <v>-0.53583041520760388</v>
      </c>
      <c r="J17" s="115">
        <v>16473</v>
      </c>
      <c r="K17" s="116">
        <v>1.2191836184830929</v>
      </c>
      <c r="L17" s="115">
        <v>19959</v>
      </c>
      <c r="M17" s="116">
        <f t="shared" si="1"/>
        <v>0.21161901293024954</v>
      </c>
      <c r="N17" s="115">
        <v>15933</v>
      </c>
      <c r="O17" s="116">
        <f t="shared" si="3"/>
        <v>-0.2017135127010371</v>
      </c>
      <c r="P17" s="98">
        <f t="shared" si="4"/>
        <v>-3.68934467233617E-3</v>
      </c>
      <c r="Q17" s="115">
        <v>19577</v>
      </c>
      <c r="R17" s="116">
        <f t="shared" si="5"/>
        <v>0.22870771355049269</v>
      </c>
      <c r="S17" s="116">
        <f t="shared" si="6"/>
        <v>0.22417458729364692</v>
      </c>
    </row>
    <row r="18" spans="1:19" x14ac:dyDescent="0.25">
      <c r="A18" s="1" t="s">
        <v>88</v>
      </c>
      <c r="B18" s="114" t="s">
        <v>89</v>
      </c>
      <c r="C18" s="115">
        <v>19797</v>
      </c>
      <c r="D18" s="115">
        <v>20046</v>
      </c>
      <c r="E18" s="116">
        <f t="shared" si="0"/>
        <v>1.2577663282315577E-2</v>
      </c>
      <c r="F18" s="115">
        <v>18677</v>
      </c>
      <c r="G18" s="116">
        <f t="shared" si="2"/>
        <v>-6.8292926269579945E-2</v>
      </c>
      <c r="H18" s="115">
        <v>9298</v>
      </c>
      <c r="I18" s="116">
        <f t="shared" si="2"/>
        <v>-0.50216844246934733</v>
      </c>
      <c r="J18" s="115">
        <v>19721</v>
      </c>
      <c r="K18" s="116">
        <v>1.1209937620993764</v>
      </c>
      <c r="L18" s="115">
        <v>21932</v>
      </c>
      <c r="M18" s="116">
        <f t="shared" si="1"/>
        <v>0.11211399016277057</v>
      </c>
      <c r="N18" s="115">
        <v>20553</v>
      </c>
      <c r="O18" s="116">
        <f t="shared" si="3"/>
        <v>-6.2876162684661674E-2</v>
      </c>
      <c r="P18" s="98">
        <f t="shared" si="4"/>
        <v>0.10044439685174278</v>
      </c>
      <c r="Q18" s="115">
        <v>19337</v>
      </c>
      <c r="R18" s="116">
        <f t="shared" si="5"/>
        <v>-5.9164112295042037E-2</v>
      </c>
      <c r="S18" s="116">
        <f t="shared" si="6"/>
        <v>3.5337580981956496E-2</v>
      </c>
    </row>
    <row r="19" spans="1:19" x14ac:dyDescent="0.25">
      <c r="A19" s="1" t="s">
        <v>90</v>
      </c>
      <c r="B19" s="114" t="s">
        <v>91</v>
      </c>
      <c r="C19" s="115">
        <v>24537</v>
      </c>
      <c r="D19" s="115">
        <v>22032</v>
      </c>
      <c r="E19" s="116">
        <f t="shared" si="0"/>
        <v>-0.1020907201369361</v>
      </c>
      <c r="F19" s="115">
        <v>21685</v>
      </c>
      <c r="G19" s="116">
        <f t="shared" si="2"/>
        <v>-1.5749818445896846E-2</v>
      </c>
      <c r="H19" s="115">
        <v>8104</v>
      </c>
      <c r="I19" s="116">
        <f t="shared" si="2"/>
        <v>-0.62628545077242337</v>
      </c>
      <c r="J19" s="115">
        <v>22740</v>
      </c>
      <c r="K19" s="116">
        <v>1.8060217176702862</v>
      </c>
      <c r="L19" s="115">
        <v>25251</v>
      </c>
      <c r="M19" s="116">
        <f t="shared" si="1"/>
        <v>0.11042216358839041</v>
      </c>
      <c r="N19" s="115">
        <v>23667</v>
      </c>
      <c r="O19" s="116">
        <f t="shared" si="3"/>
        <v>-6.2730188903409756E-2</v>
      </c>
      <c r="P19" s="98">
        <f t="shared" si="4"/>
        <v>9.1399584966566749E-2</v>
      </c>
      <c r="Q19" s="115">
        <v>25085</v>
      </c>
      <c r="R19" s="116">
        <f t="shared" si="5"/>
        <v>5.9914649089449545E-2</v>
      </c>
      <c r="S19" s="116">
        <f t="shared" si="6"/>
        <v>0.15679040811620926</v>
      </c>
    </row>
    <row r="20" spans="1:19" x14ac:dyDescent="0.25">
      <c r="A20" s="1" t="s">
        <v>92</v>
      </c>
      <c r="B20" s="114" t="s">
        <v>93</v>
      </c>
      <c r="C20" s="115">
        <v>23446</v>
      </c>
      <c r="D20" s="115">
        <v>20407</v>
      </c>
      <c r="E20" s="116">
        <f t="shared" si="0"/>
        <v>-0.12961699223748191</v>
      </c>
      <c r="F20" s="115">
        <v>20923</v>
      </c>
      <c r="G20" s="116">
        <f t="shared" si="2"/>
        <v>2.528544127015242E-2</v>
      </c>
      <c r="H20" s="115">
        <v>6962</v>
      </c>
      <c r="I20" s="116">
        <f t="shared" si="2"/>
        <v>-0.66725612961812364</v>
      </c>
      <c r="J20" s="115">
        <v>18198</v>
      </c>
      <c r="K20" s="116">
        <v>1.6139040505601838</v>
      </c>
      <c r="L20" s="115">
        <v>23965</v>
      </c>
      <c r="M20" s="116">
        <f t="shared" si="1"/>
        <v>0.3169029563688317</v>
      </c>
      <c r="N20" s="115">
        <v>20577</v>
      </c>
      <c r="O20" s="116">
        <f t="shared" si="3"/>
        <v>-0.14137283538493639</v>
      </c>
      <c r="P20" s="98">
        <f t="shared" si="4"/>
        <v>-1.6536825503034924E-2</v>
      </c>
      <c r="Q20" s="115" t="s">
        <v>227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259661</v>
      </c>
      <c r="D21" s="118">
        <v>232309</v>
      </c>
      <c r="E21" s="119">
        <f t="shared" si="0"/>
        <v>-0.10533734369042713</v>
      </c>
      <c r="F21" s="118">
        <v>220415</v>
      </c>
      <c r="G21" s="119">
        <f>F21/D21-1</f>
        <v>-5.1199049541774122E-2</v>
      </c>
      <c r="H21" s="118">
        <v>103516</v>
      </c>
      <c r="I21" s="119">
        <f t="shared" si="2"/>
        <v>-0.53035864165324509</v>
      </c>
      <c r="J21" s="118">
        <v>164258</v>
      </c>
      <c r="K21" s="119">
        <v>0.58678851578499946</v>
      </c>
      <c r="L21" s="118">
        <v>229131</v>
      </c>
      <c r="M21" s="119">
        <f t="shared" si="1"/>
        <v>0.39494575606667559</v>
      </c>
      <c r="N21" s="118">
        <v>239109</v>
      </c>
      <c r="O21" s="119">
        <f t="shared" si="3"/>
        <v>4.3547141155059865E-2</v>
      </c>
      <c r="P21" s="119">
        <f t="shared" si="4"/>
        <v>8.4812739604836374E-2</v>
      </c>
      <c r="Q21" s="118">
        <v>226242</v>
      </c>
      <c r="R21" s="119">
        <v>3.5280874196913947E-2</v>
      </c>
      <c r="S21" s="119">
        <v>0.13409059009885116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81D618-B09E-4B4A-89ED-AEE95F871D43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E508ABDE-B9AA-4CAA-85B7-D70F43547E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655931-F2B5-4BE2-B292-736F5071F5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2025-01-02T14:46:25Z</dcterms:created>
  <dcterms:modified xsi:type="dcterms:W3CDTF">2025-01-02T14:58:43Z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