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1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4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19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3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60" documentId="8_{B6F42917-C468-4F6D-9040-AB0B7DAB3998}" xr6:coauthVersionLast="47" xr6:coauthVersionMax="47" xr10:uidLastSave="{E9B10886-2AF7-4397-AF4D-5CD764ACE08B}"/>
  <bookViews>
    <workbookView xWindow="-120" yWindow="-120" windowWidth="29040" windowHeight="15720" xr2:uid="{6137D358-FD0F-4C4C-8262-BEB18CA5454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8" r:id="rId8"/>
    <sheet name="Viajeros entr evol mensu TF15-2" sheetId="9" r:id="rId9"/>
    <sheet name="Viajeros entr evol mensu TF cat" sheetId="49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0" r:id="rId24"/>
    <sheet name="Pernocta evol mensu TF cat" sheetId="51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87" i="51" l="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74" i="51"/>
  <c r="J74" i="51"/>
  <c r="H74" i="51"/>
  <c r="F74" i="51"/>
  <c r="D74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52" i="51"/>
  <c r="J52" i="51"/>
  <c r="H52" i="51"/>
  <c r="F52" i="51"/>
  <c r="D52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30" i="51"/>
  <c r="J30" i="51"/>
  <c r="H30" i="51"/>
  <c r="F30" i="51"/>
  <c r="D30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L8" i="51"/>
  <c r="J8" i="51"/>
  <c r="H8" i="51"/>
  <c r="F8" i="51"/>
  <c r="D8" i="51"/>
  <c r="L267" i="50"/>
  <c r="J267" i="50"/>
  <c r="H267" i="50"/>
  <c r="F267" i="50"/>
  <c r="L266" i="50"/>
  <c r="J266" i="50"/>
  <c r="H266" i="50"/>
  <c r="F266" i="50"/>
  <c r="L265" i="50"/>
  <c r="J265" i="50"/>
  <c r="H265" i="50"/>
  <c r="F265" i="50"/>
  <c r="L264" i="50"/>
  <c r="J264" i="50"/>
  <c r="H264" i="50"/>
  <c r="F264" i="50"/>
  <c r="L263" i="50"/>
  <c r="J263" i="50"/>
  <c r="H263" i="50"/>
  <c r="F263" i="50"/>
  <c r="L262" i="50"/>
  <c r="J262" i="50"/>
  <c r="H262" i="50"/>
  <c r="F262" i="50"/>
  <c r="L261" i="50"/>
  <c r="J261" i="50"/>
  <c r="H261" i="50"/>
  <c r="F261" i="50"/>
  <c r="L260" i="50"/>
  <c r="J260" i="50"/>
  <c r="H260" i="50"/>
  <c r="F260" i="50"/>
  <c r="L259" i="50"/>
  <c r="J259" i="50"/>
  <c r="H259" i="50"/>
  <c r="F259" i="50"/>
  <c r="L258" i="50"/>
  <c r="J258" i="50"/>
  <c r="H258" i="50"/>
  <c r="F258" i="50"/>
  <c r="L257" i="50"/>
  <c r="J257" i="50"/>
  <c r="H257" i="50"/>
  <c r="F257" i="50"/>
  <c r="L256" i="50"/>
  <c r="J256" i="50"/>
  <c r="H256" i="50"/>
  <c r="F256" i="50"/>
  <c r="L255" i="50"/>
  <c r="J255" i="50"/>
  <c r="H255" i="50"/>
  <c r="F255" i="50"/>
  <c r="H254" i="50"/>
  <c r="F254" i="50"/>
  <c r="D254" i="50"/>
  <c r="C253" i="50"/>
  <c r="B252" i="50"/>
  <c r="L241" i="50"/>
  <c r="J241" i="50"/>
  <c r="H241" i="50"/>
  <c r="F241" i="50"/>
  <c r="L240" i="50"/>
  <c r="J240" i="50"/>
  <c r="H240" i="50"/>
  <c r="F240" i="50"/>
  <c r="L239" i="50"/>
  <c r="J239" i="50"/>
  <c r="H239" i="50"/>
  <c r="F239" i="50"/>
  <c r="L238" i="50"/>
  <c r="J238" i="50"/>
  <c r="H238" i="50"/>
  <c r="F238" i="50"/>
  <c r="L237" i="50"/>
  <c r="J237" i="50"/>
  <c r="H237" i="50"/>
  <c r="F237" i="50"/>
  <c r="L236" i="50"/>
  <c r="J236" i="50"/>
  <c r="H236" i="50"/>
  <c r="F236" i="50"/>
  <c r="L235" i="50"/>
  <c r="J235" i="50"/>
  <c r="H235" i="50"/>
  <c r="F235" i="50"/>
  <c r="L234" i="50"/>
  <c r="J234" i="50"/>
  <c r="H234" i="50"/>
  <c r="F234" i="50"/>
  <c r="L233" i="50"/>
  <c r="J233" i="50"/>
  <c r="H233" i="50"/>
  <c r="F233" i="50"/>
  <c r="L232" i="50"/>
  <c r="J232" i="50"/>
  <c r="H232" i="50"/>
  <c r="F232" i="50"/>
  <c r="L231" i="50"/>
  <c r="J231" i="50"/>
  <c r="H231" i="50"/>
  <c r="F231" i="50"/>
  <c r="L230" i="50"/>
  <c r="J230" i="50"/>
  <c r="H230" i="50"/>
  <c r="F230" i="50"/>
  <c r="L229" i="50"/>
  <c r="J229" i="50"/>
  <c r="H229" i="50"/>
  <c r="F229" i="50"/>
  <c r="H228" i="50"/>
  <c r="F228" i="50"/>
  <c r="D228" i="50"/>
  <c r="C227" i="50"/>
  <c r="B226" i="50"/>
  <c r="L219" i="50"/>
  <c r="J219" i="50"/>
  <c r="H219" i="50"/>
  <c r="F219" i="50"/>
  <c r="L218" i="50"/>
  <c r="J218" i="50"/>
  <c r="H218" i="50"/>
  <c r="F218" i="50"/>
  <c r="L217" i="50"/>
  <c r="J217" i="50"/>
  <c r="H217" i="50"/>
  <c r="F217" i="50"/>
  <c r="L216" i="50"/>
  <c r="J216" i="50"/>
  <c r="H216" i="50"/>
  <c r="F216" i="50"/>
  <c r="L215" i="50"/>
  <c r="J215" i="50"/>
  <c r="H215" i="50"/>
  <c r="F215" i="50"/>
  <c r="L214" i="50"/>
  <c r="J214" i="50"/>
  <c r="H214" i="50"/>
  <c r="F214" i="50"/>
  <c r="L213" i="50"/>
  <c r="J213" i="50"/>
  <c r="H213" i="50"/>
  <c r="F213" i="50"/>
  <c r="L212" i="50"/>
  <c r="J212" i="50"/>
  <c r="H212" i="50"/>
  <c r="F212" i="50"/>
  <c r="L211" i="50"/>
  <c r="J211" i="50"/>
  <c r="H211" i="50"/>
  <c r="F211" i="50"/>
  <c r="L210" i="50"/>
  <c r="J210" i="50"/>
  <c r="H210" i="50"/>
  <c r="F210" i="50"/>
  <c r="L209" i="50"/>
  <c r="J209" i="50"/>
  <c r="H209" i="50"/>
  <c r="F209" i="50"/>
  <c r="L208" i="50"/>
  <c r="J208" i="50"/>
  <c r="H208" i="50"/>
  <c r="F208" i="50"/>
  <c r="L207" i="50"/>
  <c r="J207" i="50"/>
  <c r="H207" i="50"/>
  <c r="F207" i="50"/>
  <c r="H206" i="50"/>
  <c r="F206" i="50"/>
  <c r="D206" i="50"/>
  <c r="C205" i="50"/>
  <c r="B204" i="50"/>
  <c r="L197" i="50"/>
  <c r="J197" i="50"/>
  <c r="H197" i="50"/>
  <c r="F197" i="50"/>
  <c r="L196" i="50"/>
  <c r="J196" i="50"/>
  <c r="H196" i="50"/>
  <c r="F196" i="50"/>
  <c r="L195" i="50"/>
  <c r="J195" i="50"/>
  <c r="H195" i="50"/>
  <c r="F195" i="50"/>
  <c r="L194" i="50"/>
  <c r="J194" i="50"/>
  <c r="H194" i="50"/>
  <c r="F194" i="50"/>
  <c r="L193" i="50"/>
  <c r="J193" i="50"/>
  <c r="H193" i="50"/>
  <c r="F193" i="50"/>
  <c r="L192" i="50"/>
  <c r="J192" i="50"/>
  <c r="H192" i="50"/>
  <c r="F192" i="50"/>
  <c r="L191" i="50"/>
  <c r="J191" i="50"/>
  <c r="H191" i="50"/>
  <c r="F191" i="50"/>
  <c r="L190" i="50"/>
  <c r="J190" i="50"/>
  <c r="H190" i="50"/>
  <c r="F190" i="50"/>
  <c r="L189" i="50"/>
  <c r="J189" i="50"/>
  <c r="H189" i="50"/>
  <c r="F189" i="50"/>
  <c r="L188" i="50"/>
  <c r="J188" i="50"/>
  <c r="H188" i="50"/>
  <c r="F188" i="50"/>
  <c r="L187" i="50"/>
  <c r="J187" i="50"/>
  <c r="H187" i="50"/>
  <c r="F187" i="50"/>
  <c r="L186" i="50"/>
  <c r="J186" i="50"/>
  <c r="H186" i="50"/>
  <c r="F186" i="50"/>
  <c r="L185" i="50"/>
  <c r="J185" i="50"/>
  <c r="H185" i="50"/>
  <c r="F185" i="50"/>
  <c r="H184" i="50"/>
  <c r="F184" i="50"/>
  <c r="D184" i="50"/>
  <c r="C183" i="50"/>
  <c r="B182" i="50"/>
  <c r="L175" i="50"/>
  <c r="J175" i="50"/>
  <c r="H175" i="50"/>
  <c r="F175" i="50"/>
  <c r="L174" i="50"/>
  <c r="J174" i="50"/>
  <c r="H174" i="50"/>
  <c r="F174" i="50"/>
  <c r="L173" i="50"/>
  <c r="J173" i="50"/>
  <c r="H173" i="50"/>
  <c r="F173" i="50"/>
  <c r="L172" i="50"/>
  <c r="J172" i="50"/>
  <c r="H172" i="50"/>
  <c r="F172" i="50"/>
  <c r="L171" i="50"/>
  <c r="J171" i="50"/>
  <c r="H171" i="50"/>
  <c r="F171" i="50"/>
  <c r="L170" i="50"/>
  <c r="J170" i="50"/>
  <c r="H170" i="50"/>
  <c r="F170" i="50"/>
  <c r="L169" i="50"/>
  <c r="J169" i="50"/>
  <c r="H169" i="50"/>
  <c r="F169" i="50"/>
  <c r="L168" i="50"/>
  <c r="J168" i="50"/>
  <c r="H168" i="50"/>
  <c r="F168" i="50"/>
  <c r="L167" i="50"/>
  <c r="J167" i="50"/>
  <c r="H167" i="50"/>
  <c r="F167" i="50"/>
  <c r="L166" i="50"/>
  <c r="J166" i="50"/>
  <c r="H166" i="50"/>
  <c r="F166" i="50"/>
  <c r="L165" i="50"/>
  <c r="J165" i="50"/>
  <c r="H165" i="50"/>
  <c r="F165" i="50"/>
  <c r="L164" i="50"/>
  <c r="J164" i="50"/>
  <c r="H164" i="50"/>
  <c r="F164" i="50"/>
  <c r="L163" i="50"/>
  <c r="J163" i="50"/>
  <c r="H163" i="50"/>
  <c r="F163" i="50"/>
  <c r="H162" i="50"/>
  <c r="F162" i="50"/>
  <c r="D162" i="50"/>
  <c r="C161" i="50"/>
  <c r="B160" i="50"/>
  <c r="L153" i="50"/>
  <c r="J153" i="50"/>
  <c r="H153" i="50"/>
  <c r="F153" i="50"/>
  <c r="L152" i="50"/>
  <c r="J152" i="50"/>
  <c r="H152" i="50"/>
  <c r="F152" i="50"/>
  <c r="L151" i="50"/>
  <c r="J151" i="50"/>
  <c r="H151" i="50"/>
  <c r="F151" i="50"/>
  <c r="L150" i="50"/>
  <c r="J150" i="50"/>
  <c r="H150" i="50"/>
  <c r="F150" i="50"/>
  <c r="L149" i="50"/>
  <c r="J149" i="50"/>
  <c r="H149" i="50"/>
  <c r="F149" i="50"/>
  <c r="L148" i="50"/>
  <c r="J148" i="50"/>
  <c r="H148" i="50"/>
  <c r="F148" i="50"/>
  <c r="L147" i="50"/>
  <c r="J147" i="50"/>
  <c r="H147" i="50"/>
  <c r="F147" i="50"/>
  <c r="L146" i="50"/>
  <c r="J146" i="50"/>
  <c r="H146" i="50"/>
  <c r="F146" i="50"/>
  <c r="L145" i="50"/>
  <c r="J145" i="50"/>
  <c r="H145" i="50"/>
  <c r="F145" i="50"/>
  <c r="L144" i="50"/>
  <c r="J144" i="50"/>
  <c r="H144" i="50"/>
  <c r="F144" i="50"/>
  <c r="L143" i="50"/>
  <c r="J143" i="50"/>
  <c r="H143" i="50"/>
  <c r="F143" i="50"/>
  <c r="L142" i="50"/>
  <c r="J142" i="50"/>
  <c r="H142" i="50"/>
  <c r="F142" i="50"/>
  <c r="L141" i="50"/>
  <c r="J141" i="50"/>
  <c r="H141" i="50"/>
  <c r="F141" i="50"/>
  <c r="H140" i="50"/>
  <c r="F140" i="50"/>
  <c r="D140" i="50"/>
  <c r="C139" i="50"/>
  <c r="B138" i="50"/>
  <c r="L131" i="50"/>
  <c r="J131" i="50"/>
  <c r="H131" i="50"/>
  <c r="F131" i="50"/>
  <c r="L130" i="50"/>
  <c r="J130" i="50"/>
  <c r="H130" i="50"/>
  <c r="F130" i="50"/>
  <c r="L129" i="50"/>
  <c r="J129" i="50"/>
  <c r="H129" i="50"/>
  <c r="F129" i="50"/>
  <c r="L128" i="50"/>
  <c r="J128" i="50"/>
  <c r="H128" i="50"/>
  <c r="F128" i="50"/>
  <c r="L127" i="50"/>
  <c r="J127" i="50"/>
  <c r="H127" i="50"/>
  <c r="F127" i="50"/>
  <c r="L126" i="50"/>
  <c r="J126" i="50"/>
  <c r="H126" i="50"/>
  <c r="F126" i="50"/>
  <c r="L125" i="50"/>
  <c r="J125" i="50"/>
  <c r="H125" i="50"/>
  <c r="F125" i="50"/>
  <c r="L124" i="50"/>
  <c r="J124" i="50"/>
  <c r="H124" i="50"/>
  <c r="F124" i="50"/>
  <c r="L123" i="50"/>
  <c r="J123" i="50"/>
  <c r="H123" i="50"/>
  <c r="F123" i="50"/>
  <c r="L122" i="50"/>
  <c r="J122" i="50"/>
  <c r="H122" i="50"/>
  <c r="F122" i="50"/>
  <c r="L121" i="50"/>
  <c r="J121" i="50"/>
  <c r="H121" i="50"/>
  <c r="F121" i="50"/>
  <c r="L120" i="50"/>
  <c r="J120" i="50"/>
  <c r="H120" i="50"/>
  <c r="F120" i="50"/>
  <c r="L119" i="50"/>
  <c r="J119" i="50"/>
  <c r="H119" i="50"/>
  <c r="F119" i="50"/>
  <c r="H118" i="50"/>
  <c r="F118" i="50"/>
  <c r="D118" i="50"/>
  <c r="C117" i="50"/>
  <c r="B116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H96" i="50"/>
  <c r="F96" i="50"/>
  <c r="D96" i="50"/>
  <c r="C95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H74" i="50"/>
  <c r="F74" i="50"/>
  <c r="D74" i="50"/>
  <c r="C73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H52" i="50"/>
  <c r="F52" i="50"/>
  <c r="D52" i="50"/>
  <c r="C51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H30" i="50"/>
  <c r="F30" i="50"/>
  <c r="D30" i="50"/>
  <c r="C29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74" i="49"/>
  <c r="J74" i="49"/>
  <c r="H74" i="49"/>
  <c r="F74" i="49"/>
  <c r="D74" i="49"/>
  <c r="C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52" i="49"/>
  <c r="J52" i="49"/>
  <c r="H52" i="49"/>
  <c r="F52" i="49"/>
  <c r="D52" i="49"/>
  <c r="C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30" i="49"/>
  <c r="J30" i="49"/>
  <c r="H30" i="49"/>
  <c r="F30" i="49"/>
  <c r="D30" i="49"/>
  <c r="C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C7" i="49"/>
  <c r="L285" i="48" l="1"/>
  <c r="J285" i="48"/>
  <c r="H285" i="48"/>
  <c r="F285" i="48"/>
  <c r="L284" i="48"/>
  <c r="J284" i="48"/>
  <c r="H284" i="48"/>
  <c r="F284" i="48"/>
  <c r="L283" i="48"/>
  <c r="J283" i="48"/>
  <c r="H283" i="48"/>
  <c r="F283" i="48"/>
  <c r="L282" i="48"/>
  <c r="J282" i="48"/>
  <c r="H282" i="48"/>
  <c r="F282" i="48"/>
  <c r="L281" i="48"/>
  <c r="J281" i="48"/>
  <c r="H281" i="48"/>
  <c r="F281" i="48"/>
  <c r="L280" i="48"/>
  <c r="J280" i="48"/>
  <c r="H280" i="48"/>
  <c r="F280" i="48"/>
  <c r="L279" i="48"/>
  <c r="J279" i="48"/>
  <c r="H279" i="48"/>
  <c r="F279" i="48"/>
  <c r="L278" i="48"/>
  <c r="J278" i="48"/>
  <c r="H278" i="48"/>
  <c r="F278" i="48"/>
  <c r="L277" i="48"/>
  <c r="J277" i="48"/>
  <c r="H277" i="48"/>
  <c r="F277" i="48"/>
  <c r="L276" i="48"/>
  <c r="J276" i="48"/>
  <c r="H276" i="48"/>
  <c r="F276" i="48"/>
  <c r="L275" i="48"/>
  <c r="J275" i="48"/>
  <c r="H275" i="48"/>
  <c r="F275" i="48"/>
  <c r="L274" i="48"/>
  <c r="J274" i="48"/>
  <c r="H274" i="48"/>
  <c r="F274" i="48"/>
  <c r="L273" i="48"/>
  <c r="J273" i="48"/>
  <c r="H273" i="48"/>
  <c r="F273" i="48"/>
  <c r="L272" i="48"/>
  <c r="J272" i="48"/>
  <c r="H272" i="48"/>
  <c r="F272" i="48"/>
  <c r="D272" i="48"/>
  <c r="C271" i="48"/>
  <c r="B270" i="48"/>
  <c r="L263" i="48"/>
  <c r="J263" i="48"/>
  <c r="H263" i="48"/>
  <c r="F263" i="48"/>
  <c r="L262" i="48"/>
  <c r="J262" i="48"/>
  <c r="H262" i="48"/>
  <c r="F262" i="48"/>
  <c r="L261" i="48"/>
  <c r="J261" i="48"/>
  <c r="H261" i="48"/>
  <c r="F261" i="48"/>
  <c r="L260" i="48"/>
  <c r="J260" i="48"/>
  <c r="H260" i="48"/>
  <c r="F260" i="48"/>
  <c r="L259" i="48"/>
  <c r="J259" i="48"/>
  <c r="H259" i="48"/>
  <c r="F259" i="48"/>
  <c r="L258" i="48"/>
  <c r="J258" i="48"/>
  <c r="H258" i="48"/>
  <c r="F258" i="48"/>
  <c r="L257" i="48"/>
  <c r="J257" i="48"/>
  <c r="H257" i="48"/>
  <c r="F257" i="48"/>
  <c r="L256" i="48"/>
  <c r="J256" i="48"/>
  <c r="H256" i="48"/>
  <c r="F256" i="48"/>
  <c r="L255" i="48"/>
  <c r="J255" i="48"/>
  <c r="H255" i="48"/>
  <c r="F255" i="48"/>
  <c r="L254" i="48"/>
  <c r="J254" i="48"/>
  <c r="H254" i="48"/>
  <c r="F254" i="48"/>
  <c r="L253" i="48"/>
  <c r="J253" i="48"/>
  <c r="H253" i="48"/>
  <c r="F253" i="48"/>
  <c r="L252" i="48"/>
  <c r="J252" i="48"/>
  <c r="H252" i="48"/>
  <c r="F252" i="48"/>
  <c r="L251" i="48"/>
  <c r="J251" i="48"/>
  <c r="H251" i="48"/>
  <c r="F251" i="48"/>
  <c r="L250" i="48"/>
  <c r="J250" i="48"/>
  <c r="H250" i="48"/>
  <c r="F250" i="48"/>
  <c r="D250" i="48"/>
  <c r="C249" i="48"/>
  <c r="B248" i="48"/>
  <c r="L241" i="48"/>
  <c r="J241" i="48"/>
  <c r="H241" i="48"/>
  <c r="F241" i="48"/>
  <c r="L240" i="48"/>
  <c r="J240" i="48"/>
  <c r="H240" i="48"/>
  <c r="F240" i="48"/>
  <c r="L239" i="48"/>
  <c r="J239" i="48"/>
  <c r="H239" i="48"/>
  <c r="F239" i="48"/>
  <c r="L238" i="48"/>
  <c r="J238" i="48"/>
  <c r="H238" i="48"/>
  <c r="F238" i="48"/>
  <c r="L237" i="48"/>
  <c r="J237" i="48"/>
  <c r="H237" i="48"/>
  <c r="F237" i="48"/>
  <c r="L236" i="48"/>
  <c r="J236" i="48"/>
  <c r="H236" i="48"/>
  <c r="F236" i="48"/>
  <c r="L235" i="48"/>
  <c r="J235" i="48"/>
  <c r="H235" i="48"/>
  <c r="F235" i="48"/>
  <c r="L234" i="48"/>
  <c r="J234" i="48"/>
  <c r="H234" i="48"/>
  <c r="F234" i="48"/>
  <c r="L233" i="48"/>
  <c r="J233" i="48"/>
  <c r="H233" i="48"/>
  <c r="F233" i="48"/>
  <c r="L232" i="48"/>
  <c r="J232" i="48"/>
  <c r="H232" i="48"/>
  <c r="F232" i="48"/>
  <c r="L231" i="48"/>
  <c r="J231" i="48"/>
  <c r="H231" i="48"/>
  <c r="F231" i="48"/>
  <c r="L230" i="48"/>
  <c r="J230" i="48"/>
  <c r="H230" i="48"/>
  <c r="F230" i="48"/>
  <c r="L229" i="48"/>
  <c r="J229" i="48"/>
  <c r="H229" i="48"/>
  <c r="F229" i="48"/>
  <c r="L228" i="48"/>
  <c r="J228" i="48"/>
  <c r="H228" i="48"/>
  <c r="F228" i="48"/>
  <c r="D228" i="48"/>
  <c r="C227" i="48"/>
  <c r="B226" i="48"/>
  <c r="L219" i="48"/>
  <c r="J219" i="48"/>
  <c r="H219" i="48"/>
  <c r="F219" i="48"/>
  <c r="L218" i="48"/>
  <c r="J218" i="48"/>
  <c r="H218" i="48"/>
  <c r="F218" i="48"/>
  <c r="L217" i="48"/>
  <c r="J217" i="48"/>
  <c r="H217" i="48"/>
  <c r="F217" i="48"/>
  <c r="L216" i="48"/>
  <c r="J216" i="48"/>
  <c r="H216" i="48"/>
  <c r="F216" i="48"/>
  <c r="L215" i="48"/>
  <c r="J215" i="48"/>
  <c r="H215" i="48"/>
  <c r="F215" i="48"/>
  <c r="L214" i="48"/>
  <c r="J214" i="48"/>
  <c r="H214" i="48"/>
  <c r="F214" i="48"/>
  <c r="L213" i="48"/>
  <c r="J213" i="48"/>
  <c r="H213" i="48"/>
  <c r="F213" i="48"/>
  <c r="L212" i="48"/>
  <c r="J212" i="48"/>
  <c r="H212" i="48"/>
  <c r="F212" i="48"/>
  <c r="L211" i="48"/>
  <c r="J211" i="48"/>
  <c r="H211" i="48"/>
  <c r="F211" i="48"/>
  <c r="L210" i="48"/>
  <c r="J210" i="48"/>
  <c r="H210" i="48"/>
  <c r="F210" i="48"/>
  <c r="L209" i="48"/>
  <c r="J209" i="48"/>
  <c r="H209" i="48"/>
  <c r="F209" i="48"/>
  <c r="L208" i="48"/>
  <c r="J208" i="48"/>
  <c r="H208" i="48"/>
  <c r="F208" i="48"/>
  <c r="L207" i="48"/>
  <c r="J207" i="48"/>
  <c r="H207" i="48"/>
  <c r="F207" i="48"/>
  <c r="L206" i="48"/>
  <c r="J206" i="48"/>
  <c r="H206" i="48"/>
  <c r="F206" i="48"/>
  <c r="D206" i="48"/>
  <c r="C205" i="48"/>
  <c r="B204" i="48"/>
  <c r="L197" i="48"/>
  <c r="J197" i="48"/>
  <c r="H197" i="48"/>
  <c r="F197" i="48"/>
  <c r="L196" i="48"/>
  <c r="J196" i="48"/>
  <c r="H196" i="48"/>
  <c r="F196" i="48"/>
  <c r="L195" i="48"/>
  <c r="J195" i="48"/>
  <c r="H195" i="48"/>
  <c r="F195" i="48"/>
  <c r="L194" i="48"/>
  <c r="J194" i="48"/>
  <c r="H194" i="48"/>
  <c r="F194" i="48"/>
  <c r="L193" i="48"/>
  <c r="J193" i="48"/>
  <c r="H193" i="48"/>
  <c r="F193" i="48"/>
  <c r="L192" i="48"/>
  <c r="J192" i="48"/>
  <c r="H192" i="48"/>
  <c r="F192" i="48"/>
  <c r="L191" i="48"/>
  <c r="J191" i="48"/>
  <c r="H191" i="48"/>
  <c r="F191" i="48"/>
  <c r="L190" i="48"/>
  <c r="J190" i="48"/>
  <c r="H190" i="48"/>
  <c r="F190" i="48"/>
  <c r="L189" i="48"/>
  <c r="J189" i="48"/>
  <c r="H189" i="48"/>
  <c r="F189" i="48"/>
  <c r="L188" i="48"/>
  <c r="J188" i="48"/>
  <c r="H188" i="48"/>
  <c r="F188" i="48"/>
  <c r="L187" i="48"/>
  <c r="J187" i="48"/>
  <c r="H187" i="48"/>
  <c r="F187" i="48"/>
  <c r="L186" i="48"/>
  <c r="J186" i="48"/>
  <c r="H186" i="48"/>
  <c r="F186" i="48"/>
  <c r="L185" i="48"/>
  <c r="J185" i="48"/>
  <c r="H185" i="48"/>
  <c r="F185" i="48"/>
  <c r="L184" i="48"/>
  <c r="J184" i="48"/>
  <c r="H184" i="48"/>
  <c r="F184" i="48"/>
  <c r="D184" i="48"/>
  <c r="C183" i="48"/>
  <c r="B182" i="48"/>
  <c r="L175" i="48"/>
  <c r="J175" i="48"/>
  <c r="H175" i="48"/>
  <c r="F175" i="48"/>
  <c r="L174" i="48"/>
  <c r="J174" i="48"/>
  <c r="H174" i="48"/>
  <c r="F174" i="48"/>
  <c r="L173" i="48"/>
  <c r="J173" i="48"/>
  <c r="H173" i="48"/>
  <c r="F173" i="48"/>
  <c r="L172" i="48"/>
  <c r="J172" i="48"/>
  <c r="H172" i="48"/>
  <c r="F172" i="48"/>
  <c r="L171" i="48"/>
  <c r="J171" i="48"/>
  <c r="H171" i="48"/>
  <c r="F171" i="48"/>
  <c r="L170" i="48"/>
  <c r="J170" i="48"/>
  <c r="H170" i="48"/>
  <c r="F170" i="48"/>
  <c r="L169" i="48"/>
  <c r="J169" i="48"/>
  <c r="H169" i="48"/>
  <c r="F169" i="48"/>
  <c r="L168" i="48"/>
  <c r="J168" i="48"/>
  <c r="H168" i="48"/>
  <c r="F168" i="48"/>
  <c r="L167" i="48"/>
  <c r="J167" i="48"/>
  <c r="H167" i="48"/>
  <c r="F167" i="48"/>
  <c r="L166" i="48"/>
  <c r="J166" i="48"/>
  <c r="H166" i="48"/>
  <c r="F166" i="48"/>
  <c r="L165" i="48"/>
  <c r="J165" i="48"/>
  <c r="H165" i="48"/>
  <c r="F165" i="48"/>
  <c r="L164" i="48"/>
  <c r="J164" i="48"/>
  <c r="H164" i="48"/>
  <c r="F164" i="48"/>
  <c r="L163" i="48"/>
  <c r="J163" i="48"/>
  <c r="H163" i="48"/>
  <c r="F163" i="48"/>
  <c r="L162" i="48"/>
  <c r="J162" i="48"/>
  <c r="H162" i="48"/>
  <c r="F162" i="48"/>
  <c r="D162" i="48"/>
  <c r="C161" i="48"/>
  <c r="B160" i="48"/>
  <c r="L153" i="48"/>
  <c r="J153" i="48"/>
  <c r="H153" i="48"/>
  <c r="F153" i="48"/>
  <c r="L152" i="48"/>
  <c r="J152" i="48"/>
  <c r="H152" i="48"/>
  <c r="F152" i="48"/>
  <c r="L151" i="48"/>
  <c r="J151" i="48"/>
  <c r="H151" i="48"/>
  <c r="F151" i="48"/>
  <c r="L150" i="48"/>
  <c r="J150" i="48"/>
  <c r="H150" i="48"/>
  <c r="F150" i="48"/>
  <c r="L149" i="48"/>
  <c r="J149" i="48"/>
  <c r="H149" i="48"/>
  <c r="F149" i="48"/>
  <c r="L148" i="48"/>
  <c r="J148" i="48"/>
  <c r="H148" i="48"/>
  <c r="F148" i="48"/>
  <c r="L147" i="48"/>
  <c r="J147" i="48"/>
  <c r="H147" i="48"/>
  <c r="F147" i="48"/>
  <c r="L146" i="48"/>
  <c r="J146" i="48"/>
  <c r="H146" i="48"/>
  <c r="F146" i="48"/>
  <c r="L145" i="48"/>
  <c r="J145" i="48"/>
  <c r="H145" i="48"/>
  <c r="F145" i="48"/>
  <c r="L144" i="48"/>
  <c r="J144" i="48"/>
  <c r="H144" i="48"/>
  <c r="F144" i="48"/>
  <c r="L143" i="48"/>
  <c r="J143" i="48"/>
  <c r="H143" i="48"/>
  <c r="F143" i="48"/>
  <c r="L142" i="48"/>
  <c r="J142" i="48"/>
  <c r="H142" i="48"/>
  <c r="F142" i="48"/>
  <c r="L141" i="48"/>
  <c r="J141" i="48"/>
  <c r="H141" i="48"/>
  <c r="F141" i="48"/>
  <c r="L140" i="48"/>
  <c r="J140" i="48"/>
  <c r="H140" i="48"/>
  <c r="F140" i="48"/>
  <c r="D140" i="48"/>
  <c r="C139" i="48"/>
  <c r="B138" i="48"/>
  <c r="L131" i="48"/>
  <c r="J131" i="48"/>
  <c r="H131" i="48"/>
  <c r="F131" i="48"/>
  <c r="L130" i="48"/>
  <c r="J130" i="48"/>
  <c r="H130" i="48"/>
  <c r="F130" i="48"/>
  <c r="L129" i="48"/>
  <c r="J129" i="48"/>
  <c r="H129" i="48"/>
  <c r="F129" i="48"/>
  <c r="L128" i="48"/>
  <c r="J128" i="48"/>
  <c r="H128" i="48"/>
  <c r="F128" i="48"/>
  <c r="L127" i="48"/>
  <c r="J127" i="48"/>
  <c r="H127" i="48"/>
  <c r="F127" i="48"/>
  <c r="L126" i="48"/>
  <c r="J126" i="48"/>
  <c r="H126" i="48"/>
  <c r="F126" i="48"/>
  <c r="L125" i="48"/>
  <c r="J125" i="48"/>
  <c r="H125" i="48"/>
  <c r="F125" i="48"/>
  <c r="L124" i="48"/>
  <c r="J124" i="48"/>
  <c r="H124" i="48"/>
  <c r="F124" i="48"/>
  <c r="L123" i="48"/>
  <c r="J123" i="48"/>
  <c r="H123" i="48"/>
  <c r="F123" i="48"/>
  <c r="L122" i="48"/>
  <c r="J122" i="48"/>
  <c r="H122" i="48"/>
  <c r="F122" i="48"/>
  <c r="L121" i="48"/>
  <c r="J121" i="48"/>
  <c r="H121" i="48"/>
  <c r="F121" i="48"/>
  <c r="L120" i="48"/>
  <c r="J120" i="48"/>
  <c r="H120" i="48"/>
  <c r="F120" i="48"/>
  <c r="L119" i="48"/>
  <c r="J119" i="48"/>
  <c r="H119" i="48"/>
  <c r="F119" i="48"/>
  <c r="L118" i="48"/>
  <c r="J118" i="48"/>
  <c r="H118" i="48"/>
  <c r="F118" i="48"/>
  <c r="D118" i="48"/>
  <c r="C117" i="48"/>
  <c r="B116" i="48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F96" i="48"/>
  <c r="D96" i="48"/>
  <c r="C95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N135" i="43" l="1"/>
  <c r="L135" i="43"/>
  <c r="K135" i="43"/>
  <c r="M135" i="43"/>
  <c r="T5" i="43"/>
  <c r="N5" i="43"/>
  <c r="M5" i="43"/>
  <c r="L5" i="43"/>
  <c r="J5" i="43"/>
  <c r="F5" i="43"/>
  <c r="R5" i="43"/>
  <c r="I135" i="42"/>
  <c r="H135" i="42"/>
  <c r="S5" i="42"/>
  <c r="R5" i="42"/>
  <c r="F5" i="42"/>
  <c r="N135" i="41"/>
  <c r="L135" i="41"/>
  <c r="K135" i="41"/>
  <c r="T5" i="41"/>
  <c r="N5" i="41"/>
  <c r="M5" i="41"/>
  <c r="L5" i="41"/>
  <c r="M133" i="40"/>
  <c r="I133" i="40"/>
  <c r="F5" i="40"/>
  <c r="M133" i="39"/>
  <c r="L133" i="39"/>
  <c r="K133" i="39"/>
  <c r="I133" i="39"/>
  <c r="F5" i="39"/>
  <c r="I133" i="38"/>
  <c r="T5" i="38"/>
  <c r="Q5" i="38"/>
  <c r="P5" i="38"/>
  <c r="M5" i="38"/>
  <c r="L5" i="38"/>
  <c r="N5" i="38"/>
  <c r="I5" i="38"/>
  <c r="H5" i="38"/>
  <c r="K123" i="37"/>
  <c r="R5" i="37"/>
  <c r="AO29" i="35"/>
  <c r="X29" i="35"/>
  <c r="AO7" i="35"/>
  <c r="AN7" i="35"/>
  <c r="AR7" i="35"/>
  <c r="P7" i="35"/>
  <c r="H7" i="35"/>
  <c r="I7" i="35"/>
  <c r="O8" i="33"/>
  <c r="N8" i="33"/>
  <c r="O74" i="31"/>
  <c r="L74" i="31"/>
  <c r="D74" i="31"/>
  <c r="N74" i="31"/>
  <c r="J74" i="31"/>
  <c r="F74" i="31"/>
  <c r="N52" i="31"/>
  <c r="J52" i="31"/>
  <c r="L52" i="31"/>
  <c r="D52" i="31"/>
  <c r="L30" i="31"/>
  <c r="H30" i="31"/>
  <c r="N8" i="31"/>
  <c r="F8" i="31"/>
  <c r="D8" i="31"/>
  <c r="O8" i="31"/>
  <c r="J8" i="31"/>
  <c r="H8" i="31"/>
  <c r="L272" i="30"/>
  <c r="J272" i="30"/>
  <c r="D272" i="30"/>
  <c r="H272" i="30"/>
  <c r="F272" i="30"/>
  <c r="C271" i="30"/>
  <c r="B270" i="30"/>
  <c r="L250" i="30"/>
  <c r="J250" i="30"/>
  <c r="D250" i="30"/>
  <c r="F250" i="30"/>
  <c r="C249" i="30"/>
  <c r="B248" i="30"/>
  <c r="L228" i="30"/>
  <c r="J228" i="30"/>
  <c r="D228" i="30"/>
  <c r="F228" i="30"/>
  <c r="C227" i="30"/>
  <c r="B226" i="30"/>
  <c r="L206" i="30"/>
  <c r="J206" i="30"/>
  <c r="D206" i="30"/>
  <c r="O206" i="30"/>
  <c r="H206" i="30"/>
  <c r="F206" i="30"/>
  <c r="C205" i="30"/>
  <c r="B204" i="30"/>
  <c r="L184" i="30"/>
  <c r="D184" i="30"/>
  <c r="J184" i="30"/>
  <c r="H184" i="30"/>
  <c r="F184" i="30"/>
  <c r="C183" i="30"/>
  <c r="B182" i="30"/>
  <c r="N162" i="30"/>
  <c r="D162" i="30"/>
  <c r="O162" i="30"/>
  <c r="H162" i="30"/>
  <c r="F162" i="30"/>
  <c r="C161" i="30"/>
  <c r="B160" i="30"/>
  <c r="O140" i="30"/>
  <c r="N140" i="30"/>
  <c r="D140" i="30"/>
  <c r="H140" i="30"/>
  <c r="F140" i="30"/>
  <c r="C139" i="30"/>
  <c r="B138" i="30"/>
  <c r="O118" i="30"/>
  <c r="N118" i="30"/>
  <c r="D118" i="30"/>
  <c r="H118" i="30"/>
  <c r="F118" i="30"/>
  <c r="C117" i="30"/>
  <c r="B116" i="30"/>
  <c r="O96" i="30"/>
  <c r="D96" i="30"/>
  <c r="N96" i="30"/>
  <c r="J96" i="30"/>
  <c r="H96" i="30"/>
  <c r="F96" i="30"/>
  <c r="C95" i="30"/>
  <c r="L74" i="30"/>
  <c r="J74" i="30"/>
  <c r="D74" i="30"/>
  <c r="H74" i="30"/>
  <c r="F74" i="30"/>
  <c r="C73" i="30"/>
  <c r="O52" i="30"/>
  <c r="H52" i="30"/>
  <c r="F52" i="30"/>
  <c r="D52" i="30"/>
  <c r="C51" i="30"/>
  <c r="L30" i="30"/>
  <c r="J30" i="30"/>
  <c r="D30" i="30"/>
  <c r="F30" i="30"/>
  <c r="C29" i="30"/>
  <c r="J8" i="30"/>
  <c r="H8" i="30"/>
  <c r="D8" i="30"/>
  <c r="L8" i="30"/>
  <c r="C7" i="30"/>
  <c r="M6" i="28"/>
  <c r="K6" i="28"/>
  <c r="J6" i="28"/>
  <c r="B4" i="28"/>
  <c r="M6" i="27"/>
  <c r="K6" i="27"/>
  <c r="L6" i="27"/>
  <c r="B3" i="27"/>
  <c r="B4" i="26"/>
  <c r="Y7" i="22"/>
  <c r="AB7" i="22"/>
  <c r="Z7" i="22"/>
  <c r="N7" i="22"/>
  <c r="L7" i="22"/>
  <c r="K7" i="22"/>
  <c r="J7" i="22"/>
  <c r="M7" i="22"/>
  <c r="B4" i="22"/>
  <c r="B5" i="21"/>
  <c r="V7" i="19"/>
  <c r="R7" i="19"/>
  <c r="N7" i="19"/>
  <c r="J7" i="19"/>
  <c r="F7" i="19"/>
  <c r="B4" i="19"/>
  <c r="AB6" i="18"/>
  <c r="Z6" i="18"/>
  <c r="AA6" i="18"/>
  <c r="T6" i="18"/>
  <c r="R6" i="18"/>
  <c r="S6" i="18"/>
  <c r="K6" i="18"/>
  <c r="I6" i="18"/>
  <c r="B3" i="18"/>
  <c r="AA7" i="17"/>
  <c r="Y7" i="17"/>
  <c r="X7" i="17"/>
  <c r="W7" i="17"/>
  <c r="Z7" i="17"/>
  <c r="M7" i="17"/>
  <c r="B4" i="17"/>
  <c r="K7" i="16"/>
  <c r="J7" i="16"/>
  <c r="I7" i="16"/>
  <c r="M7" i="16"/>
  <c r="B4" i="16"/>
  <c r="K7" i="15"/>
  <c r="B4" i="15"/>
  <c r="B6" i="14"/>
  <c r="AA6" i="13"/>
  <c r="X6" i="13"/>
  <c r="W6" i="13"/>
  <c r="M6" i="13"/>
  <c r="B3" i="13"/>
  <c r="U5" i="12"/>
  <c r="N5" i="12"/>
  <c r="M5" i="12"/>
  <c r="L5" i="12"/>
  <c r="J5" i="12"/>
  <c r="I5" i="12"/>
  <c r="P8" i="9"/>
  <c r="M6" i="6"/>
  <c r="K6" i="6"/>
  <c r="J6" i="6"/>
  <c r="I6" i="6"/>
  <c r="B3" i="6"/>
  <c r="W6" i="5"/>
  <c r="U6" i="5"/>
  <c r="T6" i="5"/>
  <c r="M6" i="5"/>
  <c r="L6" i="5"/>
  <c r="B3" i="5"/>
  <c r="N152" i="3"/>
  <c r="N79" i="3"/>
  <c r="N6" i="3"/>
  <c r="L56" i="2"/>
  <c r="K56" i="2"/>
  <c r="J56" i="2"/>
  <c r="N31" i="2"/>
  <c r="L31" i="2"/>
  <c r="J31" i="2"/>
  <c r="K31" i="2"/>
  <c r="N6" i="2"/>
  <c r="M6" i="2"/>
  <c r="B39" i="1"/>
  <c r="B38" i="1"/>
  <c r="B37" i="1"/>
  <c r="M2" i="1"/>
  <c r="J21" i="3" l="1"/>
  <c r="N21" i="3"/>
  <c r="M21" i="3"/>
  <c r="L21" i="3"/>
  <c r="K21" i="3"/>
  <c r="E115" i="3"/>
  <c r="I121" i="3"/>
  <c r="N110" i="3"/>
  <c r="M110" i="3"/>
  <c r="L110" i="3"/>
  <c r="K110" i="3"/>
  <c r="J110" i="3"/>
  <c r="N179" i="3"/>
  <c r="M10" i="5"/>
  <c r="W25" i="5"/>
  <c r="K23" i="2"/>
  <c r="J23" i="2"/>
  <c r="G114" i="3"/>
  <c r="N9" i="3"/>
  <c r="M9" i="3"/>
  <c r="J9" i="3"/>
  <c r="L9" i="3"/>
  <c r="K9" i="3"/>
  <c r="E68" i="2"/>
  <c r="N29" i="3"/>
  <c r="M29" i="3"/>
  <c r="L29" i="3"/>
  <c r="K29" i="3"/>
  <c r="J29" i="3"/>
  <c r="J42" i="3"/>
  <c r="M42" i="3"/>
  <c r="L42" i="3"/>
  <c r="K42" i="3"/>
  <c r="N98" i="3"/>
  <c r="M98" i="3"/>
  <c r="L98" i="3"/>
  <c r="J98" i="3"/>
  <c r="K98" i="3"/>
  <c r="G122" i="3"/>
  <c r="N145" i="3"/>
  <c r="J145" i="3"/>
  <c r="K145" i="3"/>
  <c r="T40" i="6"/>
  <c r="V40" i="6"/>
  <c r="N36" i="2"/>
  <c r="M25" i="5"/>
  <c r="N32" i="2"/>
  <c r="F68" i="2"/>
  <c r="J17" i="3"/>
  <c r="N17" i="3"/>
  <c r="M17" i="3"/>
  <c r="L17" i="3"/>
  <c r="K17" i="3"/>
  <c r="M50" i="3"/>
  <c r="J50" i="3"/>
  <c r="L50" i="3"/>
  <c r="K50" i="3"/>
  <c r="J64" i="3"/>
  <c r="N64" i="3"/>
  <c r="M64" i="3"/>
  <c r="L64" i="3"/>
  <c r="K64" i="3"/>
  <c r="N86" i="3"/>
  <c r="M86" i="3"/>
  <c r="L86" i="3"/>
  <c r="J86" i="3"/>
  <c r="K86" i="3"/>
  <c r="E123" i="3"/>
  <c r="N60" i="2"/>
  <c r="J90" i="3"/>
  <c r="N90" i="3"/>
  <c r="M90" i="3"/>
  <c r="L90" i="3"/>
  <c r="K90" i="3"/>
  <c r="N64" i="2"/>
  <c r="N37" i="3"/>
  <c r="J37" i="3"/>
  <c r="M37" i="3"/>
  <c r="L37" i="3"/>
  <c r="K37" i="3"/>
  <c r="J58" i="3"/>
  <c r="M58" i="3"/>
  <c r="L58" i="3"/>
  <c r="K58" i="3"/>
  <c r="N106" i="3"/>
  <c r="M106" i="3"/>
  <c r="L106" i="3"/>
  <c r="I117" i="3"/>
  <c r="K106" i="3"/>
  <c r="J106" i="3"/>
  <c r="N175" i="3"/>
  <c r="M27" i="5"/>
  <c r="T44" i="6"/>
  <c r="V44" i="6"/>
  <c r="J42" i="6"/>
  <c r="M42" i="6"/>
  <c r="L42" i="6"/>
  <c r="N33" i="3"/>
  <c r="M33" i="3"/>
  <c r="L33" i="3"/>
  <c r="J33" i="3"/>
  <c r="K33" i="3"/>
  <c r="I113" i="3"/>
  <c r="N102" i="3"/>
  <c r="M102" i="3"/>
  <c r="J102" i="3"/>
  <c r="L102" i="3"/>
  <c r="K102" i="3"/>
  <c r="K218" i="3"/>
  <c r="J218" i="3"/>
  <c r="N137" i="3"/>
  <c r="K47" i="2"/>
  <c r="J47" i="2"/>
  <c r="N25" i="3"/>
  <c r="M25" i="3"/>
  <c r="J25" i="3"/>
  <c r="L25" i="3"/>
  <c r="K25" i="3"/>
  <c r="J72" i="3"/>
  <c r="N72" i="3"/>
  <c r="M72" i="3"/>
  <c r="L72" i="3"/>
  <c r="K72" i="3"/>
  <c r="N94" i="3"/>
  <c r="J94" i="3"/>
  <c r="M94" i="3"/>
  <c r="L94" i="3"/>
  <c r="K94" i="3"/>
  <c r="G118" i="3"/>
  <c r="N141" i="3"/>
  <c r="W8" i="5"/>
  <c r="K7" i="6"/>
  <c r="J7" i="6"/>
  <c r="I7" i="6"/>
  <c r="M7" i="6"/>
  <c r="L7" i="6"/>
  <c r="J26" i="6"/>
  <c r="L26" i="6"/>
  <c r="J74" i="2"/>
  <c r="K74" i="2"/>
  <c r="J68" i="3"/>
  <c r="N68" i="3"/>
  <c r="M68" i="3"/>
  <c r="L68" i="3"/>
  <c r="K68" i="3"/>
  <c r="L73" i="2"/>
  <c r="M73" i="2"/>
  <c r="J13" i="3"/>
  <c r="N13" i="3"/>
  <c r="M13" i="3"/>
  <c r="L13" i="3"/>
  <c r="K13" i="3"/>
  <c r="N82" i="3"/>
  <c r="M82" i="3"/>
  <c r="L82" i="3"/>
  <c r="J82" i="3"/>
  <c r="K82" i="3"/>
  <c r="E119" i="3"/>
  <c r="N183" i="3"/>
  <c r="M36" i="5"/>
  <c r="D15" i="11"/>
  <c r="H114" i="3"/>
  <c r="M7" i="5"/>
  <c r="K7" i="5"/>
  <c r="I7" i="5"/>
  <c r="S21" i="6"/>
  <c r="U21" i="6"/>
  <c r="P12" i="9"/>
  <c r="O12" i="9"/>
  <c r="E18" i="2"/>
  <c r="N33" i="2"/>
  <c r="J33" i="2"/>
  <c r="K33" i="2"/>
  <c r="N57" i="2"/>
  <c r="K57" i="2"/>
  <c r="J57" i="2"/>
  <c r="N65" i="2"/>
  <c r="I68" i="2"/>
  <c r="M65" i="2"/>
  <c r="L65" i="2"/>
  <c r="K65" i="2"/>
  <c r="J65" i="2"/>
  <c r="N10" i="3"/>
  <c r="M10" i="3"/>
  <c r="L10" i="3"/>
  <c r="K10" i="3"/>
  <c r="J10" i="3"/>
  <c r="N14" i="3"/>
  <c r="M14" i="3"/>
  <c r="L14" i="3"/>
  <c r="K14" i="3"/>
  <c r="J14" i="3"/>
  <c r="N18" i="3"/>
  <c r="M18" i="3"/>
  <c r="L18" i="3"/>
  <c r="K18" i="3"/>
  <c r="J18" i="3"/>
  <c r="N22" i="3"/>
  <c r="M22" i="3"/>
  <c r="L22" i="3"/>
  <c r="K22" i="3"/>
  <c r="J22" i="3"/>
  <c r="N26" i="3"/>
  <c r="M26" i="3"/>
  <c r="L26" i="3"/>
  <c r="K26" i="3"/>
  <c r="J26" i="3"/>
  <c r="N30" i="3"/>
  <c r="M30" i="3"/>
  <c r="L30" i="3"/>
  <c r="K30" i="3"/>
  <c r="J30" i="3"/>
  <c r="N34" i="3"/>
  <c r="M34" i="3"/>
  <c r="L34" i="3"/>
  <c r="K34" i="3"/>
  <c r="J34" i="3"/>
  <c r="N38" i="3"/>
  <c r="M38" i="3"/>
  <c r="L38" i="3"/>
  <c r="K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W10" i="5"/>
  <c r="U10" i="5"/>
  <c r="S10" i="5"/>
  <c r="M12" i="5"/>
  <c r="K12" i="5"/>
  <c r="I12" i="5"/>
  <c r="U21" i="5"/>
  <c r="S21" i="5"/>
  <c r="M45" i="6"/>
  <c r="T9" i="6"/>
  <c r="V9" i="6"/>
  <c r="J11" i="6"/>
  <c r="M11" i="6"/>
  <c r="L11" i="6"/>
  <c r="J30" i="6"/>
  <c r="L30" i="6"/>
  <c r="J46" i="6"/>
  <c r="M46" i="6"/>
  <c r="L46" i="6"/>
  <c r="I9" i="9"/>
  <c r="G11" i="9"/>
  <c r="E13" i="9"/>
  <c r="S16" i="9"/>
  <c r="R16" i="9"/>
  <c r="D77" i="11"/>
  <c r="M29" i="12"/>
  <c r="I22" i="13"/>
  <c r="K22" i="13"/>
  <c r="F123" i="3"/>
  <c r="I24" i="5"/>
  <c r="K24" i="5"/>
  <c r="M14" i="9"/>
  <c r="N25" i="12"/>
  <c r="M25" i="12"/>
  <c r="N37" i="2"/>
  <c r="K37" i="2"/>
  <c r="J37" i="2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U7" i="5"/>
  <c r="S7" i="5"/>
  <c r="W7" i="5"/>
  <c r="K9" i="5"/>
  <c r="I9" i="5"/>
  <c r="M9" i="5"/>
  <c r="J8" i="6"/>
  <c r="I8" i="6"/>
  <c r="M8" i="6"/>
  <c r="L8" i="6"/>
  <c r="K8" i="6"/>
  <c r="J27" i="6"/>
  <c r="I27" i="6"/>
  <c r="L27" i="6"/>
  <c r="K27" i="6"/>
  <c r="J43" i="6"/>
  <c r="I43" i="6"/>
  <c r="M43" i="6"/>
  <c r="L43" i="6"/>
  <c r="K43" i="6"/>
  <c r="P20" i="9"/>
  <c r="O20" i="9"/>
  <c r="D36" i="11"/>
  <c r="X41" i="12"/>
  <c r="X9" i="13"/>
  <c r="Z9" i="13"/>
  <c r="I30" i="13"/>
  <c r="K30" i="13"/>
  <c r="E91" i="16"/>
  <c r="K59" i="14"/>
  <c r="J59" i="14"/>
  <c r="I59" i="14"/>
  <c r="M43" i="3"/>
  <c r="L43" i="3"/>
  <c r="K43" i="3"/>
  <c r="J43" i="3"/>
  <c r="M59" i="3"/>
  <c r="L59" i="3"/>
  <c r="K59" i="3"/>
  <c r="J59" i="3"/>
  <c r="H122" i="3"/>
  <c r="K18" i="5"/>
  <c r="I18" i="5"/>
  <c r="S37" i="6"/>
  <c r="U37" i="6"/>
  <c r="I18" i="9"/>
  <c r="N13" i="2"/>
  <c r="M13" i="2"/>
  <c r="L13" i="2"/>
  <c r="K13" i="2"/>
  <c r="J13" i="2"/>
  <c r="L7" i="3"/>
  <c r="N7" i="3"/>
  <c r="K7" i="3"/>
  <c r="J7" i="3"/>
  <c r="M7" i="3"/>
  <c r="L11" i="3"/>
  <c r="K11" i="3"/>
  <c r="J11" i="3"/>
  <c r="N11" i="3"/>
  <c r="M11" i="3"/>
  <c r="L15" i="3"/>
  <c r="N15" i="3"/>
  <c r="K15" i="3"/>
  <c r="J15" i="3"/>
  <c r="M15" i="3"/>
  <c r="L19" i="3"/>
  <c r="N19" i="3"/>
  <c r="K19" i="3"/>
  <c r="J19" i="3"/>
  <c r="M19" i="3"/>
  <c r="L23" i="3"/>
  <c r="N23" i="3"/>
  <c r="K23" i="3"/>
  <c r="J23" i="3"/>
  <c r="M23" i="3"/>
  <c r="L27" i="3"/>
  <c r="K27" i="3"/>
  <c r="N27" i="3"/>
  <c r="J27" i="3"/>
  <c r="M27" i="3"/>
  <c r="L31" i="3"/>
  <c r="K31" i="3"/>
  <c r="J31" i="3"/>
  <c r="N31" i="3"/>
  <c r="M31" i="3"/>
  <c r="L35" i="3"/>
  <c r="N35" i="3"/>
  <c r="K35" i="3"/>
  <c r="J35" i="3"/>
  <c r="M35" i="3"/>
  <c r="L39" i="3"/>
  <c r="K39" i="3"/>
  <c r="J39" i="3"/>
  <c r="N39" i="3"/>
  <c r="M39" i="3"/>
  <c r="L46" i="3"/>
  <c r="K46" i="3"/>
  <c r="J46" i="3"/>
  <c r="M46" i="3"/>
  <c r="L54" i="3"/>
  <c r="K54" i="3"/>
  <c r="J54" i="3"/>
  <c r="M54" i="3"/>
  <c r="L62" i="3"/>
  <c r="N62" i="3"/>
  <c r="K62" i="3"/>
  <c r="J62" i="3"/>
  <c r="M62" i="3"/>
  <c r="L66" i="3"/>
  <c r="N66" i="3"/>
  <c r="K66" i="3"/>
  <c r="J66" i="3"/>
  <c r="M66" i="3"/>
  <c r="L70" i="3"/>
  <c r="N70" i="3"/>
  <c r="K70" i="3"/>
  <c r="J70" i="3"/>
  <c r="M70" i="3"/>
  <c r="L80" i="3"/>
  <c r="K80" i="3"/>
  <c r="N80" i="3"/>
  <c r="J80" i="3"/>
  <c r="M80" i="3"/>
  <c r="L84" i="3"/>
  <c r="K84" i="3"/>
  <c r="J84" i="3"/>
  <c r="N84" i="3"/>
  <c r="M84" i="3"/>
  <c r="L88" i="3"/>
  <c r="K88" i="3"/>
  <c r="N88" i="3"/>
  <c r="J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K104" i="3"/>
  <c r="J104" i="3"/>
  <c r="N104" i="3"/>
  <c r="I115" i="3"/>
  <c r="M104" i="3"/>
  <c r="G116" i="3"/>
  <c r="E117" i="3"/>
  <c r="L108" i="3"/>
  <c r="K108" i="3"/>
  <c r="N108" i="3"/>
  <c r="J108" i="3"/>
  <c r="I119" i="3"/>
  <c r="M108" i="3"/>
  <c r="G120" i="3"/>
  <c r="E121" i="3"/>
  <c r="L112" i="3"/>
  <c r="N112" i="3"/>
  <c r="K112" i="3"/>
  <c r="J112" i="3"/>
  <c r="M112" i="3"/>
  <c r="I123" i="3"/>
  <c r="L135" i="3"/>
  <c r="K135" i="3"/>
  <c r="J135" i="3"/>
  <c r="N135" i="3"/>
  <c r="M135" i="3"/>
  <c r="J15" i="6"/>
  <c r="M15" i="6"/>
  <c r="L15" i="6"/>
  <c r="J18" i="6"/>
  <c r="L18" i="6"/>
  <c r="J34" i="6"/>
  <c r="M34" i="6"/>
  <c r="L34" i="6"/>
  <c r="K50" i="6"/>
  <c r="J50" i="6"/>
  <c r="L50" i="6"/>
  <c r="I50" i="6"/>
  <c r="P11" i="9"/>
  <c r="O11" i="9"/>
  <c r="M13" i="9"/>
  <c r="I17" i="9"/>
  <c r="G19" i="9"/>
  <c r="E21" i="9"/>
  <c r="D60" i="11"/>
  <c r="M51" i="3"/>
  <c r="L51" i="3"/>
  <c r="K51" i="3"/>
  <c r="J51" i="3"/>
  <c r="F119" i="3"/>
  <c r="M15" i="5"/>
  <c r="K15" i="5"/>
  <c r="I15" i="5"/>
  <c r="M23" i="6"/>
  <c r="J23" i="6"/>
  <c r="I23" i="6"/>
  <c r="L23" i="6"/>
  <c r="K23" i="6"/>
  <c r="M39" i="6"/>
  <c r="J39" i="6"/>
  <c r="I39" i="6"/>
  <c r="L39" i="6"/>
  <c r="K39" i="6"/>
  <c r="K41" i="2"/>
  <c r="J41" i="2"/>
  <c r="K47" i="3"/>
  <c r="J47" i="3"/>
  <c r="M47" i="3"/>
  <c r="L47" i="3"/>
  <c r="K55" i="3"/>
  <c r="J55" i="3"/>
  <c r="M55" i="3"/>
  <c r="L55" i="3"/>
  <c r="F113" i="3"/>
  <c r="H116" i="3"/>
  <c r="F117" i="3"/>
  <c r="H120" i="3"/>
  <c r="F121" i="3"/>
  <c r="M12" i="6"/>
  <c r="J12" i="6"/>
  <c r="I12" i="6"/>
  <c r="L12" i="6"/>
  <c r="K12" i="6"/>
  <c r="J31" i="6"/>
  <c r="I31" i="6"/>
  <c r="L31" i="6"/>
  <c r="K31" i="6"/>
  <c r="M47" i="6"/>
  <c r="J47" i="6"/>
  <c r="I47" i="6"/>
  <c r="L47" i="6"/>
  <c r="K47" i="6"/>
  <c r="S9" i="9"/>
  <c r="R9" i="9"/>
  <c r="M27" i="12"/>
  <c r="K25" i="14"/>
  <c r="J25" i="14"/>
  <c r="I25" i="14"/>
  <c r="F115" i="3"/>
  <c r="G20" i="9"/>
  <c r="M9" i="2"/>
  <c r="L9" i="2"/>
  <c r="K9" i="2"/>
  <c r="J9" i="2"/>
  <c r="M48" i="2"/>
  <c r="L48" i="2"/>
  <c r="K48" i="2"/>
  <c r="J48" i="2"/>
  <c r="N35" i="2"/>
  <c r="I42" i="2"/>
  <c r="M59" i="2"/>
  <c r="L59" i="2"/>
  <c r="N59" i="2"/>
  <c r="L63" i="2"/>
  <c r="N63" i="2"/>
  <c r="M63" i="2"/>
  <c r="G67" i="2"/>
  <c r="J8" i="3"/>
  <c r="N8" i="3"/>
  <c r="L8" i="3"/>
  <c r="M8" i="3"/>
  <c r="K8" i="3"/>
  <c r="J12" i="3"/>
  <c r="N12" i="3"/>
  <c r="L12" i="3"/>
  <c r="M12" i="3"/>
  <c r="K12" i="3"/>
  <c r="J16" i="3"/>
  <c r="L16" i="3"/>
  <c r="N16" i="3"/>
  <c r="M16" i="3"/>
  <c r="K16" i="3"/>
  <c r="J20" i="3"/>
  <c r="L20" i="3"/>
  <c r="N20" i="3"/>
  <c r="M20" i="3"/>
  <c r="K20" i="3"/>
  <c r="J24" i="3"/>
  <c r="L24" i="3"/>
  <c r="N24" i="3"/>
  <c r="M24" i="3"/>
  <c r="K24" i="3"/>
  <c r="J28" i="3"/>
  <c r="L28" i="3"/>
  <c r="N28" i="3"/>
  <c r="M28" i="3"/>
  <c r="K28" i="3"/>
  <c r="J32" i="3"/>
  <c r="L32" i="3"/>
  <c r="N32" i="3"/>
  <c r="M32" i="3"/>
  <c r="K32" i="3"/>
  <c r="J36" i="3"/>
  <c r="N36" i="3"/>
  <c r="L36" i="3"/>
  <c r="M36" i="3"/>
  <c r="K36" i="3"/>
  <c r="J40" i="3"/>
  <c r="L40" i="3"/>
  <c r="M40" i="3"/>
  <c r="K40" i="3"/>
  <c r="J48" i="3"/>
  <c r="M48" i="3"/>
  <c r="L48" i="3"/>
  <c r="K48" i="3"/>
  <c r="J56" i="3"/>
  <c r="L56" i="3"/>
  <c r="M56" i="3"/>
  <c r="K56" i="3"/>
  <c r="J63" i="3"/>
  <c r="L63" i="3"/>
  <c r="N63" i="3"/>
  <c r="M63" i="3"/>
  <c r="K63" i="3"/>
  <c r="J67" i="3"/>
  <c r="L67" i="3"/>
  <c r="N67" i="3"/>
  <c r="M67" i="3"/>
  <c r="K67" i="3"/>
  <c r="J71" i="3"/>
  <c r="L71" i="3"/>
  <c r="N71" i="3"/>
  <c r="M71" i="3"/>
  <c r="K71" i="3"/>
  <c r="J81" i="3"/>
  <c r="L81" i="3"/>
  <c r="N81" i="3"/>
  <c r="M81" i="3"/>
  <c r="K81" i="3"/>
  <c r="J85" i="3"/>
  <c r="L85" i="3"/>
  <c r="N85" i="3"/>
  <c r="M85" i="3"/>
  <c r="K85" i="3"/>
  <c r="J89" i="3"/>
  <c r="L89" i="3"/>
  <c r="N89" i="3"/>
  <c r="M89" i="3"/>
  <c r="K89" i="3"/>
  <c r="J93" i="3"/>
  <c r="L93" i="3"/>
  <c r="N93" i="3"/>
  <c r="M93" i="3"/>
  <c r="K93" i="3"/>
  <c r="J97" i="3"/>
  <c r="L97" i="3"/>
  <c r="N97" i="3"/>
  <c r="M97" i="3"/>
  <c r="K97" i="3"/>
  <c r="J101" i="3"/>
  <c r="N101" i="3"/>
  <c r="L101" i="3"/>
  <c r="M101" i="3"/>
  <c r="K101" i="3"/>
  <c r="G113" i="3"/>
  <c r="E114" i="3"/>
  <c r="J105" i="3"/>
  <c r="N105" i="3"/>
  <c r="I116" i="3"/>
  <c r="M105" i="3"/>
  <c r="L105" i="3"/>
  <c r="K105" i="3"/>
  <c r="G117" i="3"/>
  <c r="E118" i="3"/>
  <c r="J109" i="3"/>
  <c r="I120" i="3"/>
  <c r="L109" i="3"/>
  <c r="N109" i="3"/>
  <c r="M109" i="3"/>
  <c r="K109" i="3"/>
  <c r="G121" i="3"/>
  <c r="E122" i="3"/>
  <c r="M8" i="5"/>
  <c r="J22" i="6"/>
  <c r="M22" i="6"/>
  <c r="L22" i="6"/>
  <c r="J38" i="6"/>
  <c r="L38" i="6"/>
  <c r="P19" i="9"/>
  <c r="O19" i="9"/>
  <c r="M21" i="9"/>
  <c r="D10" i="11"/>
  <c r="D52" i="11"/>
  <c r="D105" i="11"/>
  <c r="M31" i="12"/>
  <c r="D37" i="14"/>
  <c r="X43" i="12"/>
  <c r="H118" i="3"/>
  <c r="U13" i="5"/>
  <c r="S13" i="5"/>
  <c r="M24" i="2"/>
  <c r="L24" i="2"/>
  <c r="J24" i="2"/>
  <c r="K24" i="2"/>
  <c r="N61" i="2"/>
  <c r="K61" i="2"/>
  <c r="J61" i="2"/>
  <c r="M41" i="3"/>
  <c r="K41" i="3"/>
  <c r="L41" i="3"/>
  <c r="J41" i="3"/>
  <c r="K49" i="3"/>
  <c r="M49" i="3"/>
  <c r="L49" i="3"/>
  <c r="J49" i="3"/>
  <c r="K57" i="3"/>
  <c r="M57" i="3"/>
  <c r="L57" i="3"/>
  <c r="J57" i="3"/>
  <c r="H113" i="3"/>
  <c r="F114" i="3"/>
  <c r="H117" i="3"/>
  <c r="F118" i="3"/>
  <c r="H121" i="3"/>
  <c r="F122" i="3"/>
  <c r="J16" i="6"/>
  <c r="I16" i="6"/>
  <c r="M16" i="6"/>
  <c r="L16" i="6"/>
  <c r="K16" i="6"/>
  <c r="J35" i="6"/>
  <c r="I35" i="6"/>
  <c r="M35" i="6"/>
  <c r="L35" i="6"/>
  <c r="K35" i="6"/>
  <c r="J51" i="6"/>
  <c r="I51" i="6"/>
  <c r="L51" i="6"/>
  <c r="K51" i="6"/>
  <c r="I10" i="9"/>
  <c r="G12" i="9"/>
  <c r="E14" i="9"/>
  <c r="S17" i="9"/>
  <c r="R17" i="9"/>
  <c r="D58" i="11"/>
  <c r="X39" i="12"/>
  <c r="K82" i="13"/>
  <c r="I82" i="13"/>
  <c r="C79" i="17"/>
  <c r="S10" i="9"/>
  <c r="R10" i="9"/>
  <c r="I11" i="9"/>
  <c r="G13" i="9"/>
  <c r="P13" i="9"/>
  <c r="O13" i="9"/>
  <c r="E15" i="9"/>
  <c r="M15" i="9"/>
  <c r="S18" i="9"/>
  <c r="R18" i="9"/>
  <c r="I19" i="9"/>
  <c r="G21" i="9"/>
  <c r="P21" i="9"/>
  <c r="O21" i="9"/>
  <c r="D16" i="11"/>
  <c r="D30" i="11"/>
  <c r="N9" i="12"/>
  <c r="M9" i="12"/>
  <c r="N8" i="12"/>
  <c r="M8" i="12"/>
  <c r="L8" i="12"/>
  <c r="J8" i="12"/>
  <c r="I8" i="12"/>
  <c r="K8" i="12"/>
  <c r="X15" i="12"/>
  <c r="M33" i="12"/>
  <c r="N35" i="12"/>
  <c r="M35" i="12"/>
  <c r="X13" i="13"/>
  <c r="Z13" i="13"/>
  <c r="W22" i="18"/>
  <c r="S11" i="9"/>
  <c r="R11" i="9"/>
  <c r="I12" i="9"/>
  <c r="G14" i="9"/>
  <c r="P14" i="9"/>
  <c r="O14" i="9"/>
  <c r="E16" i="9"/>
  <c r="M16" i="9"/>
  <c r="S19" i="9"/>
  <c r="R19" i="9"/>
  <c r="I20" i="9"/>
  <c r="D11" i="11"/>
  <c r="D31" i="11"/>
  <c r="D38" i="11"/>
  <c r="D97" i="11"/>
  <c r="N11" i="12"/>
  <c r="M11" i="12"/>
  <c r="X21" i="12"/>
  <c r="N37" i="12"/>
  <c r="M37" i="12"/>
  <c r="N39" i="12"/>
  <c r="M39" i="12"/>
  <c r="X53" i="12"/>
  <c r="X17" i="13"/>
  <c r="Z17" i="13"/>
  <c r="Y19" i="13"/>
  <c r="W19" i="13"/>
  <c r="K128" i="14"/>
  <c r="J128" i="14"/>
  <c r="I128" i="14"/>
  <c r="H107" i="16"/>
  <c r="L108" i="16"/>
  <c r="K108" i="16"/>
  <c r="J108" i="16"/>
  <c r="I108" i="16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12" i="11"/>
  <c r="D32" i="11"/>
  <c r="D40" i="11"/>
  <c r="D54" i="11"/>
  <c r="D62" i="11"/>
  <c r="D81" i="11"/>
  <c r="X23" i="12"/>
  <c r="X25" i="12"/>
  <c r="N41" i="12"/>
  <c r="M41" i="12"/>
  <c r="N43" i="12"/>
  <c r="M43" i="12"/>
  <c r="X55" i="12"/>
  <c r="V57" i="12"/>
  <c r="X57" i="12"/>
  <c r="U57" i="12"/>
  <c r="V16" i="14"/>
  <c r="U16" i="14"/>
  <c r="E79" i="14"/>
  <c r="E10" i="9"/>
  <c r="M10" i="9"/>
  <c r="S13" i="9"/>
  <c r="R13" i="9"/>
  <c r="I14" i="9"/>
  <c r="G16" i="9"/>
  <c r="P16" i="9"/>
  <c r="O16" i="9"/>
  <c r="E18" i="9"/>
  <c r="M18" i="9"/>
  <c r="D18" i="11"/>
  <c r="D56" i="11"/>
  <c r="D64" i="11"/>
  <c r="X12" i="12"/>
  <c r="N14" i="12"/>
  <c r="M14" i="12"/>
  <c r="L14" i="12"/>
  <c r="J14" i="12"/>
  <c r="I14" i="12"/>
  <c r="K14" i="12"/>
  <c r="N15" i="12"/>
  <c r="M15" i="12"/>
  <c r="M45" i="12"/>
  <c r="M47" i="12"/>
  <c r="M29" i="15"/>
  <c r="L29" i="15"/>
  <c r="K29" i="15"/>
  <c r="J29" i="15"/>
  <c r="I29" i="15"/>
  <c r="I13" i="6"/>
  <c r="M13" i="6"/>
  <c r="K13" i="6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D8" i="11"/>
  <c r="D19" i="11"/>
  <c r="D101" i="11"/>
  <c r="X6" i="12"/>
  <c r="V6" i="12"/>
  <c r="U6" i="12"/>
  <c r="M17" i="12"/>
  <c r="M19" i="12"/>
  <c r="K49" i="12"/>
  <c r="L49" i="12"/>
  <c r="M49" i="12"/>
  <c r="M51" i="12"/>
  <c r="J51" i="12"/>
  <c r="I51" i="12"/>
  <c r="K10" i="6"/>
  <c r="M10" i="6"/>
  <c r="I10" i="6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14" i="11"/>
  <c r="D20" i="11"/>
  <c r="D34" i="11"/>
  <c r="D42" i="11"/>
  <c r="D85" i="11"/>
  <c r="X10" i="12"/>
  <c r="V10" i="12"/>
  <c r="U10" i="12"/>
  <c r="X11" i="12"/>
  <c r="N21" i="12"/>
  <c r="M21" i="12"/>
  <c r="N23" i="12"/>
  <c r="M23" i="12"/>
  <c r="X35" i="12"/>
  <c r="X37" i="12"/>
  <c r="F121" i="14"/>
  <c r="E37" i="14"/>
  <c r="F79" i="14"/>
  <c r="K86" i="14"/>
  <c r="J86" i="14"/>
  <c r="I86" i="14"/>
  <c r="G121" i="14"/>
  <c r="K120" i="14"/>
  <c r="J120" i="14"/>
  <c r="I120" i="14"/>
  <c r="M17" i="15"/>
  <c r="K17" i="15"/>
  <c r="J17" i="15"/>
  <c r="L17" i="15"/>
  <c r="I17" i="15"/>
  <c r="M144" i="15"/>
  <c r="L144" i="15"/>
  <c r="K144" i="15"/>
  <c r="J144" i="15"/>
  <c r="I144" i="15"/>
  <c r="L85" i="16"/>
  <c r="K85" i="16"/>
  <c r="J85" i="16"/>
  <c r="I85" i="16"/>
  <c r="C135" i="16"/>
  <c r="K33" i="14"/>
  <c r="J33" i="14"/>
  <c r="I33" i="14"/>
  <c r="K68" i="14"/>
  <c r="J68" i="14"/>
  <c r="I68" i="14"/>
  <c r="C107" i="14"/>
  <c r="K102" i="14"/>
  <c r="J102" i="14"/>
  <c r="I102" i="14"/>
  <c r="K137" i="14"/>
  <c r="J137" i="14"/>
  <c r="I137" i="14"/>
  <c r="D149" i="14"/>
  <c r="M132" i="15"/>
  <c r="L132" i="15"/>
  <c r="K132" i="15"/>
  <c r="J132" i="15"/>
  <c r="I132" i="15"/>
  <c r="L73" i="16"/>
  <c r="K73" i="16"/>
  <c r="J73" i="16"/>
  <c r="I73" i="16"/>
  <c r="G119" i="16"/>
  <c r="G135" i="17"/>
  <c r="J74" i="18"/>
  <c r="I74" i="18"/>
  <c r="S103" i="18"/>
  <c r="R103" i="18"/>
  <c r="K17" i="14"/>
  <c r="J17" i="14"/>
  <c r="I17" i="14"/>
  <c r="K26" i="14"/>
  <c r="J26" i="14"/>
  <c r="I26" i="14"/>
  <c r="C65" i="14"/>
  <c r="K60" i="14"/>
  <c r="J60" i="14"/>
  <c r="I60" i="14"/>
  <c r="K95" i="14"/>
  <c r="J95" i="14"/>
  <c r="I95" i="14"/>
  <c r="D107" i="14"/>
  <c r="K129" i="14"/>
  <c r="J129" i="14"/>
  <c r="I129" i="14"/>
  <c r="E149" i="14"/>
  <c r="K148" i="14"/>
  <c r="J148" i="14"/>
  <c r="I148" i="14"/>
  <c r="M110" i="15"/>
  <c r="L110" i="15"/>
  <c r="K110" i="15"/>
  <c r="J110" i="15"/>
  <c r="I110" i="15"/>
  <c r="L26" i="17"/>
  <c r="K26" i="17"/>
  <c r="J26" i="17"/>
  <c r="I26" i="17"/>
  <c r="I40" i="17"/>
  <c r="M40" i="17"/>
  <c r="L40" i="17"/>
  <c r="K40" i="17"/>
  <c r="J40" i="17"/>
  <c r="K136" i="17"/>
  <c r="I136" i="17"/>
  <c r="AA52" i="18"/>
  <c r="Z52" i="18"/>
  <c r="K42" i="14"/>
  <c r="J42" i="14"/>
  <c r="I42" i="14"/>
  <c r="K76" i="14"/>
  <c r="J76" i="14"/>
  <c r="I76" i="14"/>
  <c r="K111" i="14"/>
  <c r="J111" i="14"/>
  <c r="I111" i="14"/>
  <c r="K145" i="14"/>
  <c r="J145" i="14"/>
  <c r="I145" i="14"/>
  <c r="J158" i="14"/>
  <c r="I158" i="14"/>
  <c r="K158" i="14"/>
  <c r="M98" i="15"/>
  <c r="L98" i="15"/>
  <c r="K98" i="15"/>
  <c r="J98" i="15"/>
  <c r="I98" i="15"/>
  <c r="D119" i="15"/>
  <c r="L39" i="16"/>
  <c r="K39" i="16"/>
  <c r="J39" i="16"/>
  <c r="I39" i="16"/>
  <c r="D51" i="16"/>
  <c r="Z81" i="18"/>
  <c r="AA81" i="18"/>
  <c r="V17" i="14"/>
  <c r="T17" i="14"/>
  <c r="K34" i="14"/>
  <c r="J34" i="14"/>
  <c r="I34" i="14"/>
  <c r="K69" i="14"/>
  <c r="J69" i="14"/>
  <c r="I69" i="14"/>
  <c r="K103" i="14"/>
  <c r="J103" i="14"/>
  <c r="I103" i="14"/>
  <c r="K138" i="14"/>
  <c r="J138" i="14"/>
  <c r="I138" i="14"/>
  <c r="K15" i="15"/>
  <c r="J15" i="15"/>
  <c r="I15" i="15"/>
  <c r="M15" i="15"/>
  <c r="L15" i="15"/>
  <c r="M75" i="15"/>
  <c r="L75" i="15"/>
  <c r="K75" i="15"/>
  <c r="J75" i="15"/>
  <c r="I75" i="15"/>
  <c r="L19" i="16"/>
  <c r="K19" i="16"/>
  <c r="J19" i="16"/>
  <c r="I19" i="16"/>
  <c r="L154" i="16"/>
  <c r="K154" i="16"/>
  <c r="J154" i="16"/>
  <c r="I154" i="16"/>
  <c r="M67" i="17"/>
  <c r="K67" i="17"/>
  <c r="I67" i="17"/>
  <c r="E36" i="18"/>
  <c r="K16" i="14"/>
  <c r="J16" i="14"/>
  <c r="I16" i="14"/>
  <c r="G51" i="14"/>
  <c r="K50" i="14"/>
  <c r="J50" i="14"/>
  <c r="I50" i="14"/>
  <c r="K85" i="14"/>
  <c r="J85" i="14"/>
  <c r="I85" i="14"/>
  <c r="H93" i="14"/>
  <c r="K119" i="14"/>
  <c r="J119" i="14"/>
  <c r="I119" i="14"/>
  <c r="K19" i="15"/>
  <c r="J19" i="15"/>
  <c r="I19" i="15"/>
  <c r="M19" i="15"/>
  <c r="L19" i="15"/>
  <c r="F147" i="15"/>
  <c r="Z13" i="16"/>
  <c r="X13" i="16"/>
  <c r="C63" i="16"/>
  <c r="F79" i="16"/>
  <c r="L142" i="16"/>
  <c r="K142" i="16"/>
  <c r="J142" i="16"/>
  <c r="I142" i="16"/>
  <c r="M98" i="17"/>
  <c r="AA17" i="18"/>
  <c r="Z17" i="18"/>
  <c r="T39" i="18"/>
  <c r="S39" i="18"/>
  <c r="R39" i="18"/>
  <c r="K43" i="14"/>
  <c r="J43" i="14"/>
  <c r="I43" i="14"/>
  <c r="H51" i="14"/>
  <c r="K77" i="14"/>
  <c r="J77" i="14"/>
  <c r="I77" i="14"/>
  <c r="K112" i="14"/>
  <c r="J112" i="14"/>
  <c r="I112" i="14"/>
  <c r="K146" i="14"/>
  <c r="J146" i="14"/>
  <c r="I146" i="14"/>
  <c r="M41" i="15"/>
  <c r="L41" i="15"/>
  <c r="K41" i="15"/>
  <c r="J41" i="15"/>
  <c r="I41" i="15"/>
  <c r="H49" i="15"/>
  <c r="X22" i="18"/>
  <c r="J31" i="18"/>
  <c r="I31" i="18"/>
  <c r="F36" i="18"/>
  <c r="E104" i="18"/>
  <c r="K130" i="18"/>
  <c r="J130" i="18"/>
  <c r="I130" i="18"/>
  <c r="H44" i="19"/>
  <c r="X76" i="19"/>
  <c r="H100" i="19"/>
  <c r="L8" i="38"/>
  <c r="N8" i="38"/>
  <c r="D9" i="11"/>
  <c r="D13" i="11"/>
  <c r="D17" i="11"/>
  <c r="D33" i="11"/>
  <c r="D37" i="11"/>
  <c r="D41" i="11"/>
  <c r="D53" i="11"/>
  <c r="D57" i="11"/>
  <c r="D61" i="11"/>
  <c r="C23" i="14"/>
  <c r="K18" i="14"/>
  <c r="J18" i="14"/>
  <c r="I18" i="14"/>
  <c r="K27" i="14"/>
  <c r="J27" i="14"/>
  <c r="I27" i="14"/>
  <c r="F37" i="14"/>
  <c r="K35" i="14"/>
  <c r="J35" i="14"/>
  <c r="I35" i="14"/>
  <c r="K44" i="14"/>
  <c r="J44" i="14"/>
  <c r="I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61" i="14"/>
  <c r="J161" i="14"/>
  <c r="I161" i="14"/>
  <c r="M32" i="15"/>
  <c r="L32" i="15"/>
  <c r="K32" i="15"/>
  <c r="J32" i="15"/>
  <c r="I32" i="15"/>
  <c r="M67" i="15"/>
  <c r="L67" i="15"/>
  <c r="K67" i="15"/>
  <c r="J67" i="15"/>
  <c r="I67" i="15"/>
  <c r="C91" i="15"/>
  <c r="M101" i="15"/>
  <c r="L101" i="15"/>
  <c r="K101" i="15"/>
  <c r="J101" i="15"/>
  <c r="I101" i="15"/>
  <c r="E119" i="15"/>
  <c r="M136" i="15"/>
  <c r="L136" i="15"/>
  <c r="K136" i="15"/>
  <c r="J136" i="15"/>
  <c r="I136" i="15"/>
  <c r="G147" i="15"/>
  <c r="M15" i="16"/>
  <c r="L15" i="16"/>
  <c r="K15" i="16"/>
  <c r="J15" i="16"/>
  <c r="I15" i="16"/>
  <c r="C23" i="16"/>
  <c r="L42" i="16"/>
  <c r="K42" i="16"/>
  <c r="J42" i="16"/>
  <c r="I42" i="16"/>
  <c r="E51" i="16"/>
  <c r="D63" i="16"/>
  <c r="L76" i="16"/>
  <c r="K76" i="16"/>
  <c r="J76" i="16"/>
  <c r="I76" i="16"/>
  <c r="G79" i="16"/>
  <c r="F91" i="16"/>
  <c r="L111" i="16"/>
  <c r="K111" i="16"/>
  <c r="J111" i="16"/>
  <c r="I111" i="16"/>
  <c r="H119" i="16"/>
  <c r="M145" i="16"/>
  <c r="L145" i="16"/>
  <c r="K145" i="16"/>
  <c r="J145" i="16"/>
  <c r="I145" i="16"/>
  <c r="L18" i="17"/>
  <c r="K18" i="17"/>
  <c r="J18" i="17"/>
  <c r="I18" i="17"/>
  <c r="E23" i="17"/>
  <c r="D35" i="17"/>
  <c r="L41" i="17"/>
  <c r="K41" i="17"/>
  <c r="H49" i="17"/>
  <c r="M41" i="17"/>
  <c r="J41" i="17"/>
  <c r="I41" i="17"/>
  <c r="D93" i="17"/>
  <c r="M150" i="17"/>
  <c r="H149" i="17"/>
  <c r="T13" i="18"/>
  <c r="S13" i="18"/>
  <c r="R13" i="18"/>
  <c r="AA26" i="18"/>
  <c r="Y34" i="18"/>
  <c r="Z26" i="18"/>
  <c r="U36" i="18"/>
  <c r="G48" i="18"/>
  <c r="T47" i="18"/>
  <c r="S47" i="18"/>
  <c r="R47" i="18"/>
  <c r="C50" i="18"/>
  <c r="R68" i="18"/>
  <c r="Q76" i="18"/>
  <c r="S68" i="18"/>
  <c r="M78" i="18"/>
  <c r="N92" i="18"/>
  <c r="W104" i="18"/>
  <c r="U118" i="18"/>
  <c r="Q120" i="18"/>
  <c r="S121" i="18"/>
  <c r="R121" i="18"/>
  <c r="J157" i="18"/>
  <c r="I157" i="18"/>
  <c r="D74" i="11"/>
  <c r="D78" i="11"/>
  <c r="D82" i="11"/>
  <c r="D86" i="11"/>
  <c r="D98" i="11"/>
  <c r="D102" i="11"/>
  <c r="D106" i="11"/>
  <c r="L7" i="12"/>
  <c r="K7" i="12"/>
  <c r="N7" i="12"/>
  <c r="M7" i="12"/>
  <c r="K11" i="14"/>
  <c r="J11" i="14"/>
  <c r="I11" i="14"/>
  <c r="V11" i="14"/>
  <c r="T11" i="14"/>
  <c r="D23" i="14"/>
  <c r="K19" i="14"/>
  <c r="J19" i="14"/>
  <c r="I19" i="14"/>
  <c r="K28" i="14"/>
  <c r="J28" i="14"/>
  <c r="I28" i="14"/>
  <c r="G37" i="14"/>
  <c r="K36" i="14"/>
  <c r="J36" i="14"/>
  <c r="I36" i="14"/>
  <c r="K45" i="14"/>
  <c r="J45" i="14"/>
  <c r="I45" i="14"/>
  <c r="K54" i="14"/>
  <c r="J54" i="14"/>
  <c r="I54" i="14"/>
  <c r="E65" i="14"/>
  <c r="K62" i="14"/>
  <c r="J62" i="14"/>
  <c r="I62" i="14"/>
  <c r="K71" i="14"/>
  <c r="J71" i="14"/>
  <c r="I71" i="14"/>
  <c r="H79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W10" i="15"/>
  <c r="Y10" i="15"/>
  <c r="F35" i="15"/>
  <c r="M55" i="15"/>
  <c r="L55" i="15"/>
  <c r="K55" i="15"/>
  <c r="J55" i="15"/>
  <c r="I55" i="15"/>
  <c r="H63" i="15"/>
  <c r="M89" i="15"/>
  <c r="L89" i="15"/>
  <c r="K89" i="15"/>
  <c r="J89" i="15"/>
  <c r="I89" i="15"/>
  <c r="M124" i="15"/>
  <c r="L124" i="15"/>
  <c r="K124" i="15"/>
  <c r="J124" i="15"/>
  <c r="I124" i="15"/>
  <c r="M158" i="15"/>
  <c r="L158" i="15"/>
  <c r="K158" i="15"/>
  <c r="J158" i="15"/>
  <c r="I158" i="15"/>
  <c r="L30" i="16"/>
  <c r="K30" i="16"/>
  <c r="J30" i="16"/>
  <c r="I30" i="16"/>
  <c r="M99" i="16"/>
  <c r="L99" i="16"/>
  <c r="K99" i="16"/>
  <c r="J99" i="16"/>
  <c r="I99" i="16"/>
  <c r="C149" i="16"/>
  <c r="Y19" i="17"/>
  <c r="W19" i="17"/>
  <c r="F23" i="17"/>
  <c r="E35" i="17"/>
  <c r="I56" i="17"/>
  <c r="M56" i="17"/>
  <c r="K56" i="17"/>
  <c r="K118" i="17"/>
  <c r="I118" i="17"/>
  <c r="V36" i="18"/>
  <c r="K40" i="18"/>
  <c r="J40" i="18"/>
  <c r="I40" i="18"/>
  <c r="H48" i="18"/>
  <c r="D50" i="18"/>
  <c r="O78" i="18"/>
  <c r="W90" i="18"/>
  <c r="X104" i="18"/>
  <c r="V118" i="18"/>
  <c r="H83" i="19"/>
  <c r="X128" i="19"/>
  <c r="K12" i="14"/>
  <c r="J12" i="14"/>
  <c r="I12" i="14"/>
  <c r="V12" i="14"/>
  <c r="U12" i="14"/>
  <c r="E23" i="14"/>
  <c r="K20" i="14"/>
  <c r="J20" i="14"/>
  <c r="I20" i="14"/>
  <c r="V20" i="14"/>
  <c r="U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7" i="14"/>
  <c r="J157" i="14"/>
  <c r="I157" i="14"/>
  <c r="W14" i="15"/>
  <c r="Y14" i="15"/>
  <c r="M24" i="15"/>
  <c r="L24" i="15"/>
  <c r="K24" i="15"/>
  <c r="J24" i="15"/>
  <c r="I24" i="15"/>
  <c r="G35" i="15"/>
  <c r="M58" i="15"/>
  <c r="L58" i="15"/>
  <c r="K58" i="15"/>
  <c r="J58" i="15"/>
  <c r="I58" i="15"/>
  <c r="M93" i="15"/>
  <c r="L93" i="15"/>
  <c r="K93" i="15"/>
  <c r="J93" i="15"/>
  <c r="I93" i="15"/>
  <c r="M127" i="15"/>
  <c r="L127" i="15"/>
  <c r="K127" i="15"/>
  <c r="J127" i="15"/>
  <c r="I127" i="15"/>
  <c r="M11" i="16"/>
  <c r="L11" i="16"/>
  <c r="K11" i="16"/>
  <c r="J11" i="16"/>
  <c r="I11" i="16"/>
  <c r="L33" i="16"/>
  <c r="K33" i="16"/>
  <c r="J33" i="16"/>
  <c r="I33" i="16"/>
  <c r="M68" i="16"/>
  <c r="L68" i="16"/>
  <c r="K68" i="16"/>
  <c r="J68" i="16"/>
  <c r="I68" i="16"/>
  <c r="L102" i="16"/>
  <c r="K102" i="16"/>
  <c r="J102" i="16"/>
  <c r="I102" i="16"/>
  <c r="L137" i="16"/>
  <c r="K137" i="16"/>
  <c r="J137" i="16"/>
  <c r="I137" i="16"/>
  <c r="D149" i="16"/>
  <c r="C161" i="16"/>
  <c r="K156" i="17"/>
  <c r="I156" i="17"/>
  <c r="M14" i="17"/>
  <c r="L14" i="17"/>
  <c r="K14" i="17"/>
  <c r="J14" i="17"/>
  <c r="I14" i="17"/>
  <c r="W48" i="18"/>
  <c r="E62" i="18"/>
  <c r="S56" i="18"/>
  <c r="R56" i="18"/>
  <c r="C106" i="18"/>
  <c r="AB116" i="18"/>
  <c r="AA116" i="18"/>
  <c r="Z116" i="18"/>
  <c r="S138" i="18"/>
  <c r="Q146" i="18"/>
  <c r="R138" i="18"/>
  <c r="R48" i="19"/>
  <c r="J39" i="21"/>
  <c r="I39" i="21"/>
  <c r="H39" i="21"/>
  <c r="D75" i="11"/>
  <c r="D79" i="11"/>
  <c r="D83" i="11"/>
  <c r="D99" i="11"/>
  <c r="D103" i="11"/>
  <c r="D107" i="11"/>
  <c r="J6" i="12"/>
  <c r="I6" i="12"/>
  <c r="N6" i="12"/>
  <c r="M6" i="12"/>
  <c r="L6" i="12"/>
  <c r="K6" i="12"/>
  <c r="J13" i="14"/>
  <c r="I13" i="14"/>
  <c r="K13" i="14"/>
  <c r="F23" i="14"/>
  <c r="J21" i="14"/>
  <c r="I21" i="14"/>
  <c r="K21" i="14"/>
  <c r="J30" i="14"/>
  <c r="I30" i="14"/>
  <c r="K30" i="14"/>
  <c r="J39" i="14"/>
  <c r="I39" i="14"/>
  <c r="K39" i="14"/>
  <c r="D51" i="14"/>
  <c r="J47" i="14"/>
  <c r="I47" i="14"/>
  <c r="K47" i="14"/>
  <c r="J56" i="14"/>
  <c r="I56" i="14"/>
  <c r="K56" i="14"/>
  <c r="G65" i="14"/>
  <c r="J64" i="14"/>
  <c r="I64" i="14"/>
  <c r="K64" i="14"/>
  <c r="J73" i="14"/>
  <c r="I73" i="14"/>
  <c r="K73" i="14"/>
  <c r="J82" i="14"/>
  <c r="I82" i="14"/>
  <c r="K82" i="14"/>
  <c r="E93" i="14"/>
  <c r="J90" i="14"/>
  <c r="I90" i="14"/>
  <c r="K90" i="14"/>
  <c r="J99" i="14"/>
  <c r="I99" i="14"/>
  <c r="H107" i="14"/>
  <c r="K99" i="14"/>
  <c r="C121" i="14"/>
  <c r="J116" i="14"/>
  <c r="I116" i="14"/>
  <c r="K116" i="14"/>
  <c r="J125" i="14"/>
  <c r="I125" i="14"/>
  <c r="K125" i="14"/>
  <c r="F135" i="14"/>
  <c r="J133" i="14"/>
  <c r="I133" i="14"/>
  <c r="K133" i="14"/>
  <c r="J142" i="14"/>
  <c r="I142" i="14"/>
  <c r="K142" i="14"/>
  <c r="F163" i="14"/>
  <c r="W18" i="15"/>
  <c r="Y18" i="15"/>
  <c r="M46" i="15"/>
  <c r="L46" i="15"/>
  <c r="K46" i="15"/>
  <c r="J46" i="15"/>
  <c r="I46" i="15"/>
  <c r="M81" i="15"/>
  <c r="L81" i="15"/>
  <c r="K81" i="15"/>
  <c r="J81" i="15"/>
  <c r="I81" i="15"/>
  <c r="C105" i="15"/>
  <c r="M115" i="15"/>
  <c r="L115" i="15"/>
  <c r="K115" i="15"/>
  <c r="J115" i="15"/>
  <c r="I115" i="15"/>
  <c r="E133" i="15"/>
  <c r="M150" i="15"/>
  <c r="L150" i="15"/>
  <c r="K150" i="15"/>
  <c r="J150" i="15"/>
  <c r="I150" i="15"/>
  <c r="G161" i="15"/>
  <c r="E9" i="16"/>
  <c r="C21" i="16"/>
  <c r="C37" i="16"/>
  <c r="L56" i="16"/>
  <c r="K56" i="16"/>
  <c r="J56" i="16"/>
  <c r="I56" i="16"/>
  <c r="E65" i="16"/>
  <c r="D77" i="16"/>
  <c r="L90" i="16"/>
  <c r="K90" i="16"/>
  <c r="J90" i="16"/>
  <c r="I90" i="16"/>
  <c r="G93" i="16"/>
  <c r="F105" i="16"/>
  <c r="L125" i="16"/>
  <c r="K125" i="16"/>
  <c r="J125" i="16"/>
  <c r="I125" i="16"/>
  <c r="H133" i="16"/>
  <c r="M159" i="16"/>
  <c r="L159" i="16"/>
  <c r="K159" i="16"/>
  <c r="J159" i="16"/>
  <c r="I159" i="16"/>
  <c r="Y15" i="17"/>
  <c r="W15" i="17"/>
  <c r="C37" i="17"/>
  <c r="M101" i="17"/>
  <c r="K101" i="17"/>
  <c r="I101" i="17"/>
  <c r="J14" i="18"/>
  <c r="I14" i="18"/>
  <c r="X48" i="18"/>
  <c r="F62" i="18"/>
  <c r="AB86" i="18"/>
  <c r="AA86" i="18"/>
  <c r="Z86" i="18"/>
  <c r="D106" i="18"/>
  <c r="X20" i="19"/>
  <c r="R67" i="19"/>
  <c r="R88" i="19"/>
  <c r="X111" i="19"/>
  <c r="D35" i="11"/>
  <c r="D39" i="11"/>
  <c r="D55" i="11"/>
  <c r="D59" i="11"/>
  <c r="D63" i="11"/>
  <c r="I14" i="14"/>
  <c r="K14" i="14"/>
  <c r="J14" i="14"/>
  <c r="G23" i="14"/>
  <c r="I22" i="14"/>
  <c r="K22" i="14"/>
  <c r="J22" i="14"/>
  <c r="I31" i="14"/>
  <c r="K31" i="14"/>
  <c r="J31" i="14"/>
  <c r="I40" i="14"/>
  <c r="K40" i="14"/>
  <c r="J40" i="14"/>
  <c r="E51" i="14"/>
  <c r="I48" i="14"/>
  <c r="K48" i="14"/>
  <c r="J48" i="14"/>
  <c r="I57" i="14"/>
  <c r="H65" i="14"/>
  <c r="K57" i="14"/>
  <c r="J57" i="14"/>
  <c r="C79" i="14"/>
  <c r="I74" i="14"/>
  <c r="K74" i="14"/>
  <c r="J74" i="14"/>
  <c r="I83" i="14"/>
  <c r="K83" i="14"/>
  <c r="J83" i="14"/>
  <c r="F93" i="14"/>
  <c r="I91" i="14"/>
  <c r="K91" i="14"/>
  <c r="J91" i="14"/>
  <c r="I100" i="14"/>
  <c r="K100" i="14"/>
  <c r="J100" i="14"/>
  <c r="I109" i="14"/>
  <c r="K109" i="14"/>
  <c r="J109" i="14"/>
  <c r="D121" i="14"/>
  <c r="I117" i="14"/>
  <c r="K117" i="14"/>
  <c r="J117" i="14"/>
  <c r="I126" i="14"/>
  <c r="K126" i="14"/>
  <c r="J126" i="14"/>
  <c r="G135" i="14"/>
  <c r="I134" i="14"/>
  <c r="K134" i="14"/>
  <c r="J134" i="14"/>
  <c r="I143" i="14"/>
  <c r="K143" i="14"/>
  <c r="J143" i="14"/>
  <c r="K153" i="14"/>
  <c r="J153" i="14"/>
  <c r="I153" i="14"/>
  <c r="M9" i="15"/>
  <c r="K9" i="15"/>
  <c r="J9" i="15"/>
  <c r="I9" i="15"/>
  <c r="L9" i="15"/>
  <c r="D21" i="15"/>
  <c r="M84" i="15"/>
  <c r="L84" i="15"/>
  <c r="K84" i="15"/>
  <c r="J84" i="15"/>
  <c r="I84" i="15"/>
  <c r="D105" i="15"/>
  <c r="M118" i="15"/>
  <c r="L118" i="15"/>
  <c r="K118" i="15"/>
  <c r="J118" i="15"/>
  <c r="I118" i="15"/>
  <c r="F133" i="15"/>
  <c r="M153" i="15"/>
  <c r="L153" i="15"/>
  <c r="K153" i="15"/>
  <c r="J153" i="15"/>
  <c r="I153" i="15"/>
  <c r="H161" i="15"/>
  <c r="F9" i="16"/>
  <c r="D21" i="16"/>
  <c r="L25" i="16"/>
  <c r="K25" i="16"/>
  <c r="J25" i="16"/>
  <c r="I25" i="16"/>
  <c r="D37" i="16"/>
  <c r="C49" i="16"/>
  <c r="L59" i="16"/>
  <c r="K59" i="16"/>
  <c r="J59" i="16"/>
  <c r="I59" i="16"/>
  <c r="F65" i="16"/>
  <c r="E77" i="16"/>
  <c r="H93" i="16"/>
  <c r="L94" i="16"/>
  <c r="K94" i="16"/>
  <c r="J94" i="16"/>
  <c r="I94" i="16"/>
  <c r="G105" i="16"/>
  <c r="L128" i="16"/>
  <c r="K128" i="16"/>
  <c r="J128" i="16"/>
  <c r="I128" i="16"/>
  <c r="M10" i="17"/>
  <c r="L10" i="17"/>
  <c r="K10" i="17"/>
  <c r="J10" i="17"/>
  <c r="H9" i="17"/>
  <c r="M55" i="17" s="1"/>
  <c r="I10" i="17"/>
  <c r="F21" i="17"/>
  <c r="M31" i="17"/>
  <c r="L31" i="17"/>
  <c r="K31" i="17"/>
  <c r="J31" i="17"/>
  <c r="I31" i="17"/>
  <c r="I48" i="17"/>
  <c r="M48" i="17"/>
  <c r="L48" i="17"/>
  <c r="K48" i="17"/>
  <c r="J48" i="17"/>
  <c r="M115" i="17"/>
  <c r="AB9" i="18"/>
  <c r="AA9" i="18"/>
  <c r="Y8" i="18"/>
  <c r="AB81" i="18" s="1"/>
  <c r="Z9" i="18"/>
  <c r="G22" i="18"/>
  <c r="S30" i="18"/>
  <c r="R30" i="18"/>
  <c r="AB43" i="18"/>
  <c r="AA43" i="18"/>
  <c r="Z43" i="18"/>
  <c r="U62" i="18"/>
  <c r="C132" i="18"/>
  <c r="D76" i="11"/>
  <c r="D80" i="11"/>
  <c r="D84" i="11"/>
  <c r="D96" i="11"/>
  <c r="D100" i="11"/>
  <c r="D104" i="11"/>
  <c r="D108" i="11"/>
  <c r="H23" i="14"/>
  <c r="K15" i="14"/>
  <c r="J15" i="14"/>
  <c r="I15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H135" i="14"/>
  <c r="K127" i="14"/>
  <c r="J127" i="14"/>
  <c r="I127" i="14"/>
  <c r="C149" i="14"/>
  <c r="K144" i="14"/>
  <c r="J144" i="14"/>
  <c r="I144" i="14"/>
  <c r="K11" i="15"/>
  <c r="J11" i="15"/>
  <c r="I11" i="15"/>
  <c r="M11" i="15"/>
  <c r="L11" i="15"/>
  <c r="M13" i="15"/>
  <c r="K13" i="15"/>
  <c r="J13" i="15"/>
  <c r="H21" i="15"/>
  <c r="L13" i="15"/>
  <c r="I13" i="15"/>
  <c r="M38" i="15"/>
  <c r="L38" i="15"/>
  <c r="K38" i="15"/>
  <c r="J38" i="15"/>
  <c r="I38" i="15"/>
  <c r="G49" i="15"/>
  <c r="M72" i="15"/>
  <c r="L72" i="15"/>
  <c r="K72" i="15"/>
  <c r="J72" i="15"/>
  <c r="I72" i="15"/>
  <c r="M107" i="15"/>
  <c r="L107" i="15"/>
  <c r="K107" i="15"/>
  <c r="J107" i="15"/>
  <c r="I107" i="15"/>
  <c r="M141" i="15"/>
  <c r="L141" i="15"/>
  <c r="K141" i="15"/>
  <c r="J141" i="15"/>
  <c r="I141" i="15"/>
  <c r="Z17" i="16"/>
  <c r="X17" i="16"/>
  <c r="L47" i="16"/>
  <c r="K47" i="16"/>
  <c r="J47" i="16"/>
  <c r="I47" i="16"/>
  <c r="M82" i="16"/>
  <c r="L82" i="16"/>
  <c r="K82" i="16"/>
  <c r="J82" i="16"/>
  <c r="I82" i="16"/>
  <c r="L116" i="16"/>
  <c r="K116" i="16"/>
  <c r="J116" i="16"/>
  <c r="I116" i="16"/>
  <c r="L151" i="16"/>
  <c r="K151" i="16"/>
  <c r="J151" i="16"/>
  <c r="I151" i="16"/>
  <c r="Y11" i="17"/>
  <c r="W11" i="17"/>
  <c r="G21" i="17"/>
  <c r="M34" i="17"/>
  <c r="L34" i="17"/>
  <c r="K34" i="17"/>
  <c r="J34" i="17"/>
  <c r="I34" i="17"/>
  <c r="M84" i="17"/>
  <c r="K84" i="17"/>
  <c r="I84" i="17"/>
  <c r="M153" i="17"/>
  <c r="K153" i="17"/>
  <c r="I153" i="17"/>
  <c r="L20" i="18"/>
  <c r="J23" i="18"/>
  <c r="I23" i="18"/>
  <c r="H22" i="18"/>
  <c r="V62" i="18"/>
  <c r="J57" i="18"/>
  <c r="I57" i="18"/>
  <c r="J70" i="18"/>
  <c r="I70" i="18"/>
  <c r="T73" i="18"/>
  <c r="S73" i="18"/>
  <c r="R73" i="18"/>
  <c r="R98" i="18"/>
  <c r="S98" i="18"/>
  <c r="K113" i="18"/>
  <c r="J113" i="18"/>
  <c r="I113" i="18"/>
  <c r="D132" i="18"/>
  <c r="H10" i="19"/>
  <c r="X55" i="19"/>
  <c r="X94" i="19"/>
  <c r="H117" i="19"/>
  <c r="I151" i="14"/>
  <c r="K151" i="14"/>
  <c r="J151" i="14"/>
  <c r="D163" i="14"/>
  <c r="K159" i="14"/>
  <c r="I159" i="14"/>
  <c r="J159" i="14"/>
  <c r="M12" i="15"/>
  <c r="L12" i="15"/>
  <c r="K12" i="15"/>
  <c r="I12" i="15"/>
  <c r="J12" i="15"/>
  <c r="M16" i="15"/>
  <c r="L16" i="15"/>
  <c r="K16" i="15"/>
  <c r="I16" i="15"/>
  <c r="J16" i="15"/>
  <c r="M20" i="15"/>
  <c r="L20" i="15"/>
  <c r="K20" i="15"/>
  <c r="I20" i="15"/>
  <c r="J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J70" i="15"/>
  <c r="I70" i="15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G9" i="16"/>
  <c r="E21" i="16"/>
  <c r="D23" i="16"/>
  <c r="C35" i="16"/>
  <c r="L28" i="16"/>
  <c r="K28" i="16"/>
  <c r="J28" i="16"/>
  <c r="I28" i="16"/>
  <c r="E37" i="16"/>
  <c r="D49" i="16"/>
  <c r="M45" i="16"/>
  <c r="L45" i="16"/>
  <c r="K45" i="16"/>
  <c r="J45" i="16"/>
  <c r="I45" i="16"/>
  <c r="F51" i="16"/>
  <c r="M54" i="16"/>
  <c r="L54" i="16"/>
  <c r="K54" i="16"/>
  <c r="J54" i="16"/>
  <c r="I54" i="16"/>
  <c r="E63" i="16"/>
  <c r="M62" i="16"/>
  <c r="L62" i="16"/>
  <c r="K62" i="16"/>
  <c r="J62" i="16"/>
  <c r="I62" i="16"/>
  <c r="G65" i="16"/>
  <c r="F77" i="16"/>
  <c r="L71" i="16"/>
  <c r="K71" i="16"/>
  <c r="J71" i="16"/>
  <c r="I71" i="16"/>
  <c r="M80" i="16"/>
  <c r="H79" i="16"/>
  <c r="L80" i="16"/>
  <c r="K80" i="16"/>
  <c r="J80" i="16"/>
  <c r="I80" i="16"/>
  <c r="G91" i="16"/>
  <c r="M88" i="16"/>
  <c r="L88" i="16"/>
  <c r="K88" i="16"/>
  <c r="J88" i="16"/>
  <c r="I88" i="16"/>
  <c r="M97" i="16"/>
  <c r="L97" i="16"/>
  <c r="K97" i="16"/>
  <c r="J97" i="16"/>
  <c r="I97" i="16"/>
  <c r="H105" i="16"/>
  <c r="L114" i="16"/>
  <c r="K114" i="16"/>
  <c r="J114" i="16"/>
  <c r="I114" i="16"/>
  <c r="C121" i="16"/>
  <c r="M123" i="16"/>
  <c r="L123" i="16"/>
  <c r="K123" i="16"/>
  <c r="J123" i="16"/>
  <c r="I123" i="16"/>
  <c r="L131" i="16"/>
  <c r="K131" i="16"/>
  <c r="J131" i="16"/>
  <c r="I131" i="16"/>
  <c r="D135" i="16"/>
  <c r="C147" i="16"/>
  <c r="M140" i="16"/>
  <c r="L140" i="16"/>
  <c r="K140" i="16"/>
  <c r="J140" i="16"/>
  <c r="I140" i="16"/>
  <c r="E149" i="16"/>
  <c r="D161" i="16"/>
  <c r="L157" i="16"/>
  <c r="K157" i="16"/>
  <c r="J157" i="16"/>
  <c r="I157" i="16"/>
  <c r="M13" i="17"/>
  <c r="L13" i="17"/>
  <c r="K13" i="17"/>
  <c r="J13" i="17"/>
  <c r="I13" i="17"/>
  <c r="H21" i="17"/>
  <c r="M17" i="17"/>
  <c r="L17" i="17"/>
  <c r="K17" i="17"/>
  <c r="J17" i="17"/>
  <c r="I17" i="17"/>
  <c r="G23" i="17"/>
  <c r="F35" i="17"/>
  <c r="M29" i="17"/>
  <c r="L29" i="17"/>
  <c r="K29" i="17"/>
  <c r="J29" i="17"/>
  <c r="I29" i="17"/>
  <c r="F37" i="17"/>
  <c r="M46" i="17"/>
  <c r="L46" i="17"/>
  <c r="K46" i="17"/>
  <c r="J46" i="17"/>
  <c r="I46" i="17"/>
  <c r="L47" i="17"/>
  <c r="J47" i="17"/>
  <c r="I47" i="17"/>
  <c r="M47" i="17"/>
  <c r="K47" i="17"/>
  <c r="O8" i="18"/>
  <c r="T12" i="18"/>
  <c r="S12" i="18"/>
  <c r="R12" i="18"/>
  <c r="Q20" i="18"/>
  <c r="AB16" i="18"/>
  <c r="AA16" i="18"/>
  <c r="Z16" i="18"/>
  <c r="M22" i="18"/>
  <c r="AB25" i="18"/>
  <c r="AA25" i="18"/>
  <c r="Z25" i="18"/>
  <c r="O34" i="18"/>
  <c r="S29" i="18"/>
  <c r="R29" i="18"/>
  <c r="AB33" i="18"/>
  <c r="AA33" i="18"/>
  <c r="Z33" i="18"/>
  <c r="S38" i="18"/>
  <c r="R38" i="18"/>
  <c r="M48" i="18"/>
  <c r="AB42" i="18"/>
  <c r="AA42" i="18"/>
  <c r="Z42" i="18"/>
  <c r="T46" i="18"/>
  <c r="S46" i="18"/>
  <c r="R46" i="18"/>
  <c r="Y50" i="18"/>
  <c r="AB51" i="18"/>
  <c r="AA51" i="18"/>
  <c r="Z51" i="18"/>
  <c r="T55" i="18"/>
  <c r="S55" i="18"/>
  <c r="R55" i="18"/>
  <c r="AB59" i="18"/>
  <c r="AA59" i="18"/>
  <c r="Z59" i="18"/>
  <c r="O64" i="18"/>
  <c r="K66" i="18"/>
  <c r="J66" i="18"/>
  <c r="I66" i="18"/>
  <c r="S69" i="18"/>
  <c r="R69" i="18"/>
  <c r="Z72" i="18"/>
  <c r="AB72" i="18"/>
  <c r="AA72" i="18"/>
  <c r="P78" i="18"/>
  <c r="AB82" i="18"/>
  <c r="AA82" i="18"/>
  <c r="Z82" i="18"/>
  <c r="Y90" i="18"/>
  <c r="U92" i="18"/>
  <c r="R94" i="18"/>
  <c r="T94" i="18"/>
  <c r="S94" i="18"/>
  <c r="G104" i="18"/>
  <c r="J100" i="18"/>
  <c r="I100" i="18"/>
  <c r="AB103" i="18"/>
  <c r="AA103" i="18"/>
  <c r="Z103" i="18"/>
  <c r="T108" i="18"/>
  <c r="S108" i="18"/>
  <c r="R108" i="18"/>
  <c r="Y120" i="18"/>
  <c r="AB121" i="18"/>
  <c r="AA121" i="18"/>
  <c r="Z121" i="18"/>
  <c r="T125" i="18"/>
  <c r="S125" i="18"/>
  <c r="R125" i="18"/>
  <c r="G134" i="18"/>
  <c r="Y146" i="18"/>
  <c r="AB138" i="18"/>
  <c r="AA138" i="18"/>
  <c r="Z138" i="18"/>
  <c r="AB142" i="18"/>
  <c r="AA142" i="18"/>
  <c r="Z142" i="18"/>
  <c r="E160" i="18"/>
  <c r="H18" i="19"/>
  <c r="X29" i="19"/>
  <c r="P41" i="19"/>
  <c r="H53" i="19"/>
  <c r="X72" i="19"/>
  <c r="R84" i="19"/>
  <c r="X89" i="19"/>
  <c r="H96" i="19"/>
  <c r="R101" i="19"/>
  <c r="H113" i="19"/>
  <c r="R118" i="19"/>
  <c r="P118" i="19"/>
  <c r="X124" i="19"/>
  <c r="H130" i="19"/>
  <c r="H152" i="19"/>
  <c r="K152" i="14"/>
  <c r="J152" i="14"/>
  <c r="I152" i="14"/>
  <c r="E163" i="14"/>
  <c r="K160" i="14"/>
  <c r="J160" i="14"/>
  <c r="I160" i="14"/>
  <c r="C21" i="15"/>
  <c r="L30" i="15"/>
  <c r="K30" i="15"/>
  <c r="J30" i="15"/>
  <c r="I30" i="15"/>
  <c r="M30" i="15"/>
  <c r="L39" i="15"/>
  <c r="K39" i="15"/>
  <c r="J39" i="15"/>
  <c r="I39" i="15"/>
  <c r="M39" i="15"/>
  <c r="L47" i="15"/>
  <c r="K47" i="15"/>
  <c r="J47" i="15"/>
  <c r="I47" i="15"/>
  <c r="M47" i="15"/>
  <c r="C63" i="15"/>
  <c r="L56" i="15"/>
  <c r="K56" i="15"/>
  <c r="J56" i="15"/>
  <c r="I56" i="15"/>
  <c r="M56" i="15"/>
  <c r="L65" i="15"/>
  <c r="K65" i="15"/>
  <c r="J65" i="15"/>
  <c r="I65" i="15"/>
  <c r="M65" i="15"/>
  <c r="D77" i="15"/>
  <c r="L73" i="15"/>
  <c r="K73" i="15"/>
  <c r="J73" i="15"/>
  <c r="I73" i="15"/>
  <c r="M73" i="15"/>
  <c r="L82" i="15"/>
  <c r="K82" i="15"/>
  <c r="J82" i="15"/>
  <c r="I82" i="15"/>
  <c r="M82" i="15"/>
  <c r="E91" i="15"/>
  <c r="L90" i="15"/>
  <c r="K90" i="15"/>
  <c r="J90" i="15"/>
  <c r="I90" i="15"/>
  <c r="M90" i="15"/>
  <c r="F105" i="15"/>
  <c r="L99" i="15"/>
  <c r="K99" i="15"/>
  <c r="J99" i="15"/>
  <c r="I99" i="15"/>
  <c r="M99" i="15"/>
  <c r="L108" i="15"/>
  <c r="K108" i="15"/>
  <c r="J108" i="15"/>
  <c r="I108" i="15"/>
  <c r="M108" i="15"/>
  <c r="G119" i="15"/>
  <c r="L116" i="15"/>
  <c r="K116" i="15"/>
  <c r="J116" i="15"/>
  <c r="I116" i="15"/>
  <c r="M116" i="15"/>
  <c r="L125" i="15"/>
  <c r="K125" i="15"/>
  <c r="J125" i="15"/>
  <c r="I125" i="15"/>
  <c r="H133" i="15"/>
  <c r="M125" i="15"/>
  <c r="L142" i="15"/>
  <c r="K142" i="15"/>
  <c r="J142" i="15"/>
  <c r="I142" i="15"/>
  <c r="M142" i="15"/>
  <c r="L151" i="15"/>
  <c r="K151" i="15"/>
  <c r="J151" i="15"/>
  <c r="I151" i="15"/>
  <c r="M151" i="15"/>
  <c r="L159" i="15"/>
  <c r="K159" i="15"/>
  <c r="J159" i="15"/>
  <c r="I159" i="15"/>
  <c r="M159" i="15"/>
  <c r="L10" i="16"/>
  <c r="K10" i="16"/>
  <c r="J10" i="16"/>
  <c r="H9" i="16"/>
  <c r="I10" i="16"/>
  <c r="M10" i="16"/>
  <c r="F21" i="16"/>
  <c r="L14" i="16"/>
  <c r="K14" i="16"/>
  <c r="J14" i="16"/>
  <c r="I14" i="16"/>
  <c r="M14" i="16"/>
  <c r="L18" i="16"/>
  <c r="K18" i="16"/>
  <c r="J18" i="16"/>
  <c r="I18" i="16"/>
  <c r="M18" i="16"/>
  <c r="E23" i="16"/>
  <c r="D35" i="16"/>
  <c r="L31" i="16"/>
  <c r="K31" i="16"/>
  <c r="J31" i="16"/>
  <c r="I31" i="16"/>
  <c r="M31" i="16"/>
  <c r="F37" i="16"/>
  <c r="L40" i="16"/>
  <c r="K40" i="16"/>
  <c r="J40" i="16"/>
  <c r="I40" i="16"/>
  <c r="M40" i="16"/>
  <c r="E49" i="16"/>
  <c r="L48" i="16"/>
  <c r="K48" i="16"/>
  <c r="J48" i="16"/>
  <c r="I48" i="16"/>
  <c r="M48" i="16"/>
  <c r="G51" i="16"/>
  <c r="F63" i="16"/>
  <c r="L57" i="16"/>
  <c r="K57" i="16"/>
  <c r="J57" i="16"/>
  <c r="I57" i="16"/>
  <c r="M57" i="16"/>
  <c r="L66" i="16"/>
  <c r="K66" i="16"/>
  <c r="J66" i="16"/>
  <c r="I66" i="16"/>
  <c r="M66" i="16"/>
  <c r="H65" i="16"/>
  <c r="G77" i="16"/>
  <c r="L74" i="16"/>
  <c r="K74" i="16"/>
  <c r="J74" i="16"/>
  <c r="I74" i="16"/>
  <c r="M74" i="16"/>
  <c r="L83" i="16"/>
  <c r="K83" i="16"/>
  <c r="J83" i="16"/>
  <c r="I83" i="16"/>
  <c r="H91" i="16"/>
  <c r="M83" i="16"/>
  <c r="L100" i="16"/>
  <c r="K100" i="16"/>
  <c r="J100" i="16"/>
  <c r="I100" i="16"/>
  <c r="M100" i="16"/>
  <c r="C107" i="16"/>
  <c r="L109" i="16"/>
  <c r="K109" i="16"/>
  <c r="J109" i="16"/>
  <c r="I109" i="16"/>
  <c r="M109" i="16"/>
  <c r="L117" i="16"/>
  <c r="K117" i="16"/>
  <c r="J117" i="16"/>
  <c r="I117" i="16"/>
  <c r="M117" i="16"/>
  <c r="D121" i="16"/>
  <c r="C133" i="16"/>
  <c r="L126" i="16"/>
  <c r="K126" i="16"/>
  <c r="J126" i="16"/>
  <c r="I126" i="16"/>
  <c r="M126" i="16"/>
  <c r="E135" i="16"/>
  <c r="D147" i="16"/>
  <c r="L143" i="16"/>
  <c r="K143" i="16"/>
  <c r="J143" i="16"/>
  <c r="I143" i="16"/>
  <c r="M143" i="16"/>
  <c r="F149" i="16"/>
  <c r="L152" i="16"/>
  <c r="K152" i="16"/>
  <c r="J152" i="16"/>
  <c r="I152" i="16"/>
  <c r="M152" i="16"/>
  <c r="E161" i="16"/>
  <c r="L160" i="16"/>
  <c r="K160" i="16"/>
  <c r="J160" i="16"/>
  <c r="I160" i="16"/>
  <c r="M160" i="16"/>
  <c r="C9" i="17"/>
  <c r="L24" i="17"/>
  <c r="K24" i="17"/>
  <c r="J24" i="17"/>
  <c r="I24" i="17"/>
  <c r="M24" i="17"/>
  <c r="H23" i="17"/>
  <c r="G35" i="17"/>
  <c r="L32" i="17"/>
  <c r="K32" i="17"/>
  <c r="J32" i="17"/>
  <c r="I32" i="17"/>
  <c r="M32" i="17"/>
  <c r="M38" i="17"/>
  <c r="H37" i="17"/>
  <c r="L38" i="17"/>
  <c r="K38" i="17"/>
  <c r="J38" i="17"/>
  <c r="I38" i="17"/>
  <c r="L39" i="17"/>
  <c r="J39" i="17"/>
  <c r="I39" i="17"/>
  <c r="M39" i="17"/>
  <c r="K39" i="17"/>
  <c r="P8" i="18"/>
  <c r="J13" i="18"/>
  <c r="I13" i="18"/>
  <c r="N22" i="18"/>
  <c r="P34" i="18"/>
  <c r="K30" i="18"/>
  <c r="J30" i="18"/>
  <c r="I30" i="18"/>
  <c r="L36" i="18"/>
  <c r="J39" i="18"/>
  <c r="I39" i="18"/>
  <c r="N48" i="18"/>
  <c r="K47" i="18"/>
  <c r="J47" i="18"/>
  <c r="I47" i="18"/>
  <c r="L62" i="18"/>
  <c r="J56" i="18"/>
  <c r="I56" i="18"/>
  <c r="K61" i="18"/>
  <c r="J61" i="18"/>
  <c r="I61" i="18"/>
  <c r="S65" i="18"/>
  <c r="R65" i="18"/>
  <c r="Q64" i="18"/>
  <c r="C76" i="18"/>
  <c r="Z68" i="18"/>
  <c r="AB68" i="18"/>
  <c r="AA68" i="18"/>
  <c r="Y76" i="18"/>
  <c r="U78" i="18"/>
  <c r="G90" i="18"/>
  <c r="R89" i="18"/>
  <c r="S89" i="18"/>
  <c r="C92" i="18"/>
  <c r="V92" i="18"/>
  <c r="J96" i="18"/>
  <c r="I96" i="18"/>
  <c r="H104" i="18"/>
  <c r="S99" i="18"/>
  <c r="R99" i="18"/>
  <c r="L106" i="18"/>
  <c r="J117" i="18"/>
  <c r="I117" i="18"/>
  <c r="L132" i="18"/>
  <c r="H134" i="18"/>
  <c r="K135" i="18"/>
  <c r="J135" i="18"/>
  <c r="I135" i="18"/>
  <c r="F160" i="18"/>
  <c r="X11" i="19"/>
  <c r="X45" i="19"/>
  <c r="K25" i="15"/>
  <c r="J25" i="15"/>
  <c r="I25" i="15"/>
  <c r="L25" i="15"/>
  <c r="M25" i="15"/>
  <c r="K33" i="15"/>
  <c r="J33" i="15"/>
  <c r="I33" i="15"/>
  <c r="M33" i="15"/>
  <c r="L33" i="15"/>
  <c r="C49" i="15"/>
  <c r="K42" i="15"/>
  <c r="J42" i="15"/>
  <c r="I42" i="15"/>
  <c r="M42" i="15"/>
  <c r="L42" i="15"/>
  <c r="K51" i="15"/>
  <c r="J51" i="15"/>
  <c r="I51" i="15"/>
  <c r="M51" i="15"/>
  <c r="L51" i="15"/>
  <c r="D63" i="15"/>
  <c r="K59" i="15"/>
  <c r="J59" i="15"/>
  <c r="I59" i="15"/>
  <c r="L59" i="15"/>
  <c r="M59" i="15"/>
  <c r="K68" i="15"/>
  <c r="J68" i="15"/>
  <c r="I68" i="15"/>
  <c r="M68" i="15"/>
  <c r="L68" i="15"/>
  <c r="E77" i="15"/>
  <c r="K76" i="15"/>
  <c r="J76" i="15"/>
  <c r="I76" i="15"/>
  <c r="M76" i="15"/>
  <c r="L76" i="15"/>
  <c r="F91" i="15"/>
  <c r="K85" i="15"/>
  <c r="J85" i="15"/>
  <c r="I85" i="15"/>
  <c r="M85" i="15"/>
  <c r="L85" i="15"/>
  <c r="K94" i="15"/>
  <c r="J94" i="15"/>
  <c r="I94" i="15"/>
  <c r="L94" i="15"/>
  <c r="M94" i="15"/>
  <c r="G105" i="15"/>
  <c r="K102" i="15"/>
  <c r="J102" i="15"/>
  <c r="I102" i="15"/>
  <c r="M102" i="15"/>
  <c r="L102" i="15"/>
  <c r="K111" i="15"/>
  <c r="J111" i="15"/>
  <c r="I111" i="15"/>
  <c r="H119" i="15"/>
  <c r="M111" i="15"/>
  <c r="L111" i="15"/>
  <c r="K128" i="15"/>
  <c r="J128" i="15"/>
  <c r="I128" i="15"/>
  <c r="L128" i="15"/>
  <c r="M128" i="15"/>
  <c r="K137" i="15"/>
  <c r="J137" i="15"/>
  <c r="I137" i="15"/>
  <c r="M137" i="15"/>
  <c r="L137" i="15"/>
  <c r="K145" i="15"/>
  <c r="J145" i="15"/>
  <c r="I145" i="15"/>
  <c r="M145" i="15"/>
  <c r="L145" i="15"/>
  <c r="C161" i="15"/>
  <c r="K154" i="15"/>
  <c r="J154" i="15"/>
  <c r="I154" i="15"/>
  <c r="M154" i="15"/>
  <c r="L154" i="15"/>
  <c r="X11" i="16"/>
  <c r="Z11" i="16"/>
  <c r="G21" i="16"/>
  <c r="X15" i="16"/>
  <c r="Z15" i="16"/>
  <c r="X19" i="16"/>
  <c r="Z19" i="16"/>
  <c r="F23" i="16"/>
  <c r="K26" i="16"/>
  <c r="J26" i="16"/>
  <c r="I26" i="16"/>
  <c r="M26" i="16"/>
  <c r="L26" i="16"/>
  <c r="E35" i="16"/>
  <c r="K34" i="16"/>
  <c r="J34" i="16"/>
  <c r="I34" i="16"/>
  <c r="L34" i="16"/>
  <c r="M34" i="16"/>
  <c r="G37" i="16"/>
  <c r="F49" i="16"/>
  <c r="K43" i="16"/>
  <c r="J43" i="16"/>
  <c r="I43" i="16"/>
  <c r="M43" i="16"/>
  <c r="L43" i="16"/>
  <c r="K52" i="16"/>
  <c r="J52" i="16"/>
  <c r="I52" i="16"/>
  <c r="M52" i="16"/>
  <c r="L52" i="16"/>
  <c r="H51" i="16"/>
  <c r="G63" i="16"/>
  <c r="K60" i="16"/>
  <c r="J60" i="16"/>
  <c r="I60" i="16"/>
  <c r="M60" i="16"/>
  <c r="L60" i="16"/>
  <c r="K69" i="16"/>
  <c r="J69" i="16"/>
  <c r="I69" i="16"/>
  <c r="H77" i="16"/>
  <c r="L69" i="16"/>
  <c r="M69" i="16"/>
  <c r="K86" i="16"/>
  <c r="J86" i="16"/>
  <c r="I86" i="16"/>
  <c r="M86" i="16"/>
  <c r="L86" i="16"/>
  <c r="C93" i="16"/>
  <c r="K95" i="16"/>
  <c r="J95" i="16"/>
  <c r="I95" i="16"/>
  <c r="M95" i="16"/>
  <c r="L95" i="16"/>
  <c r="K103" i="16"/>
  <c r="J103" i="16"/>
  <c r="I103" i="16"/>
  <c r="L103" i="16"/>
  <c r="M103" i="16"/>
  <c r="D107" i="16"/>
  <c r="C119" i="16"/>
  <c r="K112" i="16"/>
  <c r="J112" i="16"/>
  <c r="I112" i="16"/>
  <c r="M112" i="16"/>
  <c r="L112" i="16"/>
  <c r="E121" i="16"/>
  <c r="D133" i="16"/>
  <c r="K129" i="16"/>
  <c r="J129" i="16"/>
  <c r="I129" i="16"/>
  <c r="M129" i="16"/>
  <c r="L129" i="16"/>
  <c r="F135" i="16"/>
  <c r="K138" i="16"/>
  <c r="J138" i="16"/>
  <c r="I138" i="16"/>
  <c r="L138" i="16"/>
  <c r="M138" i="16"/>
  <c r="E147" i="16"/>
  <c r="K146" i="16"/>
  <c r="J146" i="16"/>
  <c r="I146" i="16"/>
  <c r="M146" i="16"/>
  <c r="L146" i="16"/>
  <c r="G149" i="16"/>
  <c r="F161" i="16"/>
  <c r="K155" i="16"/>
  <c r="J155" i="16"/>
  <c r="I155" i="16"/>
  <c r="M155" i="16"/>
  <c r="L155" i="16"/>
  <c r="D9" i="17"/>
  <c r="K12" i="17"/>
  <c r="J12" i="17"/>
  <c r="I12" i="17"/>
  <c r="M12" i="17"/>
  <c r="L12" i="17"/>
  <c r="K16" i="17"/>
  <c r="J16" i="17"/>
  <c r="I16" i="17"/>
  <c r="M16" i="17"/>
  <c r="L16" i="17"/>
  <c r="K20" i="17"/>
  <c r="J20" i="17"/>
  <c r="I20" i="17"/>
  <c r="M20" i="17"/>
  <c r="L20" i="17"/>
  <c r="K27" i="17"/>
  <c r="J27" i="17"/>
  <c r="I27" i="17"/>
  <c r="H35" i="17"/>
  <c r="M27" i="17"/>
  <c r="L27" i="17"/>
  <c r="S9" i="18"/>
  <c r="Q8" i="18"/>
  <c r="T68" i="18" s="1"/>
  <c r="R9" i="18"/>
  <c r="C20" i="18"/>
  <c r="AB13" i="18"/>
  <c r="AA13" i="18"/>
  <c r="Z13" i="18"/>
  <c r="S17" i="18"/>
  <c r="R17" i="18"/>
  <c r="O22" i="18"/>
  <c r="T26" i="18"/>
  <c r="S26" i="18"/>
  <c r="R26" i="18"/>
  <c r="Q34" i="18"/>
  <c r="AB30" i="18"/>
  <c r="AA30" i="18"/>
  <c r="Z30" i="18"/>
  <c r="M36" i="18"/>
  <c r="AB39" i="18"/>
  <c r="AA39" i="18"/>
  <c r="Z39" i="18"/>
  <c r="O48" i="18"/>
  <c r="S43" i="18"/>
  <c r="R43" i="18"/>
  <c r="AB47" i="18"/>
  <c r="AA47" i="18"/>
  <c r="Z47" i="18"/>
  <c r="T52" i="18"/>
  <c r="S52" i="18"/>
  <c r="R52" i="18"/>
  <c r="M62" i="18"/>
  <c r="AB56" i="18"/>
  <c r="AA56" i="18"/>
  <c r="Z56" i="18"/>
  <c r="T60" i="18"/>
  <c r="S60" i="18"/>
  <c r="R60" i="18"/>
  <c r="D76" i="18"/>
  <c r="AB73" i="18"/>
  <c r="AA73" i="18"/>
  <c r="Z73" i="18"/>
  <c r="W78" i="18"/>
  <c r="R85" i="18"/>
  <c r="T85" i="18"/>
  <c r="S85" i="18"/>
  <c r="E92" i="18"/>
  <c r="S95" i="18"/>
  <c r="R95" i="18"/>
  <c r="M104" i="18"/>
  <c r="Z98" i="18"/>
  <c r="AB98" i="18"/>
  <c r="AA98" i="18"/>
  <c r="AB108" i="18"/>
  <c r="AA108" i="18"/>
  <c r="Z108" i="18"/>
  <c r="E118" i="18"/>
  <c r="T112" i="18"/>
  <c r="S112" i="18"/>
  <c r="R112" i="18"/>
  <c r="AB125" i="18"/>
  <c r="AA125" i="18"/>
  <c r="Z125" i="18"/>
  <c r="T129" i="18"/>
  <c r="S129" i="18"/>
  <c r="R129" i="18"/>
  <c r="O134" i="18"/>
  <c r="G148" i="18"/>
  <c r="AB150" i="18"/>
  <c r="AA150" i="18"/>
  <c r="Z150" i="18"/>
  <c r="O160" i="18"/>
  <c r="X67" i="19"/>
  <c r="H27" i="19"/>
  <c r="X38" i="19"/>
  <c r="W37" i="19"/>
  <c r="H61" i="19"/>
  <c r="H74" i="19"/>
  <c r="R80" i="19"/>
  <c r="X85" i="19"/>
  <c r="X102" i="19"/>
  <c r="H109" i="19"/>
  <c r="R114" i="19"/>
  <c r="H126" i="19"/>
  <c r="X145" i="19"/>
  <c r="J14" i="21"/>
  <c r="I14" i="21"/>
  <c r="H14" i="21"/>
  <c r="G22" i="21"/>
  <c r="C36" i="21"/>
  <c r="L12" i="22"/>
  <c r="K12" i="22"/>
  <c r="J12" i="22"/>
  <c r="N12" i="22"/>
  <c r="M12" i="22"/>
  <c r="J154" i="14"/>
  <c r="I154" i="14"/>
  <c r="K154" i="14"/>
  <c r="G163" i="14"/>
  <c r="J162" i="14"/>
  <c r="I162" i="14"/>
  <c r="K162" i="14"/>
  <c r="E21" i="15"/>
  <c r="C35" i="15"/>
  <c r="J28" i="15"/>
  <c r="I28" i="15"/>
  <c r="M28" i="15"/>
  <c r="K28" i="15"/>
  <c r="L28" i="15"/>
  <c r="J37" i="15"/>
  <c r="I37" i="15"/>
  <c r="M37" i="15"/>
  <c r="L37" i="15"/>
  <c r="K37" i="15"/>
  <c r="D49" i="15"/>
  <c r="J45" i="15"/>
  <c r="I45" i="15"/>
  <c r="M45" i="15"/>
  <c r="L45" i="15"/>
  <c r="K45" i="15"/>
  <c r="J54" i="15"/>
  <c r="I54" i="15"/>
  <c r="M54" i="15"/>
  <c r="L54" i="15"/>
  <c r="K54" i="15"/>
  <c r="E63" i="15"/>
  <c r="J62" i="15"/>
  <c r="I62" i="15"/>
  <c r="M62" i="15"/>
  <c r="K62" i="15"/>
  <c r="L62" i="15"/>
  <c r="F77" i="15"/>
  <c r="J71" i="15"/>
  <c r="I71" i="15"/>
  <c r="M71" i="15"/>
  <c r="L71" i="15"/>
  <c r="K71" i="15"/>
  <c r="J80" i="15"/>
  <c r="I80" i="15"/>
  <c r="M80" i="15"/>
  <c r="L80" i="15"/>
  <c r="K80" i="15"/>
  <c r="G91" i="15"/>
  <c r="J88" i="15"/>
  <c r="I88" i="15"/>
  <c r="M88" i="15"/>
  <c r="L88" i="15"/>
  <c r="K88" i="15"/>
  <c r="J97" i="15"/>
  <c r="I97" i="15"/>
  <c r="H105" i="15"/>
  <c r="M97" i="15"/>
  <c r="K97" i="15"/>
  <c r="L97" i="15"/>
  <c r="J114" i="15"/>
  <c r="I114" i="15"/>
  <c r="M114" i="15"/>
  <c r="L114" i="15"/>
  <c r="K114" i="15"/>
  <c r="J123" i="15"/>
  <c r="I123" i="15"/>
  <c r="M123" i="15"/>
  <c r="L123" i="15"/>
  <c r="K123" i="15"/>
  <c r="J131" i="15"/>
  <c r="I131" i="15"/>
  <c r="M131" i="15"/>
  <c r="K131" i="15"/>
  <c r="L131" i="15"/>
  <c r="C147" i="15"/>
  <c r="J140" i="15"/>
  <c r="I140" i="15"/>
  <c r="M140" i="15"/>
  <c r="L140" i="15"/>
  <c r="K140" i="15"/>
  <c r="J149" i="15"/>
  <c r="I149" i="15"/>
  <c r="M149" i="15"/>
  <c r="L149" i="15"/>
  <c r="K149" i="15"/>
  <c r="D161" i="15"/>
  <c r="J157" i="15"/>
  <c r="I157" i="15"/>
  <c r="M157" i="15"/>
  <c r="L157" i="15"/>
  <c r="K157" i="15"/>
  <c r="J13" i="16"/>
  <c r="I13" i="16"/>
  <c r="H21" i="16"/>
  <c r="M13" i="16"/>
  <c r="K13" i="16"/>
  <c r="L13" i="16"/>
  <c r="J17" i="16"/>
  <c r="I17" i="16"/>
  <c r="M17" i="16"/>
  <c r="L17" i="16"/>
  <c r="K17" i="16"/>
  <c r="G23" i="16"/>
  <c r="F35" i="16"/>
  <c r="J29" i="16"/>
  <c r="I29" i="16"/>
  <c r="M29" i="16"/>
  <c r="L29" i="16"/>
  <c r="K29" i="16"/>
  <c r="J38" i="16"/>
  <c r="I38" i="16"/>
  <c r="M38" i="16"/>
  <c r="H37" i="16"/>
  <c r="K38" i="16"/>
  <c r="L38" i="16"/>
  <c r="G49" i="16"/>
  <c r="J46" i="16"/>
  <c r="I46" i="16"/>
  <c r="M46" i="16"/>
  <c r="L46" i="16"/>
  <c r="K46" i="16"/>
  <c r="J55" i="16"/>
  <c r="I55" i="16"/>
  <c r="H63" i="16"/>
  <c r="M55" i="16"/>
  <c r="L55" i="16"/>
  <c r="K55" i="16"/>
  <c r="J72" i="16"/>
  <c r="I72" i="16"/>
  <c r="M72" i="16"/>
  <c r="K72" i="16"/>
  <c r="L72" i="16"/>
  <c r="C79" i="16"/>
  <c r="J81" i="16"/>
  <c r="I81" i="16"/>
  <c r="M81" i="16"/>
  <c r="L81" i="16"/>
  <c r="K81" i="16"/>
  <c r="J89" i="16"/>
  <c r="I89" i="16"/>
  <c r="M89" i="16"/>
  <c r="L89" i="16"/>
  <c r="K89" i="16"/>
  <c r="D93" i="16"/>
  <c r="C105" i="16"/>
  <c r="J98" i="16"/>
  <c r="I98" i="16"/>
  <c r="M98" i="16"/>
  <c r="L98" i="16"/>
  <c r="K98" i="16"/>
  <c r="E107" i="16"/>
  <c r="D119" i="16"/>
  <c r="J115" i="16"/>
  <c r="I115" i="16"/>
  <c r="M115" i="16"/>
  <c r="L115" i="16"/>
  <c r="K115" i="16"/>
  <c r="F121" i="16"/>
  <c r="J124" i="16"/>
  <c r="I124" i="16"/>
  <c r="M124" i="16"/>
  <c r="L124" i="16"/>
  <c r="K124" i="16"/>
  <c r="E133" i="16"/>
  <c r="J132" i="16"/>
  <c r="I132" i="16"/>
  <c r="M132" i="16"/>
  <c r="L132" i="16"/>
  <c r="K132" i="16"/>
  <c r="G135" i="16"/>
  <c r="F147" i="16"/>
  <c r="J141" i="16"/>
  <c r="I141" i="16"/>
  <c r="M141" i="16"/>
  <c r="K141" i="16"/>
  <c r="L141" i="16"/>
  <c r="J150" i="16"/>
  <c r="I150" i="16"/>
  <c r="M150" i="16"/>
  <c r="H149" i="16"/>
  <c r="L150" i="16"/>
  <c r="K150" i="16"/>
  <c r="G161" i="16"/>
  <c r="J158" i="16"/>
  <c r="I158" i="16"/>
  <c r="M158" i="16"/>
  <c r="L158" i="16"/>
  <c r="K158" i="16"/>
  <c r="E9" i="17"/>
  <c r="C21" i="17"/>
  <c r="J30" i="17"/>
  <c r="I30" i="17"/>
  <c r="M30" i="17"/>
  <c r="L30" i="17"/>
  <c r="K30" i="17"/>
  <c r="M44" i="17"/>
  <c r="K44" i="17"/>
  <c r="J44" i="17"/>
  <c r="L44" i="17"/>
  <c r="I44" i="17"/>
  <c r="J10" i="18"/>
  <c r="I10" i="18"/>
  <c r="D20" i="18"/>
  <c r="K18" i="18"/>
  <c r="J18" i="18"/>
  <c r="I18" i="18"/>
  <c r="P22" i="18"/>
  <c r="J27" i="18"/>
  <c r="I27" i="18"/>
  <c r="N36" i="18"/>
  <c r="P48" i="18"/>
  <c r="K44" i="18"/>
  <c r="J44" i="18"/>
  <c r="I44" i="18"/>
  <c r="L50" i="18"/>
  <c r="J53" i="18"/>
  <c r="I53" i="18"/>
  <c r="N62" i="18"/>
  <c r="W64" i="18"/>
  <c r="AB69" i="18"/>
  <c r="AA69" i="18"/>
  <c r="Z69" i="18"/>
  <c r="E78" i="18"/>
  <c r="X78" i="18"/>
  <c r="R81" i="18"/>
  <c r="T81" i="18"/>
  <c r="S81" i="18"/>
  <c r="J87" i="18"/>
  <c r="I87" i="18"/>
  <c r="F92" i="18"/>
  <c r="Z94" i="18"/>
  <c r="AB94" i="18"/>
  <c r="AA94" i="18"/>
  <c r="O104" i="18"/>
  <c r="F118" i="18"/>
  <c r="J122" i="18"/>
  <c r="I122" i="18"/>
  <c r="P134" i="18"/>
  <c r="K139" i="18"/>
  <c r="J139" i="18"/>
  <c r="I139" i="18"/>
  <c r="J149" i="18"/>
  <c r="I149" i="18"/>
  <c r="H148" i="18"/>
  <c r="P160" i="18"/>
  <c r="T158" i="18"/>
  <c r="S158" i="18"/>
  <c r="R158" i="18"/>
  <c r="X19" i="19"/>
  <c r="X54" i="19"/>
  <c r="R66" i="19"/>
  <c r="D36" i="21"/>
  <c r="I155" i="14"/>
  <c r="H163" i="14"/>
  <c r="K155" i="14"/>
  <c r="J155" i="14"/>
  <c r="I10" i="15"/>
  <c r="M10" i="15"/>
  <c r="L10" i="15"/>
  <c r="J10" i="15"/>
  <c r="K10" i="15"/>
  <c r="F21" i="15"/>
  <c r="I14" i="15"/>
  <c r="M14" i="15"/>
  <c r="L14" i="15"/>
  <c r="K14" i="15"/>
  <c r="J14" i="15"/>
  <c r="I18" i="15"/>
  <c r="M18" i="15"/>
  <c r="L18" i="15"/>
  <c r="K18" i="15"/>
  <c r="J18" i="15"/>
  <c r="I23" i="15"/>
  <c r="M23" i="15"/>
  <c r="L23" i="15"/>
  <c r="K23" i="15"/>
  <c r="J23" i="15"/>
  <c r="D35" i="15"/>
  <c r="I31" i="15"/>
  <c r="M31" i="15"/>
  <c r="L31" i="15"/>
  <c r="J31" i="15"/>
  <c r="K31" i="15"/>
  <c r="I40" i="15"/>
  <c r="M40" i="15"/>
  <c r="L40" i="15"/>
  <c r="K40" i="15"/>
  <c r="J40" i="15"/>
  <c r="E49" i="15"/>
  <c r="I48" i="15"/>
  <c r="M48" i="15"/>
  <c r="L48" i="15"/>
  <c r="K48" i="15"/>
  <c r="J48" i="15"/>
  <c r="F63" i="15"/>
  <c r="I57" i="15"/>
  <c r="M57" i="15"/>
  <c r="L57" i="15"/>
  <c r="K57" i="15"/>
  <c r="J57" i="15"/>
  <c r="I66" i="15"/>
  <c r="M66" i="15"/>
  <c r="L66" i="15"/>
  <c r="J66" i="15"/>
  <c r="K66" i="15"/>
  <c r="G77" i="15"/>
  <c r="I74" i="15"/>
  <c r="M74" i="15"/>
  <c r="L74" i="15"/>
  <c r="K74" i="15"/>
  <c r="J74" i="15"/>
  <c r="I83" i="15"/>
  <c r="H91" i="15"/>
  <c r="M83" i="15"/>
  <c r="L83" i="15"/>
  <c r="K83" i="15"/>
  <c r="J83" i="15"/>
  <c r="I100" i="15"/>
  <c r="M100" i="15"/>
  <c r="L100" i="15"/>
  <c r="J100" i="15"/>
  <c r="K100" i="15"/>
  <c r="I109" i="15"/>
  <c r="M109" i="15"/>
  <c r="L109" i="15"/>
  <c r="K109" i="15"/>
  <c r="J109" i="15"/>
  <c r="I117" i="15"/>
  <c r="M117" i="15"/>
  <c r="L117" i="15"/>
  <c r="K117" i="15"/>
  <c r="J117" i="15"/>
  <c r="C133" i="15"/>
  <c r="I126" i="15"/>
  <c r="M126" i="15"/>
  <c r="L126" i="15"/>
  <c r="K126" i="15"/>
  <c r="J126" i="15"/>
  <c r="I135" i="15"/>
  <c r="M135" i="15"/>
  <c r="L135" i="15"/>
  <c r="J135" i="15"/>
  <c r="K135" i="15"/>
  <c r="D147" i="15"/>
  <c r="I143" i="15"/>
  <c r="M143" i="15"/>
  <c r="L143" i="15"/>
  <c r="K143" i="15"/>
  <c r="J143" i="15"/>
  <c r="I152" i="15"/>
  <c r="M152" i="15"/>
  <c r="L152" i="15"/>
  <c r="K152" i="15"/>
  <c r="J152" i="15"/>
  <c r="E161" i="15"/>
  <c r="I160" i="15"/>
  <c r="M160" i="15"/>
  <c r="L160" i="15"/>
  <c r="K160" i="15"/>
  <c r="J160" i="15"/>
  <c r="C9" i="16"/>
  <c r="I24" i="16"/>
  <c r="M24" i="16"/>
  <c r="H23" i="16"/>
  <c r="L24" i="16"/>
  <c r="K24" i="16"/>
  <c r="J24" i="16"/>
  <c r="G35" i="16"/>
  <c r="I32" i="16"/>
  <c r="M32" i="16"/>
  <c r="L32" i="16"/>
  <c r="K32" i="16"/>
  <c r="J32" i="16"/>
  <c r="I41" i="16"/>
  <c r="H49" i="16"/>
  <c r="M41" i="16"/>
  <c r="L41" i="16"/>
  <c r="J41" i="16"/>
  <c r="K41" i="16"/>
  <c r="I58" i="16"/>
  <c r="M58" i="16"/>
  <c r="L58" i="16"/>
  <c r="K58" i="16"/>
  <c r="J58" i="16"/>
  <c r="C65" i="16"/>
  <c r="I67" i="16"/>
  <c r="M67" i="16"/>
  <c r="L67" i="16"/>
  <c r="K67" i="16"/>
  <c r="J67" i="16"/>
  <c r="I75" i="16"/>
  <c r="M75" i="16"/>
  <c r="L75" i="16"/>
  <c r="J75" i="16"/>
  <c r="K75" i="16"/>
  <c r="D79" i="16"/>
  <c r="C91" i="16"/>
  <c r="I84" i="16"/>
  <c r="M84" i="16"/>
  <c r="L84" i="16"/>
  <c r="K84" i="16"/>
  <c r="J84" i="16"/>
  <c r="E93" i="16"/>
  <c r="D105" i="16"/>
  <c r="I101" i="16"/>
  <c r="M101" i="16"/>
  <c r="L101" i="16"/>
  <c r="K101" i="16"/>
  <c r="J101" i="16"/>
  <c r="F107" i="16"/>
  <c r="I110" i="16"/>
  <c r="M110" i="16"/>
  <c r="L110" i="16"/>
  <c r="J110" i="16"/>
  <c r="K110" i="16"/>
  <c r="E119" i="16"/>
  <c r="I118" i="16"/>
  <c r="M118" i="16"/>
  <c r="L118" i="16"/>
  <c r="K118" i="16"/>
  <c r="J118" i="16"/>
  <c r="G121" i="16"/>
  <c r="F133" i="16"/>
  <c r="I127" i="16"/>
  <c r="M127" i="16"/>
  <c r="L127" i="16"/>
  <c r="K127" i="16"/>
  <c r="J127" i="16"/>
  <c r="I136" i="16"/>
  <c r="M136" i="16"/>
  <c r="H135" i="16"/>
  <c r="L136" i="16"/>
  <c r="K136" i="16"/>
  <c r="J136" i="16"/>
  <c r="G147" i="16"/>
  <c r="I144" i="16"/>
  <c r="M144" i="16"/>
  <c r="L144" i="16"/>
  <c r="J144" i="16"/>
  <c r="K144" i="16"/>
  <c r="I153" i="16"/>
  <c r="H161" i="16"/>
  <c r="M153" i="16"/>
  <c r="L153" i="16"/>
  <c r="K153" i="16"/>
  <c r="J153" i="16"/>
  <c r="F9" i="17"/>
  <c r="I11" i="17"/>
  <c r="M11" i="17"/>
  <c r="L11" i="17"/>
  <c r="K11" i="17"/>
  <c r="J11" i="17"/>
  <c r="D21" i="17"/>
  <c r="I15" i="17"/>
  <c r="M15" i="17"/>
  <c r="L15" i="17"/>
  <c r="K15" i="17"/>
  <c r="J15" i="17"/>
  <c r="I19" i="17"/>
  <c r="M19" i="17"/>
  <c r="L19" i="17"/>
  <c r="K19" i="17"/>
  <c r="J19" i="17"/>
  <c r="C23" i="17"/>
  <c r="I25" i="17"/>
  <c r="M25" i="17"/>
  <c r="L25" i="17"/>
  <c r="K25" i="17"/>
  <c r="J25" i="17"/>
  <c r="I33" i="17"/>
  <c r="M33" i="17"/>
  <c r="L33" i="17"/>
  <c r="K33" i="17"/>
  <c r="J33" i="17"/>
  <c r="E49" i="17"/>
  <c r="G8" i="18"/>
  <c r="W8" i="18"/>
  <c r="Z12" i="18"/>
  <c r="Y20" i="18"/>
  <c r="AB12" i="18"/>
  <c r="AA12" i="18"/>
  <c r="R16" i="18"/>
  <c r="T16" i="18"/>
  <c r="S16" i="18"/>
  <c r="E22" i="18"/>
  <c r="U22" i="18"/>
  <c r="R25" i="18"/>
  <c r="T25" i="18"/>
  <c r="S25" i="18"/>
  <c r="G34" i="18"/>
  <c r="W34" i="18"/>
  <c r="Z29" i="18"/>
  <c r="AB29" i="18"/>
  <c r="AA29" i="18"/>
  <c r="R33" i="18"/>
  <c r="T33" i="18"/>
  <c r="S33" i="18"/>
  <c r="C36" i="18"/>
  <c r="Z38" i="18"/>
  <c r="AB38" i="18"/>
  <c r="AA38" i="18"/>
  <c r="E48" i="18"/>
  <c r="U48" i="18"/>
  <c r="R42" i="18"/>
  <c r="T42" i="18"/>
  <c r="S42" i="18"/>
  <c r="Z46" i="18"/>
  <c r="AB46" i="18"/>
  <c r="AA46" i="18"/>
  <c r="Q50" i="18"/>
  <c r="R51" i="18"/>
  <c r="T51" i="18"/>
  <c r="S51" i="18"/>
  <c r="C62" i="18"/>
  <c r="Z55" i="18"/>
  <c r="AB55" i="18"/>
  <c r="AA55" i="18"/>
  <c r="R59" i="18"/>
  <c r="T59" i="18"/>
  <c r="S59" i="18"/>
  <c r="AB65" i="18"/>
  <c r="AA65" i="18"/>
  <c r="Z65" i="18"/>
  <c r="Y64" i="18"/>
  <c r="G78" i="18"/>
  <c r="O90" i="18"/>
  <c r="J83" i="18"/>
  <c r="I83" i="18"/>
  <c r="T86" i="18"/>
  <c r="S86" i="18"/>
  <c r="R86" i="18"/>
  <c r="Z89" i="18"/>
  <c r="AA89" i="18"/>
  <c r="AB89" i="18"/>
  <c r="P104" i="18"/>
  <c r="AB99" i="18"/>
  <c r="AA99" i="18"/>
  <c r="Z99" i="18"/>
  <c r="M118" i="18"/>
  <c r="AB112" i="18"/>
  <c r="AA112" i="18"/>
  <c r="Z112" i="18"/>
  <c r="T116" i="18"/>
  <c r="S116" i="18"/>
  <c r="R116" i="18"/>
  <c r="AB129" i="18"/>
  <c r="AA129" i="18"/>
  <c r="Z129" i="18"/>
  <c r="W134" i="18"/>
  <c r="AB152" i="18"/>
  <c r="AA152" i="18"/>
  <c r="Y160" i="18"/>
  <c r="Z152" i="18"/>
  <c r="X12" i="19"/>
  <c r="R24" i="19"/>
  <c r="X46" i="19"/>
  <c r="H70" i="19"/>
  <c r="R75" i="19"/>
  <c r="X81" i="19"/>
  <c r="H87" i="19"/>
  <c r="X98" i="19"/>
  <c r="H104" i="19"/>
  <c r="X115" i="19"/>
  <c r="H122" i="19"/>
  <c r="R127" i="19"/>
  <c r="X132" i="19"/>
  <c r="J56" i="21"/>
  <c r="I56" i="21"/>
  <c r="G64" i="21"/>
  <c r="H56" i="21"/>
  <c r="D92" i="21"/>
  <c r="K156" i="14"/>
  <c r="J156" i="14"/>
  <c r="I156" i="14"/>
  <c r="G21" i="15"/>
  <c r="M26" i="15"/>
  <c r="L26" i="15"/>
  <c r="K26" i="15"/>
  <c r="J26" i="15"/>
  <c r="I26" i="15"/>
  <c r="E35" i="15"/>
  <c r="M34" i="15"/>
  <c r="L34" i="15"/>
  <c r="K34" i="15"/>
  <c r="I34" i="15"/>
  <c r="J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H77" i="15"/>
  <c r="M69" i="15"/>
  <c r="L69" i="15"/>
  <c r="K69" i="15"/>
  <c r="I69" i="15"/>
  <c r="J69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I103" i="15"/>
  <c r="J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I138" i="15"/>
  <c r="J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M12" i="16"/>
  <c r="L12" i="16"/>
  <c r="K12" i="16"/>
  <c r="J12" i="16"/>
  <c r="I12" i="16"/>
  <c r="M16" i="16"/>
  <c r="L16" i="16"/>
  <c r="K16" i="16"/>
  <c r="I16" i="16"/>
  <c r="J16" i="16"/>
  <c r="M20" i="16"/>
  <c r="L20" i="16"/>
  <c r="K20" i="16"/>
  <c r="J20" i="16"/>
  <c r="I20" i="16"/>
  <c r="H35" i="16"/>
  <c r="M27" i="16"/>
  <c r="L27" i="16"/>
  <c r="K27" i="16"/>
  <c r="J27" i="16"/>
  <c r="I27" i="16"/>
  <c r="M44" i="16"/>
  <c r="L44" i="16"/>
  <c r="K44" i="16"/>
  <c r="I44" i="16"/>
  <c r="J44" i="16"/>
  <c r="C51" i="16"/>
  <c r="M53" i="16"/>
  <c r="L53" i="16"/>
  <c r="K53" i="16"/>
  <c r="J53" i="16"/>
  <c r="I53" i="16"/>
  <c r="M61" i="16"/>
  <c r="L61" i="16"/>
  <c r="K61" i="16"/>
  <c r="J61" i="16"/>
  <c r="I61" i="16"/>
  <c r="D65" i="16"/>
  <c r="C77" i="16"/>
  <c r="M70" i="16"/>
  <c r="L70" i="16"/>
  <c r="K70" i="16"/>
  <c r="J70" i="16"/>
  <c r="I70" i="16"/>
  <c r="E79" i="16"/>
  <c r="D91" i="16"/>
  <c r="M87" i="16"/>
  <c r="L87" i="16"/>
  <c r="K87" i="16"/>
  <c r="J87" i="16"/>
  <c r="I87" i="16"/>
  <c r="F93" i="16"/>
  <c r="M96" i="16"/>
  <c r="L96" i="16"/>
  <c r="K96" i="16"/>
  <c r="J96" i="16"/>
  <c r="I96" i="16"/>
  <c r="E105" i="16"/>
  <c r="M104" i="16"/>
  <c r="L104" i="16"/>
  <c r="K104" i="16"/>
  <c r="J104" i="16"/>
  <c r="I104" i="16"/>
  <c r="G107" i="16"/>
  <c r="F119" i="16"/>
  <c r="M113" i="16"/>
  <c r="L113" i="16"/>
  <c r="K113" i="16"/>
  <c r="I113" i="16"/>
  <c r="J113" i="16"/>
  <c r="M122" i="16"/>
  <c r="H121" i="16"/>
  <c r="L122" i="16"/>
  <c r="K122" i="16"/>
  <c r="J122" i="16"/>
  <c r="I122" i="16"/>
  <c r="G133" i="16"/>
  <c r="M130" i="16"/>
  <c r="L130" i="16"/>
  <c r="K130" i="16"/>
  <c r="J130" i="16"/>
  <c r="I130" i="16"/>
  <c r="H147" i="16"/>
  <c r="M139" i="16"/>
  <c r="L139" i="16"/>
  <c r="K139" i="16"/>
  <c r="J139" i="16"/>
  <c r="I139" i="16"/>
  <c r="M156" i="16"/>
  <c r="L156" i="16"/>
  <c r="K156" i="16"/>
  <c r="J156" i="16"/>
  <c r="I156" i="16"/>
  <c r="G9" i="17"/>
  <c r="E21" i="17"/>
  <c r="D23" i="17"/>
  <c r="C35" i="17"/>
  <c r="M28" i="17"/>
  <c r="L28" i="17"/>
  <c r="K28" i="17"/>
  <c r="J28" i="17"/>
  <c r="I28" i="17"/>
  <c r="G49" i="17"/>
  <c r="H8" i="18"/>
  <c r="K39" i="18" s="1"/>
  <c r="J9" i="18"/>
  <c r="I9" i="18"/>
  <c r="X8" i="18"/>
  <c r="K17" i="18"/>
  <c r="J17" i="18"/>
  <c r="I17" i="18"/>
  <c r="F22" i="18"/>
  <c r="V22" i="18"/>
  <c r="K26" i="18"/>
  <c r="H34" i="18"/>
  <c r="J26" i="18"/>
  <c r="I26" i="18"/>
  <c r="X34" i="18"/>
  <c r="D36" i="18"/>
  <c r="F48" i="18"/>
  <c r="V48" i="18"/>
  <c r="K43" i="18"/>
  <c r="J43" i="18"/>
  <c r="I43" i="18"/>
  <c r="K52" i="18"/>
  <c r="J52" i="18"/>
  <c r="I52" i="18"/>
  <c r="D62" i="18"/>
  <c r="J60" i="18"/>
  <c r="I60" i="18"/>
  <c r="AB60" i="18"/>
  <c r="AA60" i="18"/>
  <c r="Z60" i="18"/>
  <c r="G64" i="18"/>
  <c r="L76" i="18"/>
  <c r="R72" i="18"/>
  <c r="T72" i="18"/>
  <c r="S72" i="18"/>
  <c r="H78" i="18"/>
  <c r="K79" i="18"/>
  <c r="J79" i="18"/>
  <c r="I79" i="18"/>
  <c r="T82" i="18"/>
  <c r="S82" i="18"/>
  <c r="Q90" i="18"/>
  <c r="R82" i="18"/>
  <c r="Z85" i="18"/>
  <c r="AB85" i="18"/>
  <c r="AA85" i="18"/>
  <c r="M92" i="18"/>
  <c r="AB95" i="18"/>
  <c r="AA95" i="18"/>
  <c r="Z95" i="18"/>
  <c r="U104" i="18"/>
  <c r="K109" i="18"/>
  <c r="J109" i="18"/>
  <c r="I109" i="18"/>
  <c r="N118" i="18"/>
  <c r="K126" i="18"/>
  <c r="J126" i="18"/>
  <c r="I126" i="18"/>
  <c r="X134" i="18"/>
  <c r="AB154" i="18"/>
  <c r="AA154" i="18"/>
  <c r="Z154" i="18"/>
  <c r="X28" i="19"/>
  <c r="X62" i="19"/>
  <c r="E92" i="21"/>
  <c r="D37" i="17"/>
  <c r="C49" i="17"/>
  <c r="K42" i="17"/>
  <c r="I42" i="17"/>
  <c r="M42" i="17"/>
  <c r="L42" i="17"/>
  <c r="J42" i="17"/>
  <c r="C8" i="18"/>
  <c r="T10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C146" i="18"/>
  <c r="T139" i="18"/>
  <c r="S139" i="18"/>
  <c r="R139" i="18"/>
  <c r="AB139" i="18"/>
  <c r="AA139" i="18"/>
  <c r="Z139" i="18"/>
  <c r="T142" i="18"/>
  <c r="S142" i="18"/>
  <c r="R142" i="18"/>
  <c r="AB145" i="18"/>
  <c r="AA145" i="18"/>
  <c r="Z145" i="18"/>
  <c r="U148" i="18"/>
  <c r="T150" i="18"/>
  <c r="S150" i="18"/>
  <c r="R150" i="18"/>
  <c r="G160" i="18"/>
  <c r="T152" i="18"/>
  <c r="S152" i="18"/>
  <c r="R152" i="18"/>
  <c r="Q160" i="18"/>
  <c r="Z155" i="18"/>
  <c r="AB155" i="18"/>
  <c r="AA155" i="18"/>
  <c r="AB156" i="18"/>
  <c r="AA156" i="18"/>
  <c r="Z156" i="18"/>
  <c r="J159" i="18"/>
  <c r="I159" i="18"/>
  <c r="K159" i="18"/>
  <c r="X13" i="19"/>
  <c r="X30" i="19"/>
  <c r="X39" i="19"/>
  <c r="J12" i="21"/>
  <c r="I12" i="21"/>
  <c r="H12" i="21"/>
  <c r="J20" i="21"/>
  <c r="I20" i="21"/>
  <c r="H20" i="21"/>
  <c r="J34" i="21"/>
  <c r="I34" i="21"/>
  <c r="H34" i="21"/>
  <c r="J52" i="21"/>
  <c r="I52" i="21"/>
  <c r="H52" i="21"/>
  <c r="J69" i="21"/>
  <c r="I69" i="21"/>
  <c r="H69" i="21"/>
  <c r="E120" i="21"/>
  <c r="E37" i="17"/>
  <c r="D49" i="17"/>
  <c r="J45" i="17"/>
  <c r="M45" i="17"/>
  <c r="L45" i="17"/>
  <c r="K45" i="17"/>
  <c r="I45" i="17"/>
  <c r="D8" i="18"/>
  <c r="L8" i="18"/>
  <c r="J11" i="18"/>
  <c r="I11" i="18"/>
  <c r="K11" i="18"/>
  <c r="F20" i="18"/>
  <c r="N20" i="18"/>
  <c r="V20" i="18"/>
  <c r="J15" i="18"/>
  <c r="I15" i="18"/>
  <c r="K15" i="18"/>
  <c r="J19" i="18"/>
  <c r="I19" i="18"/>
  <c r="K19" i="18"/>
  <c r="J24" i="18"/>
  <c r="I24" i="18"/>
  <c r="K24" i="18"/>
  <c r="D34" i="18"/>
  <c r="L34" i="18"/>
  <c r="J28" i="18"/>
  <c r="I28" i="18"/>
  <c r="K28" i="18"/>
  <c r="J32" i="18"/>
  <c r="I32" i="18"/>
  <c r="K32" i="18"/>
  <c r="J37" i="18"/>
  <c r="I37" i="18"/>
  <c r="H36" i="18"/>
  <c r="K37" i="18"/>
  <c r="P36" i="18"/>
  <c r="X36" i="18"/>
  <c r="J41" i="18"/>
  <c r="I41" i="18"/>
  <c r="K41" i="18"/>
  <c r="J45" i="18"/>
  <c r="I45" i="18"/>
  <c r="K45" i="18"/>
  <c r="F50" i="18"/>
  <c r="N50" i="18"/>
  <c r="V50" i="18"/>
  <c r="J54" i="18"/>
  <c r="I54" i="18"/>
  <c r="H62" i="18"/>
  <c r="K54" i="18"/>
  <c r="P62" i="18"/>
  <c r="X62" i="18"/>
  <c r="J58" i="18"/>
  <c r="I58" i="18"/>
  <c r="K58" i="18"/>
  <c r="D64" i="18"/>
  <c r="L64" i="18"/>
  <c r="J67" i="18"/>
  <c r="I67" i="18"/>
  <c r="K67" i="18"/>
  <c r="F76" i="18"/>
  <c r="N76" i="18"/>
  <c r="V76" i="18"/>
  <c r="J71" i="18"/>
  <c r="I71" i="18"/>
  <c r="K71" i="18"/>
  <c r="J75" i="18"/>
  <c r="I75" i="18"/>
  <c r="K75" i="18"/>
  <c r="J80" i="18"/>
  <c r="I80" i="18"/>
  <c r="K80" i="18"/>
  <c r="D90" i="18"/>
  <c r="L90" i="18"/>
  <c r="J84" i="18"/>
  <c r="I84" i="18"/>
  <c r="K84" i="18"/>
  <c r="J88" i="18"/>
  <c r="I88" i="18"/>
  <c r="K88" i="18"/>
  <c r="J93" i="18"/>
  <c r="I93" i="18"/>
  <c r="K93" i="18"/>
  <c r="H92" i="18"/>
  <c r="P92" i="18"/>
  <c r="X92" i="18"/>
  <c r="J97" i="18"/>
  <c r="I97" i="18"/>
  <c r="K97" i="18"/>
  <c r="K101" i="18"/>
  <c r="J101" i="18"/>
  <c r="I101" i="18"/>
  <c r="F106" i="18"/>
  <c r="N106" i="18"/>
  <c r="V106" i="18"/>
  <c r="K110" i="18"/>
  <c r="J110" i="18"/>
  <c r="I110" i="18"/>
  <c r="H118" i="18"/>
  <c r="P118" i="18"/>
  <c r="X118" i="18"/>
  <c r="K114" i="18"/>
  <c r="J114" i="18"/>
  <c r="I114" i="18"/>
  <c r="D120" i="18"/>
  <c r="L120" i="18"/>
  <c r="K123" i="18"/>
  <c r="J123" i="18"/>
  <c r="I123" i="18"/>
  <c r="F132" i="18"/>
  <c r="N132" i="18"/>
  <c r="V132" i="18"/>
  <c r="K127" i="18"/>
  <c r="J127" i="18"/>
  <c r="I127" i="18"/>
  <c r="K131" i="18"/>
  <c r="J131" i="18"/>
  <c r="I131" i="18"/>
  <c r="K136" i="18"/>
  <c r="J136" i="18"/>
  <c r="I136" i="18"/>
  <c r="D146" i="18"/>
  <c r="L146" i="18"/>
  <c r="K140" i="18"/>
  <c r="J140" i="18"/>
  <c r="I140" i="18"/>
  <c r="AB141" i="18"/>
  <c r="AA141" i="18"/>
  <c r="Z141" i="18"/>
  <c r="K142" i="18"/>
  <c r="J142" i="18"/>
  <c r="I142" i="18"/>
  <c r="J144" i="18"/>
  <c r="I144" i="18"/>
  <c r="K144" i="18"/>
  <c r="L148" i="18"/>
  <c r="V148" i="18"/>
  <c r="H160" i="18"/>
  <c r="K152" i="18"/>
  <c r="J152" i="18"/>
  <c r="I152" i="18"/>
  <c r="G21" i="22"/>
  <c r="F63" i="22"/>
  <c r="N110" i="22"/>
  <c r="M110" i="22"/>
  <c r="K110" i="22"/>
  <c r="J110" i="22"/>
  <c r="L110" i="22"/>
  <c r="E8" i="18"/>
  <c r="M8" i="18"/>
  <c r="U8" i="18"/>
  <c r="R11" i="18"/>
  <c r="T11" i="18"/>
  <c r="S11" i="18"/>
  <c r="Z11" i="18"/>
  <c r="AB11" i="18"/>
  <c r="AA11" i="18"/>
  <c r="G20" i="18"/>
  <c r="O20" i="18"/>
  <c r="W20" i="18"/>
  <c r="R15" i="18"/>
  <c r="T15" i="18"/>
  <c r="S15" i="18"/>
  <c r="Z15" i="18"/>
  <c r="AB15" i="18"/>
  <c r="AA15" i="18"/>
  <c r="R19" i="18"/>
  <c r="T19" i="18"/>
  <c r="S19" i="18"/>
  <c r="Z19" i="18"/>
  <c r="AB19" i="18"/>
  <c r="AA19" i="18"/>
  <c r="C22" i="18"/>
  <c r="R24" i="18"/>
  <c r="T24" i="18"/>
  <c r="S24" i="18"/>
  <c r="Z24" i="18"/>
  <c r="AB24" i="18"/>
  <c r="AA24" i="18"/>
  <c r="E34" i="18"/>
  <c r="M34" i="18"/>
  <c r="U34" i="18"/>
  <c r="R28" i="18"/>
  <c r="T28" i="18"/>
  <c r="S28" i="18"/>
  <c r="Z28" i="18"/>
  <c r="AB28" i="18"/>
  <c r="AA28" i="18"/>
  <c r="R32" i="18"/>
  <c r="T32" i="18"/>
  <c r="S32" i="18"/>
  <c r="Z32" i="18"/>
  <c r="AB32" i="18"/>
  <c r="AA32" i="18"/>
  <c r="R37" i="18"/>
  <c r="Q36" i="18"/>
  <c r="T37" i="18"/>
  <c r="S37" i="18"/>
  <c r="Z37" i="18"/>
  <c r="Y36" i="18"/>
  <c r="AB37" i="18"/>
  <c r="AA37" i="18"/>
  <c r="C48" i="18"/>
  <c r="R41" i="18"/>
  <c r="T41" i="18"/>
  <c r="S41" i="18"/>
  <c r="Z41" i="18"/>
  <c r="AB41" i="18"/>
  <c r="AA41" i="18"/>
  <c r="R45" i="18"/>
  <c r="T45" i="18"/>
  <c r="S45" i="18"/>
  <c r="Z45" i="18"/>
  <c r="AB45" i="18"/>
  <c r="AA45" i="18"/>
  <c r="G50" i="18"/>
  <c r="O50" i="18"/>
  <c r="W50" i="18"/>
  <c r="R54" i="18"/>
  <c r="Q62" i="18"/>
  <c r="T54" i="18"/>
  <c r="S54" i="18"/>
  <c r="Z54" i="18"/>
  <c r="Y62" i="18"/>
  <c r="AB54" i="18"/>
  <c r="AA54" i="18"/>
  <c r="R58" i="18"/>
  <c r="T58" i="18"/>
  <c r="S58" i="18"/>
  <c r="Z58" i="18"/>
  <c r="AB58" i="18"/>
  <c r="AA58" i="18"/>
  <c r="E64" i="18"/>
  <c r="M64" i="18"/>
  <c r="U64" i="18"/>
  <c r="T67" i="18"/>
  <c r="R67" i="18"/>
  <c r="S67" i="18"/>
  <c r="AB67" i="18"/>
  <c r="Z67" i="18"/>
  <c r="AA67" i="18"/>
  <c r="G76" i="18"/>
  <c r="O76" i="18"/>
  <c r="W76" i="18"/>
  <c r="T71" i="18"/>
  <c r="R71" i="18"/>
  <c r="S71" i="18"/>
  <c r="AB71" i="18"/>
  <c r="Z71" i="18"/>
  <c r="AA71" i="18"/>
  <c r="T75" i="18"/>
  <c r="R75" i="18"/>
  <c r="S75" i="18"/>
  <c r="AB75" i="18"/>
  <c r="Z75" i="18"/>
  <c r="AA75" i="18"/>
  <c r="C78" i="18"/>
  <c r="T80" i="18"/>
  <c r="R80" i="18"/>
  <c r="S80" i="18"/>
  <c r="AB80" i="18"/>
  <c r="Z80" i="18"/>
  <c r="AA80" i="18"/>
  <c r="E90" i="18"/>
  <c r="M90" i="18"/>
  <c r="U90" i="18"/>
  <c r="T84" i="18"/>
  <c r="R84" i="18"/>
  <c r="S84" i="18"/>
  <c r="AB84" i="18"/>
  <c r="Z84" i="18"/>
  <c r="AA84" i="18"/>
  <c r="T88" i="18"/>
  <c r="R88" i="18"/>
  <c r="S88" i="18"/>
  <c r="AB88" i="18"/>
  <c r="Z88" i="18"/>
  <c r="AA88" i="18"/>
  <c r="T93" i="18"/>
  <c r="R93" i="18"/>
  <c r="Q92" i="18"/>
  <c r="S93" i="18"/>
  <c r="AB93" i="18"/>
  <c r="Z93" i="18"/>
  <c r="Y92" i="18"/>
  <c r="AA93" i="18"/>
  <c r="C104" i="18"/>
  <c r="T97" i="18"/>
  <c r="R97" i="18"/>
  <c r="S97" i="18"/>
  <c r="AB97" i="18"/>
  <c r="Z97" i="18"/>
  <c r="AA97" i="18"/>
  <c r="T101" i="18"/>
  <c r="S101" i="18"/>
  <c r="R101" i="18"/>
  <c r="AB101" i="18"/>
  <c r="AA101" i="18"/>
  <c r="Z101" i="18"/>
  <c r="G106" i="18"/>
  <c r="O106" i="18"/>
  <c r="W106" i="18"/>
  <c r="T110" i="18"/>
  <c r="S110" i="18"/>
  <c r="R110" i="18"/>
  <c r="Q118" i="18"/>
  <c r="AB110" i="18"/>
  <c r="AA110" i="18"/>
  <c r="Z110" i="18"/>
  <c r="Y118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T141" i="18"/>
  <c r="S141" i="18"/>
  <c r="R141" i="18"/>
  <c r="AB143" i="18"/>
  <c r="AA143" i="18"/>
  <c r="Z143" i="18"/>
  <c r="T145" i="18"/>
  <c r="S145" i="18"/>
  <c r="R145" i="18"/>
  <c r="C148" i="18"/>
  <c r="M148" i="18"/>
  <c r="W148" i="18"/>
  <c r="AB151" i="18"/>
  <c r="AA151" i="18"/>
  <c r="Z151" i="18"/>
  <c r="U160" i="18"/>
  <c r="T154" i="18"/>
  <c r="S154" i="18"/>
  <c r="R154" i="18"/>
  <c r="O9" i="19"/>
  <c r="R123" i="19" s="1"/>
  <c r="R18" i="19"/>
  <c r="W23" i="19"/>
  <c r="J10" i="21"/>
  <c r="I10" i="21"/>
  <c r="H10" i="21"/>
  <c r="J18" i="21"/>
  <c r="I18" i="21"/>
  <c r="H18" i="21"/>
  <c r="J30" i="21"/>
  <c r="I30" i="21"/>
  <c r="H30" i="21"/>
  <c r="E50" i="21"/>
  <c r="J47" i="21"/>
  <c r="I47" i="21"/>
  <c r="H47" i="21"/>
  <c r="N28" i="22"/>
  <c r="L28" i="22"/>
  <c r="K28" i="22"/>
  <c r="J28" i="22"/>
  <c r="M28" i="22"/>
  <c r="G37" i="17"/>
  <c r="F49" i="17"/>
  <c r="M43" i="17"/>
  <c r="J43" i="17"/>
  <c r="I43" i="17"/>
  <c r="L43" i="17"/>
  <c r="K43" i="17"/>
  <c r="F8" i="18"/>
  <c r="N8" i="18"/>
  <c r="V8" i="18"/>
  <c r="H20" i="18"/>
  <c r="J12" i="18"/>
  <c r="I12" i="18"/>
  <c r="K12" i="18"/>
  <c r="P20" i="18"/>
  <c r="X20" i="18"/>
  <c r="K16" i="18"/>
  <c r="J16" i="18"/>
  <c r="I16" i="18"/>
  <c r="D22" i="18"/>
  <c r="L22" i="18"/>
  <c r="K25" i="18"/>
  <c r="J25" i="18"/>
  <c r="I25" i="18"/>
  <c r="F34" i="18"/>
  <c r="N34" i="18"/>
  <c r="V34" i="18"/>
  <c r="J29" i="18"/>
  <c r="I29" i="18"/>
  <c r="K29" i="18"/>
  <c r="K33" i="18"/>
  <c r="J33" i="18"/>
  <c r="I33" i="18"/>
  <c r="J38" i="18"/>
  <c r="I38" i="18"/>
  <c r="K38" i="18"/>
  <c r="D48" i="18"/>
  <c r="L48" i="18"/>
  <c r="K42" i="18"/>
  <c r="J42" i="18"/>
  <c r="I42" i="18"/>
  <c r="J46" i="18"/>
  <c r="I46" i="18"/>
  <c r="K46" i="18"/>
  <c r="H50" i="18"/>
  <c r="K51" i="18"/>
  <c r="J51" i="18"/>
  <c r="I51" i="18"/>
  <c r="P50" i="18"/>
  <c r="X50" i="18"/>
  <c r="J55" i="18"/>
  <c r="I55" i="18"/>
  <c r="K55" i="18"/>
  <c r="K59" i="18"/>
  <c r="J59" i="18"/>
  <c r="I59" i="18"/>
  <c r="F64" i="18"/>
  <c r="N64" i="18"/>
  <c r="V64" i="18"/>
  <c r="J68" i="18"/>
  <c r="H76" i="18"/>
  <c r="K68" i="18"/>
  <c r="I68" i="18"/>
  <c r="P76" i="18"/>
  <c r="X76" i="18"/>
  <c r="J72" i="18"/>
  <c r="K72" i="18"/>
  <c r="I72" i="18"/>
  <c r="D78" i="18"/>
  <c r="L78" i="18"/>
  <c r="J81" i="18"/>
  <c r="K81" i="18"/>
  <c r="I81" i="18"/>
  <c r="F90" i="18"/>
  <c r="N90" i="18"/>
  <c r="V90" i="18"/>
  <c r="J85" i="18"/>
  <c r="K85" i="18"/>
  <c r="I85" i="18"/>
  <c r="J89" i="18"/>
  <c r="K89" i="18"/>
  <c r="I89" i="18"/>
  <c r="J94" i="18"/>
  <c r="I94" i="18"/>
  <c r="K94" i="18"/>
  <c r="D104" i="18"/>
  <c r="L104" i="18"/>
  <c r="J98" i="18"/>
  <c r="K98" i="18"/>
  <c r="I98" i="18"/>
  <c r="J102" i="18"/>
  <c r="I102" i="18"/>
  <c r="K102" i="18"/>
  <c r="J107" i="18"/>
  <c r="I107" i="18"/>
  <c r="H106" i="18"/>
  <c r="K107" i="18"/>
  <c r="P106" i="18"/>
  <c r="X106" i="18"/>
  <c r="J111" i="18"/>
  <c r="I111" i="18"/>
  <c r="K111" i="18"/>
  <c r="J115" i="18"/>
  <c r="I115" i="18"/>
  <c r="K115" i="18"/>
  <c r="F120" i="18"/>
  <c r="N120" i="18"/>
  <c r="V120" i="18"/>
  <c r="J124" i="18"/>
  <c r="I124" i="18"/>
  <c r="H132" i="18"/>
  <c r="K124" i="18"/>
  <c r="P132" i="18"/>
  <c r="X132" i="18"/>
  <c r="J128" i="18"/>
  <c r="I128" i="18"/>
  <c r="K128" i="18"/>
  <c r="D134" i="18"/>
  <c r="L134" i="18"/>
  <c r="J137" i="18"/>
  <c r="I137" i="18"/>
  <c r="K137" i="18"/>
  <c r="F146" i="18"/>
  <c r="N146" i="18"/>
  <c r="V146" i="18"/>
  <c r="D148" i="18"/>
  <c r="N148" i="18"/>
  <c r="X148" i="18"/>
  <c r="V160" i="18"/>
  <c r="R155" i="18"/>
  <c r="T155" i="18"/>
  <c r="S155" i="18"/>
  <c r="T156" i="18"/>
  <c r="S156" i="18"/>
  <c r="R156" i="18"/>
  <c r="AB158" i="18"/>
  <c r="AA158" i="18"/>
  <c r="Z158" i="18"/>
  <c r="F50" i="21"/>
  <c r="R102" i="18"/>
  <c r="T102" i="18"/>
  <c r="S102" i="18"/>
  <c r="Z102" i="18"/>
  <c r="AB102" i="18"/>
  <c r="AA102" i="18"/>
  <c r="R107" i="18"/>
  <c r="Q106" i="18"/>
  <c r="T107" i="18"/>
  <c r="S107" i="18"/>
  <c r="Z107" i="18"/>
  <c r="Y106" i="18"/>
  <c r="AB107" i="18"/>
  <c r="AA107" i="18"/>
  <c r="C118" i="18"/>
  <c r="R111" i="18"/>
  <c r="T111" i="18"/>
  <c r="S111" i="18"/>
  <c r="Z111" i="18"/>
  <c r="AB111" i="18"/>
  <c r="AA111" i="18"/>
  <c r="R115" i="18"/>
  <c r="T115" i="18"/>
  <c r="S115" i="18"/>
  <c r="Z115" i="18"/>
  <c r="AB115" i="18"/>
  <c r="AA115" i="18"/>
  <c r="G120" i="18"/>
  <c r="O120" i="18"/>
  <c r="W120" i="18"/>
  <c r="R124" i="18"/>
  <c r="Q132" i="18"/>
  <c r="T124" i="18"/>
  <c r="S124" i="18"/>
  <c r="Z124" i="18"/>
  <c r="Y132" i="18"/>
  <c r="AB124" i="18"/>
  <c r="AA124" i="18"/>
  <c r="R128" i="18"/>
  <c r="T128" i="18"/>
  <c r="S128" i="18"/>
  <c r="Z128" i="18"/>
  <c r="AB128" i="18"/>
  <c r="AA128" i="18"/>
  <c r="E134" i="18"/>
  <c r="M134" i="18"/>
  <c r="U134" i="18"/>
  <c r="R137" i="18"/>
  <c r="T137" i="18"/>
  <c r="S137" i="18"/>
  <c r="Z137" i="18"/>
  <c r="AB137" i="18"/>
  <c r="AA137" i="18"/>
  <c r="G146" i="18"/>
  <c r="O146" i="18"/>
  <c r="W146" i="18"/>
  <c r="T143" i="18"/>
  <c r="S143" i="18"/>
  <c r="R143" i="18"/>
  <c r="E148" i="18"/>
  <c r="O148" i="18"/>
  <c r="R151" i="18"/>
  <c r="T151" i="18"/>
  <c r="S151" i="18"/>
  <c r="M160" i="18"/>
  <c r="W160" i="18"/>
  <c r="V9" i="19"/>
  <c r="R12" i="19"/>
  <c r="R20" i="19"/>
  <c r="G23" i="19"/>
  <c r="R29" i="19"/>
  <c r="R38" i="19"/>
  <c r="O37" i="19"/>
  <c r="R46" i="19"/>
  <c r="W51" i="19"/>
  <c r="R55" i="19"/>
  <c r="H67" i="19"/>
  <c r="V107" i="19"/>
  <c r="J16" i="21"/>
  <c r="I16" i="21"/>
  <c r="H16" i="21"/>
  <c r="J26" i="21"/>
  <c r="I26" i="21"/>
  <c r="H26" i="21"/>
  <c r="J43" i="21"/>
  <c r="I43" i="21"/>
  <c r="H43" i="21"/>
  <c r="J60" i="21"/>
  <c r="I60" i="21"/>
  <c r="H60" i="21"/>
  <c r="N30" i="22"/>
  <c r="M30" i="22"/>
  <c r="K30" i="22"/>
  <c r="J30" i="22"/>
  <c r="L30" i="22"/>
  <c r="N82" i="22"/>
  <c r="J82" i="22"/>
  <c r="M82" i="22"/>
  <c r="L82" i="22"/>
  <c r="K82" i="22"/>
  <c r="H64" i="18"/>
  <c r="K65" i="18"/>
  <c r="J65" i="18"/>
  <c r="I65" i="18"/>
  <c r="P64" i="18"/>
  <c r="X64" i="18"/>
  <c r="K69" i="18"/>
  <c r="I69" i="18"/>
  <c r="J69" i="18"/>
  <c r="K73" i="18"/>
  <c r="J73" i="18"/>
  <c r="I73" i="18"/>
  <c r="F78" i="18"/>
  <c r="N78" i="18"/>
  <c r="V78" i="18"/>
  <c r="H90" i="18"/>
  <c r="K82" i="18"/>
  <c r="J82" i="18"/>
  <c r="I82" i="18"/>
  <c r="P90" i="18"/>
  <c r="X90" i="18"/>
  <c r="K86" i="18"/>
  <c r="J86" i="18"/>
  <c r="I86" i="18"/>
  <c r="D92" i="18"/>
  <c r="L92" i="18"/>
  <c r="K95" i="18"/>
  <c r="J95" i="18"/>
  <c r="I95" i="18"/>
  <c r="F104" i="18"/>
  <c r="N104" i="18"/>
  <c r="V104" i="18"/>
  <c r="K99" i="18"/>
  <c r="J99" i="18"/>
  <c r="I99" i="18"/>
  <c r="K103" i="18"/>
  <c r="J103" i="18"/>
  <c r="I103" i="18"/>
  <c r="K108" i="18"/>
  <c r="J108" i="18"/>
  <c r="I108" i="18"/>
  <c r="D118" i="18"/>
  <c r="L118" i="18"/>
  <c r="K112" i="18"/>
  <c r="J112" i="18"/>
  <c r="I112" i="18"/>
  <c r="K116" i="18"/>
  <c r="J116" i="18"/>
  <c r="I116" i="18"/>
  <c r="H120" i="18"/>
  <c r="K121" i="18"/>
  <c r="J121" i="18"/>
  <c r="I121" i="18"/>
  <c r="P120" i="18"/>
  <c r="X120" i="18"/>
  <c r="K125" i="18"/>
  <c r="J125" i="18"/>
  <c r="I125" i="18"/>
  <c r="K129" i="18"/>
  <c r="J129" i="18"/>
  <c r="I129" i="18"/>
  <c r="F134" i="18"/>
  <c r="N134" i="18"/>
  <c r="V134" i="18"/>
  <c r="K138" i="18"/>
  <c r="J138" i="18"/>
  <c r="I138" i="18"/>
  <c r="H146" i="18"/>
  <c r="P146" i="18"/>
  <c r="X146" i="18"/>
  <c r="K143" i="18"/>
  <c r="J143" i="18"/>
  <c r="I143" i="18"/>
  <c r="F148" i="18"/>
  <c r="P148" i="18"/>
  <c r="K151" i="18"/>
  <c r="J151" i="18"/>
  <c r="I151" i="18"/>
  <c r="N160" i="18"/>
  <c r="X160" i="18"/>
  <c r="J153" i="18"/>
  <c r="I153" i="18"/>
  <c r="K153" i="18"/>
  <c r="J155" i="18"/>
  <c r="K155" i="18"/>
  <c r="I155" i="18"/>
  <c r="X10" i="19"/>
  <c r="W9" i="19"/>
  <c r="R13" i="19"/>
  <c r="X18" i="19"/>
  <c r="X27" i="19"/>
  <c r="R30" i="19"/>
  <c r="R39" i="19"/>
  <c r="X44" i="19"/>
  <c r="R47" i="19"/>
  <c r="X53" i="19"/>
  <c r="R56" i="19"/>
  <c r="X61" i="19"/>
  <c r="R72" i="19"/>
  <c r="X73" i="19"/>
  <c r="R76" i="19"/>
  <c r="R81" i="19"/>
  <c r="X82" i="19"/>
  <c r="R85" i="19"/>
  <c r="X86" i="19"/>
  <c r="R89" i="19"/>
  <c r="X90" i="19"/>
  <c r="R94" i="19"/>
  <c r="O93" i="19"/>
  <c r="X95" i="19"/>
  <c r="R98" i="19"/>
  <c r="X99" i="19"/>
  <c r="R102" i="19"/>
  <c r="X103" i="19"/>
  <c r="X108" i="19"/>
  <c r="W107" i="19"/>
  <c r="R111" i="19"/>
  <c r="X112" i="19"/>
  <c r="R115" i="19"/>
  <c r="X116" i="19"/>
  <c r="R124" i="19"/>
  <c r="X125" i="19"/>
  <c r="R128" i="19"/>
  <c r="X129" i="19"/>
  <c r="R132" i="19"/>
  <c r="R136" i="19"/>
  <c r="X141" i="19"/>
  <c r="R153" i="19"/>
  <c r="X158" i="19"/>
  <c r="R144" i="18"/>
  <c r="T144" i="18"/>
  <c r="S144" i="18"/>
  <c r="Z144" i="18"/>
  <c r="AB144" i="18"/>
  <c r="AA144" i="18"/>
  <c r="R149" i="18"/>
  <c r="Q148" i="18"/>
  <c r="T149" i="18"/>
  <c r="S149" i="18"/>
  <c r="Z149" i="18"/>
  <c r="AB149" i="18"/>
  <c r="AA149" i="18"/>
  <c r="Y148" i="18"/>
  <c r="C160" i="18"/>
  <c r="R153" i="18"/>
  <c r="T153" i="18"/>
  <c r="S153" i="18"/>
  <c r="Z153" i="18"/>
  <c r="AB153" i="18"/>
  <c r="AA153" i="18"/>
  <c r="R157" i="18"/>
  <c r="T157" i="18"/>
  <c r="S157" i="18"/>
  <c r="Z157" i="18"/>
  <c r="AB157" i="18"/>
  <c r="AA157" i="18"/>
  <c r="T11" i="21"/>
  <c r="S11" i="21"/>
  <c r="R11" i="21"/>
  <c r="T13" i="21"/>
  <c r="S13" i="21"/>
  <c r="R13" i="21"/>
  <c r="M22" i="21"/>
  <c r="T15" i="21"/>
  <c r="S15" i="21"/>
  <c r="R15" i="21"/>
  <c r="T17" i="21"/>
  <c r="S17" i="21"/>
  <c r="R17" i="21"/>
  <c r="T19" i="21"/>
  <c r="S19" i="21"/>
  <c r="R19" i="21"/>
  <c r="T21" i="21"/>
  <c r="S21" i="21"/>
  <c r="R21" i="21"/>
  <c r="J25" i="21"/>
  <c r="I25" i="21"/>
  <c r="H25" i="21"/>
  <c r="E36" i="21"/>
  <c r="J29" i="21"/>
  <c r="I29" i="21"/>
  <c r="H29" i="21"/>
  <c r="J33" i="21"/>
  <c r="I33" i="21"/>
  <c r="H33" i="21"/>
  <c r="J38" i="21"/>
  <c r="I38" i="21"/>
  <c r="H38" i="21"/>
  <c r="J42" i="21"/>
  <c r="I42" i="21"/>
  <c r="H42" i="21"/>
  <c r="G50" i="21"/>
  <c r="J46" i="21"/>
  <c r="I46" i="21"/>
  <c r="H46" i="21"/>
  <c r="J55" i="21"/>
  <c r="I55" i="21"/>
  <c r="H55" i="21"/>
  <c r="J59" i="21"/>
  <c r="I59" i="21"/>
  <c r="H59" i="21"/>
  <c r="J63" i="21"/>
  <c r="I63" i="21"/>
  <c r="H63" i="21"/>
  <c r="J68" i="21"/>
  <c r="I68" i="21"/>
  <c r="H68" i="21"/>
  <c r="D78" i="21"/>
  <c r="J71" i="21"/>
  <c r="I71" i="21"/>
  <c r="H71" i="21"/>
  <c r="F92" i="21"/>
  <c r="N15" i="22"/>
  <c r="M15" i="22"/>
  <c r="K15" i="22"/>
  <c r="J15" i="22"/>
  <c r="L15" i="22"/>
  <c r="N16" i="22"/>
  <c r="L16" i="22"/>
  <c r="K16" i="22"/>
  <c r="M16" i="22"/>
  <c r="J16" i="22"/>
  <c r="H91" i="22"/>
  <c r="K100" i="22"/>
  <c r="J100" i="22"/>
  <c r="N100" i="22"/>
  <c r="M100" i="22"/>
  <c r="L100" i="22"/>
  <c r="N112" i="22"/>
  <c r="M112" i="22"/>
  <c r="K112" i="22"/>
  <c r="J112" i="22"/>
  <c r="L112" i="22"/>
  <c r="D161" i="22"/>
  <c r="M127" i="26"/>
  <c r="L127" i="26"/>
  <c r="K127" i="26"/>
  <c r="I127" i="26"/>
  <c r="J127" i="26"/>
  <c r="M8" i="28"/>
  <c r="K8" i="28"/>
  <c r="I8" i="28"/>
  <c r="K141" i="18"/>
  <c r="J141" i="18"/>
  <c r="I141" i="18"/>
  <c r="J145" i="18"/>
  <c r="I145" i="18"/>
  <c r="K145" i="18"/>
  <c r="K150" i="18"/>
  <c r="J150" i="18"/>
  <c r="I150" i="18"/>
  <c r="D160" i="18"/>
  <c r="L160" i="18"/>
  <c r="I154" i="18"/>
  <c r="K154" i="18"/>
  <c r="J154" i="18"/>
  <c r="K158" i="18"/>
  <c r="J158" i="18"/>
  <c r="I158" i="18"/>
  <c r="N22" i="21"/>
  <c r="F36" i="21"/>
  <c r="E78" i="21"/>
  <c r="C35" i="22"/>
  <c r="N101" i="22"/>
  <c r="K101" i="22"/>
  <c r="J101" i="22"/>
  <c r="M101" i="22"/>
  <c r="L101" i="22"/>
  <c r="N114" i="22"/>
  <c r="M114" i="22"/>
  <c r="K114" i="22"/>
  <c r="J114" i="22"/>
  <c r="L114" i="22"/>
  <c r="C48" i="26"/>
  <c r="J11" i="21"/>
  <c r="I11" i="21"/>
  <c r="H11" i="21"/>
  <c r="J13" i="21"/>
  <c r="I13" i="21"/>
  <c r="H13" i="21"/>
  <c r="C22" i="21"/>
  <c r="O22" i="21"/>
  <c r="J15" i="21"/>
  <c r="I15" i="21"/>
  <c r="H15" i="21"/>
  <c r="J17" i="21"/>
  <c r="I17" i="21"/>
  <c r="H17" i="21"/>
  <c r="J19" i="21"/>
  <c r="I19" i="21"/>
  <c r="H19" i="21"/>
  <c r="J21" i="21"/>
  <c r="I21" i="21"/>
  <c r="H21" i="21"/>
  <c r="J24" i="21"/>
  <c r="I24" i="21"/>
  <c r="H24" i="21"/>
  <c r="J28" i="21"/>
  <c r="I28" i="21"/>
  <c r="H28" i="21"/>
  <c r="G36" i="21"/>
  <c r="J32" i="21"/>
  <c r="I32" i="21"/>
  <c r="H32" i="21"/>
  <c r="J41" i="21"/>
  <c r="I41" i="21"/>
  <c r="H41" i="21"/>
  <c r="J45" i="21"/>
  <c r="I45" i="21"/>
  <c r="H45" i="21"/>
  <c r="J49" i="21"/>
  <c r="I49" i="21"/>
  <c r="H49" i="21"/>
  <c r="J54" i="21"/>
  <c r="I54" i="21"/>
  <c r="H54" i="21"/>
  <c r="C64" i="21"/>
  <c r="J58" i="21"/>
  <c r="I58" i="21"/>
  <c r="H58" i="21"/>
  <c r="J62" i="21"/>
  <c r="I62" i="21"/>
  <c r="H62" i="21"/>
  <c r="J67" i="21"/>
  <c r="I67" i="21"/>
  <c r="H67" i="21"/>
  <c r="F78" i="21"/>
  <c r="D106" i="21"/>
  <c r="D162" i="21"/>
  <c r="G35" i="22"/>
  <c r="N84" i="22"/>
  <c r="J84" i="22"/>
  <c r="M84" i="22"/>
  <c r="L84" i="22"/>
  <c r="K84" i="22"/>
  <c r="E48" i="26"/>
  <c r="D22" i="21"/>
  <c r="P22" i="21"/>
  <c r="D64" i="21"/>
  <c r="J70" i="21"/>
  <c r="I70" i="21"/>
  <c r="G78" i="21"/>
  <c r="H70" i="21"/>
  <c r="E106" i="21"/>
  <c r="D148" i="21"/>
  <c r="E162" i="21"/>
  <c r="L20" i="22"/>
  <c r="K20" i="22"/>
  <c r="J20" i="22"/>
  <c r="N20" i="22"/>
  <c r="M20" i="22"/>
  <c r="J23" i="22"/>
  <c r="M23" i="22"/>
  <c r="L23" i="22"/>
  <c r="N23" i="22"/>
  <c r="K23" i="22"/>
  <c r="H35" i="22"/>
  <c r="R159" i="18"/>
  <c r="S159" i="18"/>
  <c r="T159" i="18"/>
  <c r="Z159" i="18"/>
  <c r="AB159" i="18"/>
  <c r="AA159" i="18"/>
  <c r="T10" i="21"/>
  <c r="S10" i="21"/>
  <c r="R10" i="21"/>
  <c r="T12" i="21"/>
  <c r="S12" i="21"/>
  <c r="R12" i="21"/>
  <c r="E22" i="21"/>
  <c r="T14" i="21"/>
  <c r="S14" i="21"/>
  <c r="R14" i="21"/>
  <c r="Q22" i="21"/>
  <c r="T16" i="21"/>
  <c r="S16" i="21"/>
  <c r="R16" i="21"/>
  <c r="T18" i="21"/>
  <c r="S18" i="21"/>
  <c r="R18" i="21"/>
  <c r="T20" i="21"/>
  <c r="S20" i="21"/>
  <c r="R20" i="21"/>
  <c r="J27" i="21"/>
  <c r="I27" i="21"/>
  <c r="H27" i="21"/>
  <c r="J31" i="21"/>
  <c r="I31" i="21"/>
  <c r="H31" i="21"/>
  <c r="J35" i="21"/>
  <c r="I35" i="21"/>
  <c r="H35" i="21"/>
  <c r="J40" i="21"/>
  <c r="I40" i="21"/>
  <c r="H40" i="21"/>
  <c r="C50" i="21"/>
  <c r="J44" i="21"/>
  <c r="I44" i="21"/>
  <c r="H44" i="21"/>
  <c r="J48" i="21"/>
  <c r="I48" i="21"/>
  <c r="H48" i="21"/>
  <c r="J53" i="21"/>
  <c r="I53" i="21"/>
  <c r="H53" i="21"/>
  <c r="E64" i="21"/>
  <c r="J57" i="21"/>
  <c r="I57" i="21"/>
  <c r="H57" i="21"/>
  <c r="J61" i="21"/>
  <c r="I61" i="21"/>
  <c r="H61" i="21"/>
  <c r="J66" i="21"/>
  <c r="I66" i="21"/>
  <c r="H66" i="21"/>
  <c r="F106" i="21"/>
  <c r="D134" i="21"/>
  <c r="E148" i="21"/>
  <c r="K156" i="18"/>
  <c r="J156" i="18"/>
  <c r="I156" i="18"/>
  <c r="F22" i="21"/>
  <c r="D50" i="21"/>
  <c r="F64" i="21"/>
  <c r="D120" i="21"/>
  <c r="E134" i="21"/>
  <c r="F21" i="22"/>
  <c r="N97" i="22"/>
  <c r="K97" i="22"/>
  <c r="J97" i="22"/>
  <c r="I105" i="22"/>
  <c r="M97" i="22"/>
  <c r="L97" i="22"/>
  <c r="M123" i="27"/>
  <c r="L123" i="27"/>
  <c r="J123" i="27"/>
  <c r="I123" i="27"/>
  <c r="K123" i="27"/>
  <c r="F120" i="21"/>
  <c r="F134" i="21"/>
  <c r="F148" i="21"/>
  <c r="F162" i="21"/>
  <c r="H21" i="22"/>
  <c r="N14" i="22"/>
  <c r="M14" i="22"/>
  <c r="L14" i="22"/>
  <c r="J14" i="22"/>
  <c r="K14" i="22"/>
  <c r="N24" i="22"/>
  <c r="M24" i="22"/>
  <c r="L24" i="22"/>
  <c r="J24" i="22"/>
  <c r="K24" i="22"/>
  <c r="J27" i="22"/>
  <c r="I35" i="22"/>
  <c r="N27" i="22"/>
  <c r="M27" i="22"/>
  <c r="K27" i="22"/>
  <c r="L27" i="22"/>
  <c r="J74" i="22"/>
  <c r="N74" i="22"/>
  <c r="M74" i="22"/>
  <c r="L74" i="22"/>
  <c r="K74" i="22"/>
  <c r="D119" i="22"/>
  <c r="N146" i="22"/>
  <c r="M146" i="22"/>
  <c r="K146" i="22"/>
  <c r="J146" i="22"/>
  <c r="L146" i="22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G92" i="21"/>
  <c r="H84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G106" i="21"/>
  <c r="H98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G120" i="21"/>
  <c r="H112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G134" i="21"/>
  <c r="H126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G148" i="21"/>
  <c r="H140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G162" i="21"/>
  <c r="H154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M13" i="22"/>
  <c r="L13" i="22"/>
  <c r="K13" i="22"/>
  <c r="I21" i="22"/>
  <c r="N13" i="22"/>
  <c r="J13" i="22"/>
  <c r="L31" i="22"/>
  <c r="J31" i="22"/>
  <c r="N31" i="22"/>
  <c r="M31" i="22"/>
  <c r="K31" i="22"/>
  <c r="N32" i="22"/>
  <c r="M32" i="22"/>
  <c r="L32" i="22"/>
  <c r="K32" i="22"/>
  <c r="J32" i="22"/>
  <c r="C63" i="22"/>
  <c r="N127" i="22"/>
  <c r="M127" i="22"/>
  <c r="K127" i="22"/>
  <c r="J127" i="22"/>
  <c r="L127" i="22"/>
  <c r="N131" i="22"/>
  <c r="M131" i="22"/>
  <c r="K131" i="22"/>
  <c r="J131" i="22"/>
  <c r="L131" i="22"/>
  <c r="K11" i="22"/>
  <c r="J11" i="22"/>
  <c r="N11" i="22"/>
  <c r="L11" i="22"/>
  <c r="M11" i="22"/>
  <c r="C21" i="22"/>
  <c r="K19" i="22"/>
  <c r="J19" i="22"/>
  <c r="N19" i="22"/>
  <c r="M19" i="22"/>
  <c r="L19" i="22"/>
  <c r="J25" i="22"/>
  <c r="L25" i="22"/>
  <c r="K25" i="22"/>
  <c r="N25" i="22"/>
  <c r="M25" i="22"/>
  <c r="D35" i="22"/>
  <c r="L33" i="22"/>
  <c r="J33" i="22"/>
  <c r="M33" i="22"/>
  <c r="K33" i="22"/>
  <c r="N33" i="22"/>
  <c r="C49" i="22"/>
  <c r="G63" i="22"/>
  <c r="C77" i="22"/>
  <c r="J83" i="22"/>
  <c r="N83" i="22"/>
  <c r="M83" i="22"/>
  <c r="L83" i="22"/>
  <c r="I91" i="22"/>
  <c r="K83" i="22"/>
  <c r="E147" i="22"/>
  <c r="J10" i="22"/>
  <c r="N10" i="22"/>
  <c r="M10" i="22"/>
  <c r="K10" i="22"/>
  <c r="L10" i="22"/>
  <c r="D21" i="22"/>
  <c r="J18" i="22"/>
  <c r="N18" i="22"/>
  <c r="M18" i="22"/>
  <c r="L18" i="22"/>
  <c r="K18" i="22"/>
  <c r="E35" i="22"/>
  <c r="D49" i="22"/>
  <c r="H63" i="22"/>
  <c r="D77" i="22"/>
  <c r="N73" i="22"/>
  <c r="J73" i="22"/>
  <c r="M73" i="22"/>
  <c r="K73" i="22"/>
  <c r="L73" i="22"/>
  <c r="N75" i="22"/>
  <c r="J75" i="22"/>
  <c r="M75" i="22"/>
  <c r="L75" i="22"/>
  <c r="K75" i="22"/>
  <c r="H147" i="22"/>
  <c r="N144" i="22"/>
  <c r="M144" i="22"/>
  <c r="K144" i="22"/>
  <c r="J144" i="22"/>
  <c r="L144" i="22"/>
  <c r="N149" i="22"/>
  <c r="M149" i="22"/>
  <c r="K149" i="22"/>
  <c r="J149" i="22"/>
  <c r="L149" i="22"/>
  <c r="C78" i="21"/>
  <c r="C92" i="21"/>
  <c r="C106" i="21"/>
  <c r="C120" i="21"/>
  <c r="C134" i="21"/>
  <c r="C148" i="21"/>
  <c r="C162" i="21"/>
  <c r="M9" i="22"/>
  <c r="L9" i="22"/>
  <c r="K9" i="22"/>
  <c r="J9" i="22"/>
  <c r="N9" i="22"/>
  <c r="E21" i="22"/>
  <c r="M17" i="22"/>
  <c r="L17" i="22"/>
  <c r="N17" i="22"/>
  <c r="K17" i="22"/>
  <c r="J17" i="22"/>
  <c r="N26" i="22"/>
  <c r="M26" i="22"/>
  <c r="L26" i="22"/>
  <c r="K26" i="22"/>
  <c r="J26" i="22"/>
  <c r="F35" i="22"/>
  <c r="J29" i="22"/>
  <c r="N29" i="22"/>
  <c r="M29" i="22"/>
  <c r="L29" i="22"/>
  <c r="K29" i="22"/>
  <c r="G49" i="22"/>
  <c r="N93" i="22"/>
  <c r="K93" i="22"/>
  <c r="J93" i="22"/>
  <c r="M93" i="22"/>
  <c r="L93" i="22"/>
  <c r="K96" i="22"/>
  <c r="J96" i="22"/>
  <c r="N96" i="22"/>
  <c r="M96" i="22"/>
  <c r="L96" i="22"/>
  <c r="N129" i="22"/>
  <c r="M129" i="22"/>
  <c r="K129" i="22"/>
  <c r="J129" i="22"/>
  <c r="L129" i="22"/>
  <c r="M38" i="22"/>
  <c r="L38" i="22"/>
  <c r="J38" i="22"/>
  <c r="K38" i="22"/>
  <c r="N38" i="22"/>
  <c r="M40" i="22"/>
  <c r="L40" i="22"/>
  <c r="J40" i="22"/>
  <c r="K40" i="22"/>
  <c r="N40" i="22"/>
  <c r="E49" i="22"/>
  <c r="M42" i="22"/>
  <c r="L42" i="22"/>
  <c r="J42" i="22"/>
  <c r="K42" i="22"/>
  <c r="N42" i="22"/>
  <c r="M44" i="22"/>
  <c r="L44" i="22"/>
  <c r="J44" i="22"/>
  <c r="K44" i="22"/>
  <c r="N44" i="22"/>
  <c r="M46" i="22"/>
  <c r="L46" i="22"/>
  <c r="J46" i="22"/>
  <c r="K46" i="22"/>
  <c r="N46" i="22"/>
  <c r="M48" i="22"/>
  <c r="L48" i="22"/>
  <c r="J48" i="22"/>
  <c r="K48" i="22"/>
  <c r="N48" i="22"/>
  <c r="M51" i="22"/>
  <c r="L51" i="22"/>
  <c r="J51" i="22"/>
  <c r="K51" i="22"/>
  <c r="N51" i="22"/>
  <c r="M53" i="22"/>
  <c r="L53" i="22"/>
  <c r="J53" i="22"/>
  <c r="K53" i="22"/>
  <c r="N53" i="22"/>
  <c r="M55" i="22"/>
  <c r="L55" i="22"/>
  <c r="J55" i="22"/>
  <c r="I63" i="22"/>
  <c r="K55" i="22"/>
  <c r="N55" i="22"/>
  <c r="M57" i="22"/>
  <c r="L57" i="22"/>
  <c r="J57" i="22"/>
  <c r="K57" i="22"/>
  <c r="N57" i="22"/>
  <c r="M59" i="22"/>
  <c r="L59" i="22"/>
  <c r="J59" i="22"/>
  <c r="K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E77" i="22"/>
  <c r="J70" i="22"/>
  <c r="N70" i="22"/>
  <c r="M70" i="22"/>
  <c r="L70" i="22"/>
  <c r="K70" i="22"/>
  <c r="J76" i="22"/>
  <c r="N76" i="22"/>
  <c r="M76" i="22"/>
  <c r="L76" i="22"/>
  <c r="K76" i="22"/>
  <c r="J85" i="22"/>
  <c r="N85" i="22"/>
  <c r="M85" i="22"/>
  <c r="L85" i="22"/>
  <c r="K85" i="22"/>
  <c r="E119" i="22"/>
  <c r="N116" i="22"/>
  <c r="M116" i="22"/>
  <c r="K116" i="22"/>
  <c r="J116" i="22"/>
  <c r="L116" i="22"/>
  <c r="N151" i="22"/>
  <c r="M151" i="22"/>
  <c r="K151" i="22"/>
  <c r="J151" i="22"/>
  <c r="L151" i="22"/>
  <c r="H161" i="22"/>
  <c r="M144" i="26"/>
  <c r="L144" i="26"/>
  <c r="K144" i="26"/>
  <c r="I144" i="26"/>
  <c r="J144" i="26"/>
  <c r="F49" i="22"/>
  <c r="F77" i="22"/>
  <c r="C91" i="22"/>
  <c r="N86" i="22"/>
  <c r="J86" i="22"/>
  <c r="M86" i="22"/>
  <c r="L86" i="22"/>
  <c r="K86" i="22"/>
  <c r="N90" i="22"/>
  <c r="K90" i="22"/>
  <c r="J90" i="22"/>
  <c r="M90" i="22"/>
  <c r="L90" i="22"/>
  <c r="N95" i="22"/>
  <c r="K95" i="22"/>
  <c r="J95" i="22"/>
  <c r="M95" i="22"/>
  <c r="L95" i="22"/>
  <c r="N99" i="22"/>
  <c r="K99" i="22"/>
  <c r="J99" i="22"/>
  <c r="M99" i="22"/>
  <c r="L99" i="22"/>
  <c r="N103" i="22"/>
  <c r="K103" i="22"/>
  <c r="J103" i="22"/>
  <c r="M103" i="22"/>
  <c r="L103" i="22"/>
  <c r="H119" i="22"/>
  <c r="N118" i="22"/>
  <c r="M118" i="22"/>
  <c r="K118" i="22"/>
  <c r="J118" i="22"/>
  <c r="L118" i="22"/>
  <c r="N136" i="22"/>
  <c r="M136" i="22"/>
  <c r="K136" i="22"/>
  <c r="J136" i="22"/>
  <c r="L136" i="22"/>
  <c r="N153" i="22"/>
  <c r="M153" i="22"/>
  <c r="K153" i="22"/>
  <c r="J153" i="22"/>
  <c r="L153" i="22"/>
  <c r="I161" i="22"/>
  <c r="K47" i="26"/>
  <c r="J47" i="26"/>
  <c r="I47" i="26"/>
  <c r="M47" i="26"/>
  <c r="L47" i="26"/>
  <c r="M19" i="27"/>
  <c r="L19" i="27"/>
  <c r="J19" i="27"/>
  <c r="I19" i="27"/>
  <c r="K19" i="27"/>
  <c r="G77" i="22"/>
  <c r="N71" i="22"/>
  <c r="K71" i="22"/>
  <c r="J71" i="22"/>
  <c r="M71" i="22"/>
  <c r="L71" i="22"/>
  <c r="J79" i="22"/>
  <c r="N79" i="22"/>
  <c r="L79" i="22"/>
  <c r="K79" i="22"/>
  <c r="M79" i="22"/>
  <c r="D91" i="22"/>
  <c r="J87" i="22"/>
  <c r="N87" i="22"/>
  <c r="L87" i="22"/>
  <c r="K87" i="22"/>
  <c r="M87" i="22"/>
  <c r="D105" i="22"/>
  <c r="N121" i="22"/>
  <c r="M121" i="22"/>
  <c r="K121" i="22"/>
  <c r="J121" i="22"/>
  <c r="L121" i="22"/>
  <c r="D133" i="22"/>
  <c r="N138" i="22"/>
  <c r="M138" i="22"/>
  <c r="K138" i="22"/>
  <c r="J138" i="22"/>
  <c r="L138" i="22"/>
  <c r="N155" i="22"/>
  <c r="M155" i="22"/>
  <c r="K155" i="22"/>
  <c r="J155" i="22"/>
  <c r="L155" i="22"/>
  <c r="K65" i="26"/>
  <c r="J65" i="26"/>
  <c r="I65" i="26"/>
  <c r="M65" i="26"/>
  <c r="L65" i="26"/>
  <c r="F90" i="26"/>
  <c r="M33" i="27"/>
  <c r="K33" i="27"/>
  <c r="J33" i="27"/>
  <c r="L33" i="27"/>
  <c r="I33" i="27"/>
  <c r="H49" i="22"/>
  <c r="D63" i="22"/>
  <c r="H77" i="22"/>
  <c r="N80" i="22"/>
  <c r="J80" i="22"/>
  <c r="K80" i="22"/>
  <c r="L80" i="22"/>
  <c r="M80" i="22"/>
  <c r="E91" i="22"/>
  <c r="N88" i="22"/>
  <c r="J88" i="22"/>
  <c r="K88" i="22"/>
  <c r="M88" i="22"/>
  <c r="L88" i="22"/>
  <c r="K89" i="22"/>
  <c r="J89" i="22"/>
  <c r="N89" i="22"/>
  <c r="L89" i="22"/>
  <c r="M89" i="22"/>
  <c r="K94" i="22"/>
  <c r="J94" i="22"/>
  <c r="N94" i="22"/>
  <c r="L94" i="22"/>
  <c r="M94" i="22"/>
  <c r="E105" i="22"/>
  <c r="K98" i="22"/>
  <c r="J98" i="22"/>
  <c r="N98" i="22"/>
  <c r="L98" i="22"/>
  <c r="M98" i="22"/>
  <c r="K102" i="22"/>
  <c r="J102" i="22"/>
  <c r="N102" i="22"/>
  <c r="L102" i="22"/>
  <c r="M102" i="22"/>
  <c r="N123" i="22"/>
  <c r="M123" i="22"/>
  <c r="K123" i="22"/>
  <c r="J123" i="22"/>
  <c r="L123" i="22"/>
  <c r="H133" i="22"/>
  <c r="N140" i="22"/>
  <c r="M140" i="22"/>
  <c r="K140" i="22"/>
  <c r="J140" i="22"/>
  <c r="L140" i="22"/>
  <c r="N157" i="22"/>
  <c r="M157" i="22"/>
  <c r="K157" i="22"/>
  <c r="J157" i="22"/>
  <c r="L157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I49" i="22"/>
  <c r="N41" i="22"/>
  <c r="M41" i="22"/>
  <c r="L41" i="22"/>
  <c r="K41" i="22"/>
  <c r="J41" i="22"/>
  <c r="N43" i="22"/>
  <c r="M43" i="22"/>
  <c r="L43" i="22"/>
  <c r="K43" i="22"/>
  <c r="J43" i="22"/>
  <c r="N45" i="22"/>
  <c r="M45" i="22"/>
  <c r="L45" i="22"/>
  <c r="K45" i="22"/>
  <c r="J45" i="22"/>
  <c r="N47" i="22"/>
  <c r="M47" i="22"/>
  <c r="L47" i="22"/>
  <c r="K47" i="22"/>
  <c r="J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J58" i="22"/>
  <c r="K58" i="22"/>
  <c r="N60" i="22"/>
  <c r="M60" i="22"/>
  <c r="L60" i="22"/>
  <c r="J60" i="22"/>
  <c r="K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K67" i="22"/>
  <c r="J67" i="22"/>
  <c r="L67" i="22"/>
  <c r="I77" i="22"/>
  <c r="N69" i="22"/>
  <c r="M69" i="22"/>
  <c r="J69" i="22"/>
  <c r="L69" i="22"/>
  <c r="K69" i="22"/>
  <c r="J72" i="22"/>
  <c r="N72" i="22"/>
  <c r="M72" i="22"/>
  <c r="K72" i="22"/>
  <c r="L72" i="22"/>
  <c r="J81" i="22"/>
  <c r="N81" i="22"/>
  <c r="L81" i="22"/>
  <c r="K81" i="22"/>
  <c r="M81" i="22"/>
  <c r="G91" i="22"/>
  <c r="H105" i="22"/>
  <c r="N108" i="22"/>
  <c r="M108" i="22"/>
  <c r="K108" i="22"/>
  <c r="J108" i="22"/>
  <c r="L108" i="22"/>
  <c r="N125" i="22"/>
  <c r="M125" i="22"/>
  <c r="K125" i="22"/>
  <c r="J125" i="22"/>
  <c r="I133" i="22"/>
  <c r="L125" i="22"/>
  <c r="D147" i="22"/>
  <c r="N142" i="22"/>
  <c r="M142" i="22"/>
  <c r="K142" i="22"/>
  <c r="J142" i="22"/>
  <c r="L142" i="22"/>
  <c r="N159" i="22"/>
  <c r="M159" i="22"/>
  <c r="K159" i="22"/>
  <c r="J159" i="22"/>
  <c r="L159" i="22"/>
  <c r="M136" i="26"/>
  <c r="L136" i="26"/>
  <c r="K136" i="26"/>
  <c r="I136" i="26"/>
  <c r="J136" i="26"/>
  <c r="F91" i="22"/>
  <c r="F119" i="22"/>
  <c r="F147" i="22"/>
  <c r="M15" i="26"/>
  <c r="L15" i="26"/>
  <c r="K15" i="26"/>
  <c r="I15" i="26"/>
  <c r="J15" i="26"/>
  <c r="M24" i="26"/>
  <c r="L24" i="26"/>
  <c r="K24" i="26"/>
  <c r="I24" i="26"/>
  <c r="J24" i="26"/>
  <c r="K82" i="26"/>
  <c r="J82" i="26"/>
  <c r="I82" i="26"/>
  <c r="H90" i="26"/>
  <c r="M82" i="26"/>
  <c r="L82" i="26"/>
  <c r="F104" i="27"/>
  <c r="C105" i="22"/>
  <c r="G119" i="22"/>
  <c r="C133" i="22"/>
  <c r="G147" i="22"/>
  <c r="C161" i="22"/>
  <c r="C20" i="26"/>
  <c r="M32" i="26"/>
  <c r="L32" i="26"/>
  <c r="K32" i="26"/>
  <c r="I32" i="26"/>
  <c r="J32" i="26"/>
  <c r="M41" i="26"/>
  <c r="L41" i="26"/>
  <c r="K41" i="26"/>
  <c r="I41" i="26"/>
  <c r="J41" i="26"/>
  <c r="D62" i="26"/>
  <c r="K99" i="26"/>
  <c r="J99" i="26"/>
  <c r="I99" i="26"/>
  <c r="M99" i="26"/>
  <c r="L99" i="26"/>
  <c r="D76" i="27"/>
  <c r="M128" i="27"/>
  <c r="K128" i="27"/>
  <c r="J128" i="27"/>
  <c r="L128" i="27"/>
  <c r="I128" i="27"/>
  <c r="M145" i="28"/>
  <c r="M50" i="26"/>
  <c r="L50" i="26"/>
  <c r="K50" i="26"/>
  <c r="I50" i="26"/>
  <c r="J50" i="26"/>
  <c r="F62" i="26"/>
  <c r="M58" i="26"/>
  <c r="L58" i="26"/>
  <c r="K58" i="26"/>
  <c r="I58" i="26"/>
  <c r="J58" i="26"/>
  <c r="G104" i="26"/>
  <c r="K116" i="26"/>
  <c r="J116" i="26"/>
  <c r="I116" i="26"/>
  <c r="M116" i="26"/>
  <c r="L116" i="26"/>
  <c r="F48" i="27"/>
  <c r="K104" i="22"/>
  <c r="J104" i="22"/>
  <c r="N104" i="22"/>
  <c r="M104" i="22"/>
  <c r="L104" i="22"/>
  <c r="K107" i="22"/>
  <c r="J107" i="22"/>
  <c r="N107" i="22"/>
  <c r="M107" i="22"/>
  <c r="L107" i="22"/>
  <c r="K109" i="22"/>
  <c r="J109" i="22"/>
  <c r="N109" i="22"/>
  <c r="M109" i="22"/>
  <c r="L109" i="22"/>
  <c r="K111" i="22"/>
  <c r="J111" i="22"/>
  <c r="I119" i="22"/>
  <c r="N111" i="22"/>
  <c r="M111" i="22"/>
  <c r="L111" i="22"/>
  <c r="K113" i="22"/>
  <c r="J113" i="22"/>
  <c r="N113" i="22"/>
  <c r="M113" i="22"/>
  <c r="L113" i="22"/>
  <c r="K115" i="22"/>
  <c r="J115" i="22"/>
  <c r="N115" i="22"/>
  <c r="L115" i="22"/>
  <c r="M115" i="22"/>
  <c r="K117" i="22"/>
  <c r="J117" i="22"/>
  <c r="N117" i="22"/>
  <c r="M117" i="22"/>
  <c r="L117" i="22"/>
  <c r="K122" i="22"/>
  <c r="J122" i="22"/>
  <c r="N122" i="22"/>
  <c r="M122" i="22"/>
  <c r="L122" i="22"/>
  <c r="K124" i="22"/>
  <c r="J124" i="22"/>
  <c r="N124" i="22"/>
  <c r="M124" i="22"/>
  <c r="L124" i="22"/>
  <c r="E133" i="22"/>
  <c r="K126" i="22"/>
  <c r="J126" i="22"/>
  <c r="N126" i="22"/>
  <c r="M126" i="22"/>
  <c r="L126" i="22"/>
  <c r="K128" i="22"/>
  <c r="J128" i="22"/>
  <c r="N128" i="22"/>
  <c r="M128" i="22"/>
  <c r="L128" i="22"/>
  <c r="K130" i="22"/>
  <c r="J130" i="22"/>
  <c r="N130" i="22"/>
  <c r="M130" i="22"/>
  <c r="L130" i="22"/>
  <c r="K132" i="22"/>
  <c r="J132" i="22"/>
  <c r="N132" i="22"/>
  <c r="L132" i="22"/>
  <c r="M132" i="22"/>
  <c r="K135" i="22"/>
  <c r="J135" i="22"/>
  <c r="N135" i="22"/>
  <c r="L135" i="22"/>
  <c r="M135" i="22"/>
  <c r="K137" i="22"/>
  <c r="J137" i="22"/>
  <c r="N137" i="22"/>
  <c r="L137" i="22"/>
  <c r="M137" i="22"/>
  <c r="K139" i="22"/>
  <c r="J139" i="22"/>
  <c r="I147" i="22"/>
  <c r="N139" i="22"/>
  <c r="M139" i="22"/>
  <c r="L139" i="22"/>
  <c r="K141" i="22"/>
  <c r="J141" i="22"/>
  <c r="N141" i="22"/>
  <c r="M141" i="22"/>
  <c r="L141" i="22"/>
  <c r="K143" i="22"/>
  <c r="J143" i="22"/>
  <c r="N143" i="22"/>
  <c r="M143" i="22"/>
  <c r="L143" i="22"/>
  <c r="K145" i="22"/>
  <c r="J145" i="22"/>
  <c r="N145" i="22"/>
  <c r="M145" i="22"/>
  <c r="L145" i="22"/>
  <c r="K150" i="22"/>
  <c r="J150" i="22"/>
  <c r="N150" i="22"/>
  <c r="L150" i="22"/>
  <c r="M150" i="22"/>
  <c r="K152" i="22"/>
  <c r="J152" i="22"/>
  <c r="N152" i="22"/>
  <c r="M152" i="22"/>
  <c r="L152" i="22"/>
  <c r="E161" i="22"/>
  <c r="K154" i="22"/>
  <c r="J154" i="22"/>
  <c r="N154" i="22"/>
  <c r="M154" i="22"/>
  <c r="L154" i="22"/>
  <c r="K156" i="22"/>
  <c r="J156" i="22"/>
  <c r="N156" i="22"/>
  <c r="M156" i="22"/>
  <c r="L156" i="22"/>
  <c r="K158" i="22"/>
  <c r="J158" i="22"/>
  <c r="N158" i="22"/>
  <c r="M158" i="22"/>
  <c r="L158" i="22"/>
  <c r="K160" i="22"/>
  <c r="J160" i="22"/>
  <c r="N160" i="22"/>
  <c r="M160" i="22"/>
  <c r="L160" i="22"/>
  <c r="M67" i="26"/>
  <c r="L67" i="26"/>
  <c r="K67" i="26"/>
  <c r="I67" i="26"/>
  <c r="J67" i="26"/>
  <c r="M75" i="26"/>
  <c r="L75" i="26"/>
  <c r="K75" i="26"/>
  <c r="I75" i="26"/>
  <c r="J75" i="26"/>
  <c r="K134" i="26"/>
  <c r="J134" i="26"/>
  <c r="I134" i="26"/>
  <c r="M134" i="26"/>
  <c r="L134" i="26"/>
  <c r="F105" i="22"/>
  <c r="F133" i="22"/>
  <c r="F161" i="22"/>
  <c r="K13" i="26"/>
  <c r="J13" i="26"/>
  <c r="I13" i="26"/>
  <c r="M13" i="26"/>
  <c r="L13" i="26"/>
  <c r="D34" i="26"/>
  <c r="E76" i="26"/>
  <c r="M84" i="26"/>
  <c r="L84" i="26"/>
  <c r="K84" i="26"/>
  <c r="I84" i="26"/>
  <c r="J84" i="26"/>
  <c r="M93" i="26"/>
  <c r="L93" i="26"/>
  <c r="K93" i="26"/>
  <c r="I93" i="26"/>
  <c r="J93" i="26"/>
  <c r="K151" i="26"/>
  <c r="J151" i="26"/>
  <c r="I151" i="26"/>
  <c r="M151" i="26"/>
  <c r="L151" i="26"/>
  <c r="K89" i="27"/>
  <c r="J89" i="27"/>
  <c r="I89" i="27"/>
  <c r="M89" i="27"/>
  <c r="L89" i="27"/>
  <c r="H128" i="30"/>
  <c r="G105" i="22"/>
  <c r="C119" i="22"/>
  <c r="G133" i="22"/>
  <c r="C147" i="22"/>
  <c r="G161" i="22"/>
  <c r="K30" i="26"/>
  <c r="J30" i="26"/>
  <c r="I30" i="26"/>
  <c r="M30" i="26"/>
  <c r="L30" i="26"/>
  <c r="G76" i="26"/>
  <c r="M101" i="26"/>
  <c r="L101" i="26"/>
  <c r="K101" i="26"/>
  <c r="I101" i="26"/>
  <c r="J101" i="26"/>
  <c r="M110" i="26"/>
  <c r="L110" i="26"/>
  <c r="K110" i="26"/>
  <c r="I110" i="26"/>
  <c r="H118" i="26"/>
  <c r="J110" i="26"/>
  <c r="C160" i="26"/>
  <c r="M9" i="26"/>
  <c r="K9" i="26"/>
  <c r="L9" i="26"/>
  <c r="I9" i="26"/>
  <c r="J9" i="26"/>
  <c r="G20" i="26"/>
  <c r="M26" i="26"/>
  <c r="K26" i="26"/>
  <c r="H34" i="26"/>
  <c r="L26" i="26"/>
  <c r="I26" i="26"/>
  <c r="J26" i="26"/>
  <c r="M43" i="26"/>
  <c r="K43" i="26"/>
  <c r="L43" i="26"/>
  <c r="I43" i="26"/>
  <c r="J43" i="26"/>
  <c r="M60" i="26"/>
  <c r="K60" i="26"/>
  <c r="L60" i="26"/>
  <c r="I60" i="26"/>
  <c r="J60" i="26"/>
  <c r="M78" i="26"/>
  <c r="K78" i="26"/>
  <c r="L78" i="26"/>
  <c r="I78" i="26"/>
  <c r="J78" i="26"/>
  <c r="M95" i="26"/>
  <c r="K95" i="26"/>
  <c r="L95" i="26"/>
  <c r="I95" i="26"/>
  <c r="J95" i="26"/>
  <c r="M112" i="26"/>
  <c r="K112" i="26"/>
  <c r="L112" i="26"/>
  <c r="I112" i="26"/>
  <c r="J112" i="26"/>
  <c r="M129" i="26"/>
  <c r="K129" i="26"/>
  <c r="L129" i="26"/>
  <c r="I129" i="26"/>
  <c r="J129" i="26"/>
  <c r="K29" i="27"/>
  <c r="J29" i="27"/>
  <c r="I29" i="27"/>
  <c r="M29" i="27"/>
  <c r="L29" i="27"/>
  <c r="K124" i="27"/>
  <c r="J124" i="27"/>
  <c r="I124" i="27"/>
  <c r="M124" i="27"/>
  <c r="H132" i="27"/>
  <c r="L124" i="27"/>
  <c r="M157" i="27"/>
  <c r="L157" i="27"/>
  <c r="J157" i="27"/>
  <c r="I157" i="27"/>
  <c r="K157" i="27"/>
  <c r="M42" i="28"/>
  <c r="K42" i="28"/>
  <c r="I42" i="28"/>
  <c r="L75" i="30"/>
  <c r="F109" i="30"/>
  <c r="F189" i="30"/>
  <c r="M12" i="26"/>
  <c r="L12" i="26"/>
  <c r="J12" i="26"/>
  <c r="H20" i="26"/>
  <c r="K12" i="26"/>
  <c r="I12" i="26"/>
  <c r="M29" i="26"/>
  <c r="L29" i="26"/>
  <c r="J29" i="26"/>
  <c r="K29" i="26"/>
  <c r="I29" i="26"/>
  <c r="M46" i="26"/>
  <c r="L46" i="26"/>
  <c r="J46" i="26"/>
  <c r="K46" i="26"/>
  <c r="I46" i="26"/>
  <c r="M64" i="26"/>
  <c r="L64" i="26"/>
  <c r="J64" i="26"/>
  <c r="K64" i="26"/>
  <c r="I64" i="26"/>
  <c r="M81" i="26"/>
  <c r="L81" i="26"/>
  <c r="J81" i="26"/>
  <c r="K81" i="26"/>
  <c r="I81" i="26"/>
  <c r="M98" i="26"/>
  <c r="L98" i="26"/>
  <c r="J98" i="26"/>
  <c r="K98" i="26"/>
  <c r="I98" i="26"/>
  <c r="M115" i="26"/>
  <c r="L115" i="26"/>
  <c r="J115" i="26"/>
  <c r="K115" i="26"/>
  <c r="I115" i="26"/>
  <c r="M150" i="26"/>
  <c r="L150" i="26"/>
  <c r="J150" i="26"/>
  <c r="K150" i="26"/>
  <c r="I150" i="26"/>
  <c r="M25" i="27"/>
  <c r="K25" i="27"/>
  <c r="J25" i="27"/>
  <c r="L25" i="27"/>
  <c r="I25" i="27"/>
  <c r="M102" i="27"/>
  <c r="K102" i="27"/>
  <c r="J102" i="27"/>
  <c r="L102" i="27"/>
  <c r="I102" i="27"/>
  <c r="J14" i="30"/>
  <c r="F34" i="30"/>
  <c r="K22" i="26"/>
  <c r="J22" i="26"/>
  <c r="I22" i="26"/>
  <c r="M22" i="26"/>
  <c r="L22" i="26"/>
  <c r="K39" i="26"/>
  <c r="J39" i="26"/>
  <c r="I39" i="26"/>
  <c r="M39" i="26"/>
  <c r="L39" i="26"/>
  <c r="K56" i="26"/>
  <c r="J56" i="26"/>
  <c r="I56" i="26"/>
  <c r="M56" i="26"/>
  <c r="L56" i="26"/>
  <c r="K73" i="26"/>
  <c r="J73" i="26"/>
  <c r="I73" i="26"/>
  <c r="M73" i="26"/>
  <c r="L73" i="26"/>
  <c r="K108" i="26"/>
  <c r="J108" i="26"/>
  <c r="I108" i="26"/>
  <c r="M108" i="26"/>
  <c r="L108" i="26"/>
  <c r="C132" i="26"/>
  <c r="K125" i="26"/>
  <c r="J125" i="26"/>
  <c r="I125" i="26"/>
  <c r="M125" i="26"/>
  <c r="L125" i="26"/>
  <c r="D146" i="26"/>
  <c r="K142" i="26"/>
  <c r="J142" i="26"/>
  <c r="I142" i="26"/>
  <c r="M142" i="26"/>
  <c r="L142" i="26"/>
  <c r="E160" i="26"/>
  <c r="F34" i="27"/>
  <c r="M54" i="27"/>
  <c r="L54" i="27"/>
  <c r="J54" i="27"/>
  <c r="I54" i="27"/>
  <c r="K54" i="27"/>
  <c r="H62" i="27"/>
  <c r="M59" i="27"/>
  <c r="K59" i="27"/>
  <c r="J59" i="27"/>
  <c r="L59" i="27"/>
  <c r="I59" i="27"/>
  <c r="K98" i="27"/>
  <c r="J98" i="27"/>
  <c r="I98" i="27"/>
  <c r="M98" i="27"/>
  <c r="L98" i="27"/>
  <c r="C118" i="27"/>
  <c r="M131" i="27"/>
  <c r="L131" i="27"/>
  <c r="J131" i="27"/>
  <c r="I131" i="27"/>
  <c r="K131" i="27"/>
  <c r="E146" i="27"/>
  <c r="M94" i="28"/>
  <c r="L17" i="30"/>
  <c r="J37" i="30"/>
  <c r="M17" i="26"/>
  <c r="K17" i="26"/>
  <c r="I17" i="26"/>
  <c r="L17" i="26"/>
  <c r="J17" i="26"/>
  <c r="M52" i="26"/>
  <c r="K52" i="26"/>
  <c r="I52" i="26"/>
  <c r="L52" i="26"/>
  <c r="J52" i="26"/>
  <c r="C76" i="26"/>
  <c r="M69" i="26"/>
  <c r="K69" i="26"/>
  <c r="I69" i="26"/>
  <c r="L69" i="26"/>
  <c r="J69" i="26"/>
  <c r="D90" i="26"/>
  <c r="M86" i="26"/>
  <c r="K86" i="26"/>
  <c r="I86" i="26"/>
  <c r="L86" i="26"/>
  <c r="J86" i="26"/>
  <c r="E104" i="26"/>
  <c r="M103" i="26"/>
  <c r="K103" i="26"/>
  <c r="I103" i="26"/>
  <c r="L103" i="26"/>
  <c r="J103" i="26"/>
  <c r="F118" i="26"/>
  <c r="M121" i="26"/>
  <c r="K121" i="26"/>
  <c r="I121" i="26"/>
  <c r="L121" i="26"/>
  <c r="J121" i="26"/>
  <c r="G132" i="26"/>
  <c r="M138" i="26"/>
  <c r="K138" i="26"/>
  <c r="I138" i="26"/>
  <c r="H146" i="26"/>
  <c r="L138" i="26"/>
  <c r="J138" i="26"/>
  <c r="M94" i="27"/>
  <c r="K94" i="27"/>
  <c r="J94" i="27"/>
  <c r="L94" i="27"/>
  <c r="I94" i="27"/>
  <c r="F146" i="27"/>
  <c r="M22" i="28"/>
  <c r="M39" i="28"/>
  <c r="M38" i="26"/>
  <c r="L38" i="26"/>
  <c r="J38" i="26"/>
  <c r="K38" i="26"/>
  <c r="I38" i="26"/>
  <c r="C62" i="26"/>
  <c r="M55" i="26"/>
  <c r="L55" i="26"/>
  <c r="J55" i="26"/>
  <c r="K55" i="26"/>
  <c r="I55" i="26"/>
  <c r="D76" i="26"/>
  <c r="M72" i="26"/>
  <c r="L72" i="26"/>
  <c r="J72" i="26"/>
  <c r="I72" i="26"/>
  <c r="K72" i="26"/>
  <c r="E90" i="26"/>
  <c r="M89" i="26"/>
  <c r="L89" i="26"/>
  <c r="J89" i="26"/>
  <c r="K89" i="26"/>
  <c r="I89" i="26"/>
  <c r="F104" i="26"/>
  <c r="M107" i="26"/>
  <c r="L107" i="26"/>
  <c r="J107" i="26"/>
  <c r="K107" i="26"/>
  <c r="I107" i="26"/>
  <c r="G118" i="26"/>
  <c r="M124" i="26"/>
  <c r="L124" i="26"/>
  <c r="J124" i="26"/>
  <c r="H132" i="26"/>
  <c r="K124" i="26"/>
  <c r="I124" i="26"/>
  <c r="M141" i="26"/>
  <c r="L141" i="26"/>
  <c r="J141" i="26"/>
  <c r="K141" i="26"/>
  <c r="I141" i="26"/>
  <c r="K55" i="27"/>
  <c r="J55" i="27"/>
  <c r="I55" i="27"/>
  <c r="M55" i="27"/>
  <c r="L55" i="27"/>
  <c r="M88" i="27"/>
  <c r="L88" i="27"/>
  <c r="J88" i="27"/>
  <c r="I88" i="27"/>
  <c r="K88" i="27"/>
  <c r="M56" i="28"/>
  <c r="L64" i="30"/>
  <c r="J97" i="30"/>
  <c r="M153" i="26"/>
  <c r="L153" i="26"/>
  <c r="K153" i="26"/>
  <c r="I153" i="26"/>
  <c r="J153" i="26"/>
  <c r="M157" i="26"/>
  <c r="L157" i="26"/>
  <c r="K157" i="26"/>
  <c r="I157" i="26"/>
  <c r="J157" i="26"/>
  <c r="L158" i="26"/>
  <c r="K158" i="26"/>
  <c r="J158" i="26"/>
  <c r="I158" i="26"/>
  <c r="M158" i="26"/>
  <c r="K38" i="27"/>
  <c r="J38" i="27"/>
  <c r="I38" i="27"/>
  <c r="L38" i="27"/>
  <c r="M38" i="27"/>
  <c r="G48" i="27"/>
  <c r="M42" i="27"/>
  <c r="K42" i="27"/>
  <c r="J42" i="27"/>
  <c r="I42" i="27"/>
  <c r="L42" i="27"/>
  <c r="M71" i="27"/>
  <c r="L71" i="27"/>
  <c r="J71" i="27"/>
  <c r="I71" i="27"/>
  <c r="K71" i="27"/>
  <c r="E90" i="27"/>
  <c r="K107" i="27"/>
  <c r="J107" i="27"/>
  <c r="I107" i="27"/>
  <c r="L107" i="27"/>
  <c r="M107" i="27"/>
  <c r="M111" i="27"/>
  <c r="K111" i="27"/>
  <c r="J111" i="27"/>
  <c r="I111" i="27"/>
  <c r="L111" i="27"/>
  <c r="D132" i="27"/>
  <c r="M140" i="27"/>
  <c r="L140" i="27"/>
  <c r="J140" i="27"/>
  <c r="I140" i="27"/>
  <c r="K140" i="27"/>
  <c r="M30" i="28"/>
  <c r="M131" i="28"/>
  <c r="L10" i="26"/>
  <c r="K10" i="26"/>
  <c r="J10" i="26"/>
  <c r="M10" i="26"/>
  <c r="I10" i="26"/>
  <c r="L18" i="26"/>
  <c r="K18" i="26"/>
  <c r="J18" i="26"/>
  <c r="M18" i="26"/>
  <c r="I18" i="26"/>
  <c r="C34" i="26"/>
  <c r="L27" i="26"/>
  <c r="K27" i="26"/>
  <c r="J27" i="26"/>
  <c r="M27" i="26"/>
  <c r="I27" i="26"/>
  <c r="L36" i="26"/>
  <c r="K36" i="26"/>
  <c r="J36" i="26"/>
  <c r="M36" i="26"/>
  <c r="I36" i="26"/>
  <c r="D48" i="26"/>
  <c r="L44" i="26"/>
  <c r="K44" i="26"/>
  <c r="J44" i="26"/>
  <c r="M44" i="26"/>
  <c r="I44" i="26"/>
  <c r="L53" i="26"/>
  <c r="K53" i="26"/>
  <c r="J53" i="26"/>
  <c r="M53" i="26"/>
  <c r="I53" i="26"/>
  <c r="E62" i="26"/>
  <c r="L61" i="26"/>
  <c r="K61" i="26"/>
  <c r="J61" i="26"/>
  <c r="M61" i="26"/>
  <c r="I61" i="26"/>
  <c r="F76" i="26"/>
  <c r="L70" i="26"/>
  <c r="K70" i="26"/>
  <c r="J70" i="26"/>
  <c r="M70" i="26"/>
  <c r="I70" i="26"/>
  <c r="L79" i="26"/>
  <c r="K79" i="26"/>
  <c r="J79" i="26"/>
  <c r="M79" i="26"/>
  <c r="I79" i="26"/>
  <c r="G90" i="26"/>
  <c r="L87" i="26"/>
  <c r="K87" i="26"/>
  <c r="J87" i="26"/>
  <c r="M87" i="26"/>
  <c r="I87" i="26"/>
  <c r="L96" i="26"/>
  <c r="K96" i="26"/>
  <c r="J96" i="26"/>
  <c r="H104" i="26"/>
  <c r="M96" i="26"/>
  <c r="I96" i="26"/>
  <c r="L113" i="26"/>
  <c r="K113" i="26"/>
  <c r="J113" i="26"/>
  <c r="M113" i="26"/>
  <c r="I113" i="26"/>
  <c r="L122" i="26"/>
  <c r="K122" i="26"/>
  <c r="J122" i="26"/>
  <c r="M122" i="26"/>
  <c r="I122" i="26"/>
  <c r="L130" i="26"/>
  <c r="K130" i="26"/>
  <c r="J130" i="26"/>
  <c r="M130" i="26"/>
  <c r="I130" i="26"/>
  <c r="C146" i="26"/>
  <c r="L139" i="26"/>
  <c r="K139" i="26"/>
  <c r="J139" i="26"/>
  <c r="M139" i="26"/>
  <c r="I139" i="26"/>
  <c r="L148" i="26"/>
  <c r="K148" i="26"/>
  <c r="J148" i="26"/>
  <c r="M148" i="26"/>
  <c r="I148" i="26"/>
  <c r="D160" i="26"/>
  <c r="M11" i="27"/>
  <c r="L11" i="27"/>
  <c r="J11" i="27"/>
  <c r="I11" i="27"/>
  <c r="K11" i="27"/>
  <c r="E34" i="27"/>
  <c r="K46" i="27"/>
  <c r="J46" i="27"/>
  <c r="I46" i="27"/>
  <c r="M46" i="27"/>
  <c r="L46" i="27"/>
  <c r="M51" i="27"/>
  <c r="K51" i="27"/>
  <c r="J51" i="27"/>
  <c r="L51" i="27"/>
  <c r="I51" i="27"/>
  <c r="M80" i="27"/>
  <c r="L80" i="27"/>
  <c r="J80" i="27"/>
  <c r="I80" i="27"/>
  <c r="K80" i="27"/>
  <c r="K115" i="27"/>
  <c r="J115" i="27"/>
  <c r="I115" i="27"/>
  <c r="M115" i="27"/>
  <c r="L115" i="27"/>
  <c r="M120" i="27"/>
  <c r="K120" i="27"/>
  <c r="J120" i="27"/>
  <c r="L120" i="27"/>
  <c r="I120" i="27"/>
  <c r="E132" i="27"/>
  <c r="M149" i="27"/>
  <c r="L149" i="27"/>
  <c r="J149" i="27"/>
  <c r="I149" i="27"/>
  <c r="K149" i="27"/>
  <c r="M33" i="28"/>
  <c r="K33" i="28"/>
  <c r="I33" i="28"/>
  <c r="M140" i="28"/>
  <c r="I140" i="28"/>
  <c r="K140" i="28"/>
  <c r="L9" i="30"/>
  <c r="H16" i="30"/>
  <c r="L83" i="30"/>
  <c r="N9" i="31"/>
  <c r="O9" i="31"/>
  <c r="J8" i="26"/>
  <c r="I8" i="26"/>
  <c r="L8" i="26"/>
  <c r="K8" i="26"/>
  <c r="M8" i="26"/>
  <c r="D20" i="26"/>
  <c r="J16" i="26"/>
  <c r="I16" i="26"/>
  <c r="L16" i="26"/>
  <c r="K16" i="26"/>
  <c r="M16" i="26"/>
  <c r="J25" i="26"/>
  <c r="I25" i="26"/>
  <c r="L25" i="26"/>
  <c r="K25" i="26"/>
  <c r="M25" i="26"/>
  <c r="E34" i="26"/>
  <c r="J33" i="26"/>
  <c r="I33" i="26"/>
  <c r="L33" i="26"/>
  <c r="K33" i="26"/>
  <c r="M33" i="26"/>
  <c r="F48" i="26"/>
  <c r="J42" i="26"/>
  <c r="I42" i="26"/>
  <c r="L42" i="26"/>
  <c r="K42" i="26"/>
  <c r="M42" i="26"/>
  <c r="J51" i="26"/>
  <c r="I51" i="26"/>
  <c r="L51" i="26"/>
  <c r="K51" i="26"/>
  <c r="M51" i="26"/>
  <c r="G62" i="26"/>
  <c r="J59" i="26"/>
  <c r="I59" i="26"/>
  <c r="L59" i="26"/>
  <c r="K59" i="26"/>
  <c r="M59" i="26"/>
  <c r="J68" i="26"/>
  <c r="I68" i="26"/>
  <c r="H76" i="26"/>
  <c r="L68" i="26"/>
  <c r="K68" i="26"/>
  <c r="M68" i="26"/>
  <c r="J85" i="26"/>
  <c r="I85" i="26"/>
  <c r="L85" i="26"/>
  <c r="K85" i="26"/>
  <c r="M85" i="26"/>
  <c r="J94" i="26"/>
  <c r="I94" i="26"/>
  <c r="L94" i="26"/>
  <c r="K94" i="26"/>
  <c r="M94" i="26"/>
  <c r="J102" i="26"/>
  <c r="I102" i="26"/>
  <c r="L102" i="26"/>
  <c r="K102" i="26"/>
  <c r="M102" i="26"/>
  <c r="C118" i="26"/>
  <c r="J111" i="26"/>
  <c r="I111" i="26"/>
  <c r="L111" i="26"/>
  <c r="K111" i="26"/>
  <c r="M111" i="26"/>
  <c r="J120" i="26"/>
  <c r="I120" i="26"/>
  <c r="L120" i="26"/>
  <c r="K120" i="26"/>
  <c r="M120" i="26"/>
  <c r="D132" i="26"/>
  <c r="J128" i="26"/>
  <c r="I128" i="26"/>
  <c r="L128" i="26"/>
  <c r="K128" i="26"/>
  <c r="M128" i="26"/>
  <c r="J137" i="26"/>
  <c r="I137" i="26"/>
  <c r="L137" i="26"/>
  <c r="K137" i="26"/>
  <c r="M137" i="26"/>
  <c r="E146" i="26"/>
  <c r="J145" i="26"/>
  <c r="I145" i="26"/>
  <c r="L145" i="26"/>
  <c r="K145" i="26"/>
  <c r="M145" i="26"/>
  <c r="F160" i="26"/>
  <c r="J154" i="26"/>
  <c r="I154" i="26"/>
  <c r="M154" i="26"/>
  <c r="L154" i="26"/>
  <c r="K154" i="26"/>
  <c r="M155" i="26"/>
  <c r="L155" i="26"/>
  <c r="K155" i="26"/>
  <c r="J155" i="26"/>
  <c r="I155" i="26"/>
  <c r="M8" i="27"/>
  <c r="K8" i="27"/>
  <c r="J8" i="27"/>
  <c r="I8" i="27"/>
  <c r="L8" i="27"/>
  <c r="D20" i="27"/>
  <c r="M28" i="27"/>
  <c r="L28" i="27"/>
  <c r="J28" i="27"/>
  <c r="I28" i="27"/>
  <c r="K28" i="27"/>
  <c r="K64" i="27"/>
  <c r="J64" i="27"/>
  <c r="I64" i="27"/>
  <c r="M64" i="27"/>
  <c r="L64" i="27"/>
  <c r="M68" i="27"/>
  <c r="K68" i="27"/>
  <c r="J68" i="27"/>
  <c r="L68" i="27"/>
  <c r="H76" i="27"/>
  <c r="I68" i="27"/>
  <c r="M97" i="27"/>
  <c r="L97" i="27"/>
  <c r="J97" i="27"/>
  <c r="I97" i="27"/>
  <c r="K97" i="27"/>
  <c r="D118" i="27"/>
  <c r="M137" i="27"/>
  <c r="K137" i="27"/>
  <c r="J137" i="27"/>
  <c r="L137" i="27"/>
  <c r="I137" i="27"/>
  <c r="M25" i="28"/>
  <c r="K25" i="28"/>
  <c r="I25" i="28"/>
  <c r="M59" i="28"/>
  <c r="K59" i="28"/>
  <c r="I59" i="28"/>
  <c r="M97" i="28"/>
  <c r="I97" i="28"/>
  <c r="K97" i="28"/>
  <c r="O37" i="30"/>
  <c r="N37" i="30"/>
  <c r="J86" i="30"/>
  <c r="J105" i="30"/>
  <c r="F144" i="30"/>
  <c r="I11" i="26"/>
  <c r="M11" i="26"/>
  <c r="K11" i="26"/>
  <c r="J11" i="26"/>
  <c r="L11" i="26"/>
  <c r="E20" i="26"/>
  <c r="I19" i="26"/>
  <c r="M19" i="26"/>
  <c r="K19" i="26"/>
  <c r="J19" i="26"/>
  <c r="L19" i="26"/>
  <c r="F34" i="26"/>
  <c r="I28" i="26"/>
  <c r="M28" i="26"/>
  <c r="K28" i="26"/>
  <c r="J28" i="26"/>
  <c r="L28" i="26"/>
  <c r="I37" i="26"/>
  <c r="M37" i="26"/>
  <c r="K37" i="26"/>
  <c r="J37" i="26"/>
  <c r="L37" i="26"/>
  <c r="G48" i="26"/>
  <c r="I45" i="26"/>
  <c r="M45" i="26"/>
  <c r="K45" i="26"/>
  <c r="J45" i="26"/>
  <c r="L45" i="26"/>
  <c r="I54" i="26"/>
  <c r="H62" i="26"/>
  <c r="M54" i="26"/>
  <c r="K54" i="26"/>
  <c r="J54" i="26"/>
  <c r="L54" i="26"/>
  <c r="I71" i="26"/>
  <c r="M71" i="26"/>
  <c r="K71" i="26"/>
  <c r="J71" i="26"/>
  <c r="L71" i="26"/>
  <c r="I80" i="26"/>
  <c r="M80" i="26"/>
  <c r="K80" i="26"/>
  <c r="J80" i="26"/>
  <c r="L80" i="26"/>
  <c r="I88" i="26"/>
  <c r="M88" i="26"/>
  <c r="K88" i="26"/>
  <c r="J88" i="26"/>
  <c r="L88" i="26"/>
  <c r="C104" i="26"/>
  <c r="I97" i="26"/>
  <c r="M97" i="26"/>
  <c r="K97" i="26"/>
  <c r="J97" i="26"/>
  <c r="L97" i="26"/>
  <c r="I106" i="26"/>
  <c r="M106" i="26"/>
  <c r="K106" i="26"/>
  <c r="J106" i="26"/>
  <c r="L106" i="26"/>
  <c r="D118" i="26"/>
  <c r="I114" i="26"/>
  <c r="M114" i="26"/>
  <c r="K114" i="26"/>
  <c r="J114" i="26"/>
  <c r="L114" i="26"/>
  <c r="I123" i="26"/>
  <c r="M123" i="26"/>
  <c r="K123" i="26"/>
  <c r="J123" i="26"/>
  <c r="L123" i="26"/>
  <c r="E132" i="26"/>
  <c r="I131" i="26"/>
  <c r="M131" i="26"/>
  <c r="K131" i="26"/>
  <c r="J131" i="26"/>
  <c r="L131" i="26"/>
  <c r="F146" i="26"/>
  <c r="I140" i="26"/>
  <c r="M140" i="26"/>
  <c r="K140" i="26"/>
  <c r="J140" i="26"/>
  <c r="L140" i="26"/>
  <c r="I149" i="26"/>
  <c r="M149" i="26"/>
  <c r="K149" i="26"/>
  <c r="J149" i="26"/>
  <c r="L149" i="26"/>
  <c r="G160" i="26"/>
  <c r="E20" i="27"/>
  <c r="M37" i="27"/>
  <c r="L37" i="27"/>
  <c r="J37" i="27"/>
  <c r="I37" i="27"/>
  <c r="K37" i="27"/>
  <c r="C62" i="27"/>
  <c r="K72" i="27"/>
  <c r="J72" i="27"/>
  <c r="I72" i="27"/>
  <c r="L72" i="27"/>
  <c r="M72" i="27"/>
  <c r="M106" i="27"/>
  <c r="L106" i="27"/>
  <c r="J106" i="27"/>
  <c r="I106" i="27"/>
  <c r="K106" i="27"/>
  <c r="G118" i="27"/>
  <c r="K141" i="27"/>
  <c r="J141" i="27"/>
  <c r="I141" i="27"/>
  <c r="L141" i="27"/>
  <c r="M141" i="27"/>
  <c r="M145" i="27"/>
  <c r="K145" i="27"/>
  <c r="J145" i="27"/>
  <c r="I145" i="27"/>
  <c r="L145" i="27"/>
  <c r="F160" i="27"/>
  <c r="M13" i="28"/>
  <c r="M47" i="28"/>
  <c r="M111" i="28"/>
  <c r="O144" i="30"/>
  <c r="N144" i="30"/>
  <c r="F235" i="30"/>
  <c r="F20" i="26"/>
  <c r="L14" i="26"/>
  <c r="J14" i="26"/>
  <c r="I14" i="26"/>
  <c r="M14" i="26"/>
  <c r="K14" i="26"/>
  <c r="L23" i="26"/>
  <c r="M23" i="26"/>
  <c r="J23" i="26"/>
  <c r="I23" i="26"/>
  <c r="K23" i="26"/>
  <c r="G34" i="26"/>
  <c r="L31" i="26"/>
  <c r="J31" i="26"/>
  <c r="I31" i="26"/>
  <c r="M31" i="26"/>
  <c r="K31" i="26"/>
  <c r="H48" i="26"/>
  <c r="L40" i="26"/>
  <c r="M40" i="26"/>
  <c r="J40" i="26"/>
  <c r="I40" i="26"/>
  <c r="K40" i="26"/>
  <c r="L57" i="26"/>
  <c r="M57" i="26"/>
  <c r="J57" i="26"/>
  <c r="I57" i="26"/>
  <c r="K57" i="26"/>
  <c r="L66" i="26"/>
  <c r="J66" i="26"/>
  <c r="I66" i="26"/>
  <c r="M66" i="26"/>
  <c r="K66" i="26"/>
  <c r="L74" i="26"/>
  <c r="M74" i="26"/>
  <c r="J74" i="26"/>
  <c r="I74" i="26"/>
  <c r="K74" i="26"/>
  <c r="C90" i="26"/>
  <c r="L83" i="26"/>
  <c r="J83" i="26"/>
  <c r="I83" i="26"/>
  <c r="M83" i="26"/>
  <c r="K83" i="26"/>
  <c r="L92" i="26"/>
  <c r="M92" i="26"/>
  <c r="J92" i="26"/>
  <c r="I92" i="26"/>
  <c r="K92" i="26"/>
  <c r="D104" i="26"/>
  <c r="L100" i="26"/>
  <c r="J100" i="26"/>
  <c r="I100" i="26"/>
  <c r="M100" i="26"/>
  <c r="K100" i="26"/>
  <c r="L109" i="26"/>
  <c r="M109" i="26"/>
  <c r="J109" i="26"/>
  <c r="I109" i="26"/>
  <c r="K109" i="26"/>
  <c r="E118" i="26"/>
  <c r="L117" i="26"/>
  <c r="J117" i="26"/>
  <c r="I117" i="26"/>
  <c r="M117" i="26"/>
  <c r="K117" i="26"/>
  <c r="F132" i="26"/>
  <c r="L126" i="26"/>
  <c r="M126" i="26"/>
  <c r="J126" i="26"/>
  <c r="I126" i="26"/>
  <c r="K126" i="26"/>
  <c r="L135" i="26"/>
  <c r="J135" i="26"/>
  <c r="I135" i="26"/>
  <c r="K135" i="26"/>
  <c r="M135" i="26"/>
  <c r="G146" i="26"/>
  <c r="L143" i="26"/>
  <c r="M143" i="26"/>
  <c r="J143" i="26"/>
  <c r="I143" i="26"/>
  <c r="K143" i="26"/>
  <c r="H160" i="26"/>
  <c r="L152" i="26"/>
  <c r="J152" i="26"/>
  <c r="I152" i="26"/>
  <c r="M152" i="26"/>
  <c r="K152" i="26"/>
  <c r="K12" i="27"/>
  <c r="J12" i="27"/>
  <c r="I12" i="27"/>
  <c r="H20" i="27"/>
  <c r="M12" i="27"/>
  <c r="L12" i="27"/>
  <c r="M16" i="27"/>
  <c r="K16" i="27"/>
  <c r="J16" i="27"/>
  <c r="I16" i="27"/>
  <c r="L16" i="27"/>
  <c r="M45" i="27"/>
  <c r="L45" i="27"/>
  <c r="J45" i="27"/>
  <c r="I45" i="27"/>
  <c r="K45" i="27"/>
  <c r="G62" i="27"/>
  <c r="K81" i="27"/>
  <c r="J81" i="27"/>
  <c r="I81" i="27"/>
  <c r="M81" i="27"/>
  <c r="L81" i="27"/>
  <c r="M85" i="27"/>
  <c r="K85" i="27"/>
  <c r="J85" i="27"/>
  <c r="L85" i="27"/>
  <c r="I85" i="27"/>
  <c r="C104" i="27"/>
  <c r="M114" i="27"/>
  <c r="L114" i="27"/>
  <c r="J114" i="27"/>
  <c r="I114" i="27"/>
  <c r="K114" i="27"/>
  <c r="K150" i="27"/>
  <c r="J150" i="27"/>
  <c r="I150" i="27"/>
  <c r="L150" i="27"/>
  <c r="M150" i="27"/>
  <c r="G160" i="27"/>
  <c r="M154" i="27"/>
  <c r="K154" i="27"/>
  <c r="J154" i="27"/>
  <c r="L154" i="27"/>
  <c r="I154" i="27"/>
  <c r="M16" i="28"/>
  <c r="K16" i="28"/>
  <c r="I16" i="28"/>
  <c r="M51" i="28"/>
  <c r="K51" i="28"/>
  <c r="I51" i="28"/>
  <c r="M80" i="28"/>
  <c r="I80" i="28"/>
  <c r="K80" i="28"/>
  <c r="J19" i="30"/>
  <c r="H39" i="30"/>
  <c r="H211" i="30"/>
  <c r="F20" i="27"/>
  <c r="M14" i="27"/>
  <c r="L14" i="27"/>
  <c r="K14" i="27"/>
  <c r="I14" i="27"/>
  <c r="J14" i="27"/>
  <c r="M23" i="27"/>
  <c r="L23" i="27"/>
  <c r="K23" i="27"/>
  <c r="I23" i="27"/>
  <c r="J23" i="27"/>
  <c r="G34" i="27"/>
  <c r="M31" i="27"/>
  <c r="L31" i="27"/>
  <c r="K31" i="27"/>
  <c r="I31" i="27"/>
  <c r="J31" i="27"/>
  <c r="M40" i="27"/>
  <c r="L40" i="27"/>
  <c r="K40" i="27"/>
  <c r="I40" i="27"/>
  <c r="H48" i="27"/>
  <c r="J40" i="27"/>
  <c r="M57" i="27"/>
  <c r="L57" i="27"/>
  <c r="K57" i="27"/>
  <c r="I57" i="27"/>
  <c r="J57" i="27"/>
  <c r="M66" i="27"/>
  <c r="L66" i="27"/>
  <c r="K66" i="27"/>
  <c r="I66" i="27"/>
  <c r="J66" i="27"/>
  <c r="M74" i="27"/>
  <c r="L74" i="27"/>
  <c r="K74" i="27"/>
  <c r="I74" i="27"/>
  <c r="J74" i="27"/>
  <c r="C90" i="27"/>
  <c r="M83" i="27"/>
  <c r="L83" i="27"/>
  <c r="K83" i="27"/>
  <c r="I83" i="27"/>
  <c r="J83" i="27"/>
  <c r="M92" i="27"/>
  <c r="L92" i="27"/>
  <c r="K92" i="27"/>
  <c r="I92" i="27"/>
  <c r="J92" i="27"/>
  <c r="D104" i="27"/>
  <c r="M100" i="27"/>
  <c r="L100" i="27"/>
  <c r="K100" i="27"/>
  <c r="I100" i="27"/>
  <c r="J100" i="27"/>
  <c r="M109" i="27"/>
  <c r="L109" i="27"/>
  <c r="K109" i="27"/>
  <c r="I109" i="27"/>
  <c r="J109" i="27"/>
  <c r="E118" i="27"/>
  <c r="M117" i="27"/>
  <c r="L117" i="27"/>
  <c r="K117" i="27"/>
  <c r="I117" i="27"/>
  <c r="J117" i="27"/>
  <c r="F132" i="27"/>
  <c r="M126" i="27"/>
  <c r="L126" i="27"/>
  <c r="K126" i="27"/>
  <c r="I126" i="27"/>
  <c r="J126" i="27"/>
  <c r="M135" i="27"/>
  <c r="L135" i="27"/>
  <c r="K135" i="27"/>
  <c r="I135" i="27"/>
  <c r="J135" i="27"/>
  <c r="G146" i="27"/>
  <c r="M143" i="27"/>
  <c r="L143" i="27"/>
  <c r="K143" i="27"/>
  <c r="I143" i="27"/>
  <c r="J143" i="27"/>
  <c r="M152" i="27"/>
  <c r="L152" i="27"/>
  <c r="K152" i="27"/>
  <c r="I152" i="27"/>
  <c r="H160" i="27"/>
  <c r="J152" i="27"/>
  <c r="M11" i="28"/>
  <c r="K11" i="28"/>
  <c r="I11" i="28"/>
  <c r="M19" i="28"/>
  <c r="K19" i="28"/>
  <c r="I19" i="28"/>
  <c r="M28" i="28"/>
  <c r="K28" i="28"/>
  <c r="I28" i="28"/>
  <c r="J11" i="30"/>
  <c r="O14" i="30"/>
  <c r="N14" i="30"/>
  <c r="F18" i="30"/>
  <c r="H21" i="30"/>
  <c r="H31" i="30"/>
  <c r="L39" i="30"/>
  <c r="F41" i="30"/>
  <c r="H53" i="30"/>
  <c r="J100" i="30"/>
  <c r="L106" i="30"/>
  <c r="F213" i="30"/>
  <c r="L14" i="31"/>
  <c r="L9" i="27"/>
  <c r="K9" i="27"/>
  <c r="J9" i="27"/>
  <c r="I9" i="27"/>
  <c r="M9" i="27"/>
  <c r="G20" i="27"/>
  <c r="L17" i="27"/>
  <c r="K17" i="27"/>
  <c r="J17" i="27"/>
  <c r="M17" i="27"/>
  <c r="I17" i="27"/>
  <c r="L26" i="27"/>
  <c r="K26" i="27"/>
  <c r="J26" i="27"/>
  <c r="H34" i="27"/>
  <c r="M26" i="27"/>
  <c r="I26" i="27"/>
  <c r="L43" i="27"/>
  <c r="K43" i="27"/>
  <c r="J43" i="27"/>
  <c r="I43" i="27"/>
  <c r="M43" i="27"/>
  <c r="L52" i="27"/>
  <c r="K52" i="27"/>
  <c r="J52" i="27"/>
  <c r="M52" i="27"/>
  <c r="I52" i="27"/>
  <c r="L60" i="27"/>
  <c r="K60" i="27"/>
  <c r="J60" i="27"/>
  <c r="M60" i="27"/>
  <c r="I60" i="27"/>
  <c r="C76" i="27"/>
  <c r="L69" i="27"/>
  <c r="K69" i="27"/>
  <c r="J69" i="27"/>
  <c r="M69" i="27"/>
  <c r="I69" i="27"/>
  <c r="L78" i="27"/>
  <c r="K78" i="27"/>
  <c r="J78" i="27"/>
  <c r="I78" i="27"/>
  <c r="M78" i="27"/>
  <c r="D90" i="27"/>
  <c r="L86" i="27"/>
  <c r="K86" i="27"/>
  <c r="J86" i="27"/>
  <c r="M86" i="27"/>
  <c r="I86" i="27"/>
  <c r="L95" i="27"/>
  <c r="K95" i="27"/>
  <c r="J95" i="27"/>
  <c r="M95" i="27"/>
  <c r="I95" i="27"/>
  <c r="E104" i="27"/>
  <c r="L103" i="27"/>
  <c r="K103" i="27"/>
  <c r="J103" i="27"/>
  <c r="M103" i="27"/>
  <c r="I103" i="27"/>
  <c r="F118" i="27"/>
  <c r="L112" i="27"/>
  <c r="K112" i="27"/>
  <c r="J112" i="27"/>
  <c r="I112" i="27"/>
  <c r="M112" i="27"/>
  <c r="L121" i="27"/>
  <c r="K121" i="27"/>
  <c r="J121" i="27"/>
  <c r="M121" i="27"/>
  <c r="I121" i="27"/>
  <c r="G132" i="27"/>
  <c r="L129" i="27"/>
  <c r="K129" i="27"/>
  <c r="J129" i="27"/>
  <c r="M129" i="27"/>
  <c r="I129" i="27"/>
  <c r="L138" i="27"/>
  <c r="K138" i="27"/>
  <c r="J138" i="27"/>
  <c r="H146" i="27"/>
  <c r="M138" i="27"/>
  <c r="I138" i="27"/>
  <c r="L155" i="27"/>
  <c r="K155" i="27"/>
  <c r="J155" i="27"/>
  <c r="M155" i="27"/>
  <c r="I155" i="27"/>
  <c r="L14" i="28"/>
  <c r="J14" i="28"/>
  <c r="M14" i="28"/>
  <c r="L23" i="28"/>
  <c r="J23" i="28"/>
  <c r="M23" i="28"/>
  <c r="L31" i="28"/>
  <c r="J31" i="28"/>
  <c r="M31" i="28"/>
  <c r="L40" i="28"/>
  <c r="J40" i="28"/>
  <c r="M40" i="28"/>
  <c r="L57" i="28"/>
  <c r="J57" i="28"/>
  <c r="M57" i="28"/>
  <c r="F10" i="30"/>
  <c r="H13" i="30"/>
  <c r="L16" i="30"/>
  <c r="L31" i="30"/>
  <c r="F33" i="30"/>
  <c r="O34" i="30"/>
  <c r="N34" i="30"/>
  <c r="J41" i="30"/>
  <c r="F43" i="30"/>
  <c r="O53" i="30"/>
  <c r="O55" i="30"/>
  <c r="H60" i="30"/>
  <c r="H129" i="30"/>
  <c r="J141" i="30"/>
  <c r="O145" i="30"/>
  <c r="N145" i="30"/>
  <c r="L191" i="30"/>
  <c r="K158" i="27"/>
  <c r="J158" i="27"/>
  <c r="I158" i="27"/>
  <c r="L158" i="27"/>
  <c r="M158" i="27"/>
  <c r="K9" i="28"/>
  <c r="J9" i="28"/>
  <c r="I9" i="28"/>
  <c r="M9" i="28"/>
  <c r="L9" i="28"/>
  <c r="K17" i="28"/>
  <c r="J17" i="28"/>
  <c r="I17" i="28"/>
  <c r="M17" i="28"/>
  <c r="L17" i="28"/>
  <c r="K26" i="28"/>
  <c r="J26" i="28"/>
  <c r="I26" i="28"/>
  <c r="M26" i="28"/>
  <c r="L26" i="28"/>
  <c r="J43" i="28"/>
  <c r="M43" i="28"/>
  <c r="L43" i="28"/>
  <c r="J52" i="28"/>
  <c r="M52" i="28"/>
  <c r="L52" i="28"/>
  <c r="J60" i="28"/>
  <c r="L60" i="28"/>
  <c r="M60" i="28"/>
  <c r="M68" i="28"/>
  <c r="M85" i="28"/>
  <c r="M102" i="28"/>
  <c r="M137" i="28"/>
  <c r="F15" i="30"/>
  <c r="J18" i="30"/>
  <c r="J33" i="30"/>
  <c r="L36" i="30"/>
  <c r="L65" i="30"/>
  <c r="L84" i="30"/>
  <c r="F104" i="30"/>
  <c r="H130" i="30"/>
  <c r="H121" i="30"/>
  <c r="H142" i="30"/>
  <c r="O150" i="30"/>
  <c r="N150" i="30"/>
  <c r="J156" i="26"/>
  <c r="I156" i="26"/>
  <c r="M156" i="26"/>
  <c r="L156" i="26"/>
  <c r="K156" i="26"/>
  <c r="J15" i="27"/>
  <c r="I15" i="27"/>
  <c r="M15" i="27"/>
  <c r="L15" i="27"/>
  <c r="K15" i="27"/>
  <c r="J24" i="27"/>
  <c r="I24" i="27"/>
  <c r="M24" i="27"/>
  <c r="L24" i="27"/>
  <c r="K24" i="27"/>
  <c r="J32" i="27"/>
  <c r="I32" i="27"/>
  <c r="M32" i="27"/>
  <c r="L32" i="27"/>
  <c r="K32" i="27"/>
  <c r="C48" i="27"/>
  <c r="J41" i="27"/>
  <c r="I41" i="27"/>
  <c r="M41" i="27"/>
  <c r="K41" i="27"/>
  <c r="L41" i="27"/>
  <c r="J50" i="27"/>
  <c r="I50" i="27"/>
  <c r="M50" i="27"/>
  <c r="K50" i="27"/>
  <c r="L50" i="27"/>
  <c r="D62" i="27"/>
  <c r="J58" i="27"/>
  <c r="I58" i="27"/>
  <c r="M58" i="27"/>
  <c r="L58" i="27"/>
  <c r="K58" i="27"/>
  <c r="J67" i="27"/>
  <c r="I67" i="27"/>
  <c r="M67" i="27"/>
  <c r="L67" i="27"/>
  <c r="K67" i="27"/>
  <c r="E76" i="27"/>
  <c r="J75" i="27"/>
  <c r="I75" i="27"/>
  <c r="M75" i="27"/>
  <c r="K75" i="27"/>
  <c r="L75" i="27"/>
  <c r="F90" i="27"/>
  <c r="J84" i="27"/>
  <c r="I84" i="27"/>
  <c r="M84" i="27"/>
  <c r="L84" i="27"/>
  <c r="K84" i="27"/>
  <c r="J93" i="27"/>
  <c r="I93" i="27"/>
  <c r="M93" i="27"/>
  <c r="L93" i="27"/>
  <c r="K93" i="27"/>
  <c r="G104" i="27"/>
  <c r="J101" i="27"/>
  <c r="I101" i="27"/>
  <c r="M101" i="27"/>
  <c r="L101" i="27"/>
  <c r="K101" i="27"/>
  <c r="J110" i="27"/>
  <c r="I110" i="27"/>
  <c r="H118" i="27"/>
  <c r="M110" i="27"/>
  <c r="K110" i="27"/>
  <c r="L110" i="27"/>
  <c r="J127" i="27"/>
  <c r="I127" i="27"/>
  <c r="M127" i="27"/>
  <c r="L127" i="27"/>
  <c r="K127" i="27"/>
  <c r="J136" i="27"/>
  <c r="I136" i="27"/>
  <c r="M136" i="27"/>
  <c r="L136" i="27"/>
  <c r="K136" i="27"/>
  <c r="J144" i="27"/>
  <c r="I144" i="27"/>
  <c r="M144" i="27"/>
  <c r="K144" i="27"/>
  <c r="L144" i="27"/>
  <c r="C160" i="27"/>
  <c r="J153" i="27"/>
  <c r="I153" i="27"/>
  <c r="M153" i="27"/>
  <c r="L153" i="27"/>
  <c r="K153" i="27"/>
  <c r="I12" i="28"/>
  <c r="M12" i="28"/>
  <c r="K12" i="28"/>
  <c r="J10" i="30"/>
  <c r="O18" i="30"/>
  <c r="N18" i="30"/>
  <c r="H20" i="30"/>
  <c r="H35" i="30"/>
  <c r="J38" i="30"/>
  <c r="O41" i="30"/>
  <c r="N41" i="30"/>
  <c r="L43" i="30"/>
  <c r="J253" i="30"/>
  <c r="I159" i="26"/>
  <c r="L159" i="26"/>
  <c r="K159" i="26"/>
  <c r="M159" i="26"/>
  <c r="J159" i="26"/>
  <c r="I10" i="27"/>
  <c r="M10" i="27"/>
  <c r="L10" i="27"/>
  <c r="J10" i="27"/>
  <c r="K10" i="27"/>
  <c r="I18" i="27"/>
  <c r="M18" i="27"/>
  <c r="L18" i="27"/>
  <c r="K18" i="27"/>
  <c r="J18" i="27"/>
  <c r="C34" i="27"/>
  <c r="I27" i="27"/>
  <c r="M27" i="27"/>
  <c r="L27" i="27"/>
  <c r="K27" i="27"/>
  <c r="J27" i="27"/>
  <c r="I36" i="27"/>
  <c r="M36" i="27"/>
  <c r="L36" i="27"/>
  <c r="K36" i="27"/>
  <c r="J36" i="27"/>
  <c r="D48" i="27"/>
  <c r="I44" i="27"/>
  <c r="M44" i="27"/>
  <c r="L44" i="27"/>
  <c r="J44" i="27"/>
  <c r="K44" i="27"/>
  <c r="I53" i="27"/>
  <c r="M53" i="27"/>
  <c r="L53" i="27"/>
  <c r="K53" i="27"/>
  <c r="J53" i="27"/>
  <c r="E62" i="27"/>
  <c r="I61" i="27"/>
  <c r="M61" i="27"/>
  <c r="L61" i="27"/>
  <c r="K61" i="27"/>
  <c r="J61" i="27"/>
  <c r="F76" i="27"/>
  <c r="I70" i="27"/>
  <c r="M70" i="27"/>
  <c r="L70" i="27"/>
  <c r="K70" i="27"/>
  <c r="J70" i="27"/>
  <c r="I79" i="27"/>
  <c r="M79" i="27"/>
  <c r="L79" i="27"/>
  <c r="J79" i="27"/>
  <c r="K79" i="27"/>
  <c r="G90" i="27"/>
  <c r="I87" i="27"/>
  <c r="M87" i="27"/>
  <c r="L87" i="27"/>
  <c r="K87" i="27"/>
  <c r="J87" i="27"/>
  <c r="I96" i="27"/>
  <c r="H104" i="27"/>
  <c r="M96" i="27"/>
  <c r="L96" i="27"/>
  <c r="K96" i="27"/>
  <c r="J96" i="27"/>
  <c r="I113" i="27"/>
  <c r="M113" i="27"/>
  <c r="L113" i="27"/>
  <c r="J113" i="27"/>
  <c r="K113" i="27"/>
  <c r="I122" i="27"/>
  <c r="M122" i="27"/>
  <c r="L122" i="27"/>
  <c r="K122" i="27"/>
  <c r="J122" i="27"/>
  <c r="I130" i="27"/>
  <c r="M130" i="27"/>
  <c r="L130" i="27"/>
  <c r="K130" i="27"/>
  <c r="J130" i="27"/>
  <c r="C146" i="27"/>
  <c r="I139" i="27"/>
  <c r="M139" i="27"/>
  <c r="L139" i="27"/>
  <c r="K139" i="27"/>
  <c r="J139" i="27"/>
  <c r="I148" i="27"/>
  <c r="M148" i="27"/>
  <c r="L148" i="27"/>
  <c r="J148" i="27"/>
  <c r="K148" i="27"/>
  <c r="D160" i="27"/>
  <c r="I156" i="27"/>
  <c r="M156" i="27"/>
  <c r="L156" i="27"/>
  <c r="K156" i="27"/>
  <c r="J156" i="27"/>
  <c r="O10" i="30"/>
  <c r="N10" i="30"/>
  <c r="H12" i="30"/>
  <c r="L20" i="30"/>
  <c r="O33" i="30"/>
  <c r="N33" i="30"/>
  <c r="F37" i="30"/>
  <c r="H40" i="30"/>
  <c r="F99" i="30"/>
  <c r="O104" i="30"/>
  <c r="N104" i="30"/>
  <c r="J209" i="30"/>
  <c r="H255" i="30"/>
  <c r="C20" i="27"/>
  <c r="L13" i="27"/>
  <c r="K13" i="27"/>
  <c r="M13" i="27"/>
  <c r="I13" i="27"/>
  <c r="J13" i="27"/>
  <c r="L22" i="27"/>
  <c r="K22" i="27"/>
  <c r="M22" i="27"/>
  <c r="J22" i="27"/>
  <c r="I22" i="27"/>
  <c r="D34" i="27"/>
  <c r="L30" i="27"/>
  <c r="K30" i="27"/>
  <c r="M30" i="27"/>
  <c r="J30" i="27"/>
  <c r="I30" i="27"/>
  <c r="L39" i="27"/>
  <c r="K39" i="27"/>
  <c r="J39" i="27"/>
  <c r="I39" i="27"/>
  <c r="M39" i="27"/>
  <c r="E48" i="27"/>
  <c r="L47" i="27"/>
  <c r="K47" i="27"/>
  <c r="I47" i="27"/>
  <c r="M47" i="27"/>
  <c r="J47" i="27"/>
  <c r="F62" i="27"/>
  <c r="L56" i="27"/>
  <c r="K56" i="27"/>
  <c r="M56" i="27"/>
  <c r="J56" i="27"/>
  <c r="I56" i="27"/>
  <c r="L65" i="27"/>
  <c r="K65" i="27"/>
  <c r="M65" i="27"/>
  <c r="J65" i="27"/>
  <c r="I65" i="27"/>
  <c r="G76" i="27"/>
  <c r="L73" i="27"/>
  <c r="K73" i="27"/>
  <c r="J73" i="27"/>
  <c r="I73" i="27"/>
  <c r="M73" i="27"/>
  <c r="H90" i="27"/>
  <c r="L82" i="27"/>
  <c r="K82" i="27"/>
  <c r="M82" i="27"/>
  <c r="I82" i="27"/>
  <c r="J82" i="27"/>
  <c r="L99" i="27"/>
  <c r="K99" i="27"/>
  <c r="M99" i="27"/>
  <c r="J99" i="27"/>
  <c r="I99" i="27"/>
  <c r="L108" i="27"/>
  <c r="K108" i="27"/>
  <c r="J108" i="27"/>
  <c r="I108" i="27"/>
  <c r="M108" i="27"/>
  <c r="L116" i="27"/>
  <c r="K116" i="27"/>
  <c r="I116" i="27"/>
  <c r="J116" i="27"/>
  <c r="M116" i="27"/>
  <c r="C132" i="27"/>
  <c r="L125" i="27"/>
  <c r="K125" i="27"/>
  <c r="M125" i="27"/>
  <c r="I125" i="27"/>
  <c r="J125" i="27"/>
  <c r="L134" i="27"/>
  <c r="K134" i="27"/>
  <c r="M134" i="27"/>
  <c r="J134" i="27"/>
  <c r="I134" i="27"/>
  <c r="D146" i="27"/>
  <c r="L142" i="27"/>
  <c r="K142" i="27"/>
  <c r="J142" i="27"/>
  <c r="I142" i="27"/>
  <c r="M142" i="27"/>
  <c r="L151" i="27"/>
  <c r="K151" i="27"/>
  <c r="M151" i="27"/>
  <c r="I151" i="27"/>
  <c r="J151" i="27"/>
  <c r="E160" i="27"/>
  <c r="M159" i="27"/>
  <c r="L159" i="27"/>
  <c r="K159" i="27"/>
  <c r="J159" i="27"/>
  <c r="I159" i="27"/>
  <c r="M10" i="28"/>
  <c r="L10" i="28"/>
  <c r="J10" i="28"/>
  <c r="M18" i="28"/>
  <c r="L18" i="28"/>
  <c r="J18" i="28"/>
  <c r="L12" i="30"/>
  <c r="F14" i="30"/>
  <c r="O15" i="30"/>
  <c r="N15" i="30"/>
  <c r="H32" i="30"/>
  <c r="L35" i="30"/>
  <c r="F42" i="30"/>
  <c r="H61" i="30"/>
  <c r="J108" i="30"/>
  <c r="O122" i="30"/>
  <c r="N122" i="30"/>
  <c r="J127" i="30"/>
  <c r="H219" i="30"/>
  <c r="H10" i="30"/>
  <c r="F12" i="30"/>
  <c r="N12" i="30"/>
  <c r="O12" i="30"/>
  <c r="L14" i="30"/>
  <c r="J16" i="30"/>
  <c r="H18" i="30"/>
  <c r="F20" i="30"/>
  <c r="F31" i="30"/>
  <c r="N31" i="30"/>
  <c r="O31" i="30"/>
  <c r="L33" i="30"/>
  <c r="J35" i="30"/>
  <c r="H37" i="30"/>
  <c r="F39" i="30"/>
  <c r="N39" i="30"/>
  <c r="O39" i="30"/>
  <c r="L41" i="30"/>
  <c r="F53" i="30"/>
  <c r="H97" i="30"/>
  <c r="F98" i="30"/>
  <c r="F100" i="30"/>
  <c r="F101" i="30"/>
  <c r="H104" i="30"/>
  <c r="N106" i="30"/>
  <c r="O106" i="30"/>
  <c r="F120" i="30"/>
  <c r="L124" i="30"/>
  <c r="F131" i="30"/>
  <c r="L147" i="30"/>
  <c r="F191" i="30"/>
  <c r="L193" i="30"/>
  <c r="O213" i="30"/>
  <c r="N213" i="30"/>
  <c r="L237" i="30"/>
  <c r="O12" i="31"/>
  <c r="N12" i="31"/>
  <c r="F9" i="30"/>
  <c r="O9" i="30"/>
  <c r="N9" i="30"/>
  <c r="L11" i="30"/>
  <c r="J13" i="30"/>
  <c r="H15" i="30"/>
  <c r="F17" i="30"/>
  <c r="O17" i="30"/>
  <c r="N17" i="30"/>
  <c r="L19" i="30"/>
  <c r="J21" i="30"/>
  <c r="J32" i="30"/>
  <c r="H34" i="30"/>
  <c r="F36" i="30"/>
  <c r="O36" i="30"/>
  <c r="N36" i="30"/>
  <c r="L38" i="30"/>
  <c r="J40" i="30"/>
  <c r="H42" i="30"/>
  <c r="J56" i="30"/>
  <c r="J64" i="30"/>
  <c r="H98" i="30"/>
  <c r="H99" i="30"/>
  <c r="H102" i="30"/>
  <c r="J104" i="30"/>
  <c r="F108" i="30"/>
  <c r="H120" i="30"/>
  <c r="F123" i="30"/>
  <c r="J126" i="30"/>
  <c r="J149" i="30"/>
  <c r="H175" i="30"/>
  <c r="L207" i="30"/>
  <c r="J217" i="30"/>
  <c r="J231" i="30"/>
  <c r="H9" i="30"/>
  <c r="F11" i="30"/>
  <c r="O11" i="30"/>
  <c r="N11" i="30"/>
  <c r="L13" i="30"/>
  <c r="J15" i="30"/>
  <c r="H17" i="30"/>
  <c r="F19" i="30"/>
  <c r="O19" i="30"/>
  <c r="N19" i="30"/>
  <c r="L21" i="30"/>
  <c r="L32" i="30"/>
  <c r="J34" i="30"/>
  <c r="H36" i="30"/>
  <c r="F38" i="30"/>
  <c r="O38" i="30"/>
  <c r="N38" i="30"/>
  <c r="L40" i="30"/>
  <c r="H58" i="30"/>
  <c r="F81" i="30"/>
  <c r="F82" i="30"/>
  <c r="L98" i="30"/>
  <c r="L101" i="30"/>
  <c r="J102" i="30"/>
  <c r="L103" i="30"/>
  <c r="H107" i="30"/>
  <c r="J119" i="30"/>
  <c r="F130" i="30"/>
  <c r="H143" i="30"/>
  <c r="L146" i="30"/>
  <c r="J165" i="30"/>
  <c r="H173" i="30"/>
  <c r="H189" i="30"/>
  <c r="F197" i="30"/>
  <c r="O235" i="30"/>
  <c r="N235" i="30"/>
  <c r="J16" i="31"/>
  <c r="L10" i="30"/>
  <c r="J12" i="30"/>
  <c r="H14" i="30"/>
  <c r="F16" i="30"/>
  <c r="N16" i="30"/>
  <c r="O16" i="30"/>
  <c r="L18" i="30"/>
  <c r="J20" i="30"/>
  <c r="J31" i="30"/>
  <c r="H33" i="30"/>
  <c r="F35" i="30"/>
  <c r="N35" i="30"/>
  <c r="O35" i="30"/>
  <c r="L37" i="30"/>
  <c r="J39" i="30"/>
  <c r="H41" i="30"/>
  <c r="L42" i="30"/>
  <c r="J58" i="30"/>
  <c r="N99" i="30"/>
  <c r="O99" i="30"/>
  <c r="L100" i="30"/>
  <c r="L102" i="30"/>
  <c r="F106" i="30"/>
  <c r="L108" i="30"/>
  <c r="N120" i="30"/>
  <c r="O120" i="30"/>
  <c r="F122" i="30"/>
  <c r="O123" i="30"/>
  <c r="N123" i="30"/>
  <c r="J130" i="30"/>
  <c r="F145" i="30"/>
  <c r="J148" i="30"/>
  <c r="L229" i="30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J43" i="30"/>
  <c r="J75" i="30"/>
  <c r="J78" i="30"/>
  <c r="N98" i="30"/>
  <c r="O98" i="30"/>
  <c r="O100" i="30"/>
  <c r="N100" i="30"/>
  <c r="O101" i="30"/>
  <c r="N101" i="30"/>
  <c r="H106" i="30"/>
  <c r="L125" i="30"/>
  <c r="H150" i="30"/>
  <c r="J163" i="30"/>
  <c r="H187" i="30"/>
  <c r="L215" i="30"/>
  <c r="H233" i="30"/>
  <c r="L122" i="30"/>
  <c r="J124" i="30"/>
  <c r="H126" i="30"/>
  <c r="F128" i="30"/>
  <c r="N128" i="30"/>
  <c r="O128" i="30"/>
  <c r="L130" i="30"/>
  <c r="F142" i="30"/>
  <c r="N142" i="30"/>
  <c r="O142" i="30"/>
  <c r="L144" i="30"/>
  <c r="J146" i="30"/>
  <c r="H148" i="30"/>
  <c r="F150" i="30"/>
  <c r="F167" i="30"/>
  <c r="F169" i="30"/>
  <c r="J185" i="30"/>
  <c r="J187" i="30"/>
  <c r="H195" i="30"/>
  <c r="H197" i="30"/>
  <c r="L273" i="30"/>
  <c r="O278" i="30"/>
  <c r="H10" i="31"/>
  <c r="J13" i="31"/>
  <c r="N17" i="31"/>
  <c r="O17" i="31"/>
  <c r="N124" i="37"/>
  <c r="M124" i="37"/>
  <c r="O124" i="37"/>
  <c r="L124" i="37"/>
  <c r="J42" i="30"/>
  <c r="L97" i="30"/>
  <c r="J99" i="30"/>
  <c r="H101" i="30"/>
  <c r="F103" i="30"/>
  <c r="O103" i="30"/>
  <c r="N103" i="30"/>
  <c r="L105" i="30"/>
  <c r="J107" i="30"/>
  <c r="H109" i="30"/>
  <c r="H165" i="30"/>
  <c r="H167" i="30"/>
  <c r="F175" i="30"/>
  <c r="L185" i="30"/>
  <c r="J193" i="30"/>
  <c r="J195" i="30"/>
  <c r="F97" i="30"/>
  <c r="N97" i="30"/>
  <c r="O97" i="30"/>
  <c r="L99" i="30"/>
  <c r="J101" i="30"/>
  <c r="H103" i="30"/>
  <c r="F105" i="30"/>
  <c r="O105" i="30"/>
  <c r="N105" i="30"/>
  <c r="L107" i="30"/>
  <c r="J109" i="30"/>
  <c r="L163" i="30"/>
  <c r="J171" i="30"/>
  <c r="J173" i="30"/>
  <c r="N189" i="30"/>
  <c r="O189" i="30"/>
  <c r="O191" i="30"/>
  <c r="N191" i="30"/>
  <c r="H43" i="30"/>
  <c r="J98" i="30"/>
  <c r="H100" i="30"/>
  <c r="F102" i="30"/>
  <c r="N102" i="30"/>
  <c r="O102" i="30"/>
  <c r="L104" i="30"/>
  <c r="J106" i="30"/>
  <c r="H108" i="30"/>
  <c r="L169" i="30"/>
  <c r="L171" i="30"/>
  <c r="F12" i="31"/>
  <c r="H15" i="31"/>
  <c r="L19" i="31"/>
  <c r="J103" i="30"/>
  <c r="H105" i="30"/>
  <c r="F107" i="30"/>
  <c r="O107" i="30"/>
  <c r="N107" i="30"/>
  <c r="L109" i="30"/>
  <c r="N167" i="30"/>
  <c r="O167" i="30"/>
  <c r="O169" i="30"/>
  <c r="N169" i="30"/>
  <c r="L251" i="30"/>
  <c r="F11" i="31"/>
  <c r="L13" i="31"/>
  <c r="H18" i="31"/>
  <c r="O19" i="31"/>
  <c r="N19" i="31"/>
  <c r="J21" i="31"/>
  <c r="O12" i="33"/>
  <c r="H11" i="31"/>
  <c r="O13" i="31"/>
  <c r="N13" i="31"/>
  <c r="F20" i="31"/>
  <c r="H30" i="35"/>
  <c r="O277" i="30"/>
  <c r="F9" i="31"/>
  <c r="L11" i="31"/>
  <c r="J15" i="31"/>
  <c r="F17" i="31"/>
  <c r="J207" i="30"/>
  <c r="H209" i="30"/>
  <c r="F211" i="30"/>
  <c r="N211" i="30"/>
  <c r="O211" i="30"/>
  <c r="L213" i="30"/>
  <c r="J215" i="30"/>
  <c r="H217" i="30"/>
  <c r="F219" i="30"/>
  <c r="J229" i="30"/>
  <c r="H231" i="30"/>
  <c r="F233" i="30"/>
  <c r="N233" i="30"/>
  <c r="O233" i="30"/>
  <c r="L235" i="30"/>
  <c r="J237" i="30"/>
  <c r="J251" i="30"/>
  <c r="H253" i="30"/>
  <c r="F255" i="30"/>
  <c r="J273" i="30"/>
  <c r="H9" i="31"/>
  <c r="N11" i="31"/>
  <c r="O11" i="31"/>
  <c r="H17" i="31"/>
  <c r="J9" i="31"/>
  <c r="F13" i="31"/>
  <c r="F19" i="31"/>
  <c r="J10" i="31"/>
  <c r="H12" i="31"/>
  <c r="F14" i="31"/>
  <c r="O14" i="31"/>
  <c r="N14" i="31"/>
  <c r="L16" i="31"/>
  <c r="J18" i="31"/>
  <c r="H20" i="31"/>
  <c r="BB8" i="35"/>
  <c r="AY8" i="35"/>
  <c r="AX8" i="35"/>
  <c r="BB10" i="35"/>
  <c r="AY10" i="35"/>
  <c r="AX10" i="35"/>
  <c r="O12" i="35"/>
  <c r="L21" i="31"/>
  <c r="L32" i="31"/>
  <c r="J34" i="31"/>
  <c r="N38" i="31"/>
  <c r="J42" i="31"/>
  <c r="J53" i="31"/>
  <c r="N57" i="31"/>
  <c r="O34" i="33"/>
  <c r="L10" i="31"/>
  <c r="J12" i="31"/>
  <c r="H14" i="31"/>
  <c r="F16" i="31"/>
  <c r="O16" i="31"/>
  <c r="N16" i="31"/>
  <c r="L18" i="31"/>
  <c r="J20" i="31"/>
  <c r="L7" i="37"/>
  <c r="K7" i="37"/>
  <c r="M7" i="37"/>
  <c r="L15" i="31"/>
  <c r="J17" i="31"/>
  <c r="H19" i="31"/>
  <c r="F21" i="31"/>
  <c r="N32" i="31"/>
  <c r="P9" i="37"/>
  <c r="O9" i="37"/>
  <c r="T9" i="37"/>
  <c r="S9" i="37"/>
  <c r="N11" i="37"/>
  <c r="R9" i="37"/>
  <c r="Q9" i="37"/>
  <c r="F10" i="31"/>
  <c r="N10" i="31"/>
  <c r="O10" i="31"/>
  <c r="L12" i="31"/>
  <c r="J14" i="31"/>
  <c r="H16" i="31"/>
  <c r="F18" i="31"/>
  <c r="N18" i="31"/>
  <c r="O18" i="31"/>
  <c r="L20" i="31"/>
  <c r="L9" i="31"/>
  <c r="J11" i="31"/>
  <c r="H13" i="31"/>
  <c r="F15" i="31"/>
  <c r="O15" i="31"/>
  <c r="N15" i="31"/>
  <c r="L17" i="31"/>
  <c r="J19" i="31"/>
  <c r="H21" i="31"/>
  <c r="O38" i="33"/>
  <c r="H124" i="37"/>
  <c r="G124" i="37"/>
  <c r="Y34" i="35"/>
  <c r="H137" i="38"/>
  <c r="G137" i="38"/>
  <c r="AO35" i="35"/>
  <c r="T6" i="38"/>
  <c r="S6" i="38"/>
  <c r="Q6" i="38"/>
  <c r="P6" i="38"/>
  <c r="R6" i="38"/>
  <c r="AO31" i="35"/>
  <c r="AO32" i="35"/>
  <c r="T10" i="38"/>
  <c r="AA20" i="38" s="1"/>
  <c r="P10" i="38"/>
  <c r="Q10" i="38"/>
  <c r="H9" i="37"/>
  <c r="G9" i="37"/>
  <c r="F11" i="37"/>
  <c r="I9" i="37"/>
  <c r="F6" i="38"/>
  <c r="M9" i="39"/>
  <c r="I9" i="39"/>
  <c r="H9" i="39"/>
  <c r="AO37" i="35"/>
  <c r="X32" i="35"/>
  <c r="H7" i="37"/>
  <c r="G7" i="37"/>
  <c r="I7" i="37"/>
  <c r="J9" i="38"/>
  <c r="E11" i="37"/>
  <c r="F7" i="38"/>
  <c r="F11" i="38"/>
  <c r="L9" i="39"/>
  <c r="F10" i="39"/>
  <c r="I6" i="38"/>
  <c r="H6" i="38"/>
  <c r="J6" i="38"/>
  <c r="R11" i="38"/>
  <c r="S11" i="38"/>
  <c r="Q11" i="38"/>
  <c r="T11" i="38"/>
  <c r="P11" i="38"/>
  <c r="P6" i="37"/>
  <c r="O6" i="37"/>
  <c r="Q6" i="37"/>
  <c r="R6" i="37"/>
  <c r="T7" i="37"/>
  <c r="S7" i="37"/>
  <c r="P7" i="37"/>
  <c r="O7" i="37"/>
  <c r="Q7" i="37"/>
  <c r="R7" i="37"/>
  <c r="L9" i="37"/>
  <c r="K9" i="37"/>
  <c r="M9" i="37"/>
  <c r="J11" i="37"/>
  <c r="F6" i="39"/>
  <c r="N13" i="41"/>
  <c r="D129" i="37"/>
  <c r="N10" i="38"/>
  <c r="I134" i="39"/>
  <c r="J8" i="43"/>
  <c r="I8" i="43"/>
  <c r="H8" i="43"/>
  <c r="C11" i="37"/>
  <c r="J11" i="38"/>
  <c r="H11" i="38"/>
  <c r="I11" i="38"/>
  <c r="F9" i="39"/>
  <c r="H136" i="39"/>
  <c r="G136" i="39"/>
  <c r="I136" i="39"/>
  <c r="F8" i="40"/>
  <c r="E146" i="42"/>
  <c r="G6" i="37"/>
  <c r="H6" i="37"/>
  <c r="I8" i="37"/>
  <c r="G8" i="37"/>
  <c r="H8" i="37"/>
  <c r="R8" i="37"/>
  <c r="Q8" i="37"/>
  <c r="O8" i="37"/>
  <c r="T8" i="37"/>
  <c r="S8" i="37"/>
  <c r="P8" i="37"/>
  <c r="D11" i="37"/>
  <c r="M10" i="37"/>
  <c r="K10" i="37"/>
  <c r="L10" i="37"/>
  <c r="M11" i="39"/>
  <c r="L11" i="39"/>
  <c r="N6" i="41"/>
  <c r="J10" i="42"/>
  <c r="I10" i="42"/>
  <c r="H10" i="42"/>
  <c r="H136" i="42"/>
  <c r="K136" i="42" s="1"/>
  <c r="G136" i="42"/>
  <c r="I136" i="42"/>
  <c r="D11" i="44"/>
  <c r="M6" i="38"/>
  <c r="L6" i="38"/>
  <c r="N6" i="38"/>
  <c r="M8" i="38"/>
  <c r="J8" i="38"/>
  <c r="Q8" i="38"/>
  <c r="P8" i="38"/>
  <c r="T8" i="38"/>
  <c r="S8" i="38"/>
  <c r="R8" i="38"/>
  <c r="R9" i="38"/>
  <c r="T9" i="38"/>
  <c r="S9" i="38"/>
  <c r="N11" i="38"/>
  <c r="M11" i="38"/>
  <c r="L11" i="38"/>
  <c r="F12" i="38"/>
  <c r="H136" i="38"/>
  <c r="G136" i="38"/>
  <c r="I135" i="39"/>
  <c r="H135" i="39"/>
  <c r="G135" i="39"/>
  <c r="S8" i="40"/>
  <c r="R8" i="40"/>
  <c r="F10" i="40"/>
  <c r="I12" i="40"/>
  <c r="H12" i="40"/>
  <c r="N10" i="41"/>
  <c r="C16" i="42"/>
  <c r="I139" i="42"/>
  <c r="H139" i="42"/>
  <c r="G139" i="42"/>
  <c r="K6" i="37"/>
  <c r="L6" i="37"/>
  <c r="O137" i="38"/>
  <c r="L137" i="38"/>
  <c r="M137" i="38"/>
  <c r="N137" i="38"/>
  <c r="F8" i="39"/>
  <c r="O135" i="39"/>
  <c r="M135" i="39"/>
  <c r="L135" i="39"/>
  <c r="N135" i="39"/>
  <c r="J7" i="42"/>
  <c r="H7" i="42"/>
  <c r="I7" i="42"/>
  <c r="H137" i="42"/>
  <c r="K137" i="42" s="1"/>
  <c r="G137" i="42"/>
  <c r="I137" i="42"/>
  <c r="D16" i="45"/>
  <c r="M8" i="37"/>
  <c r="L8" i="37"/>
  <c r="K8" i="37"/>
  <c r="I10" i="37"/>
  <c r="H10" i="37"/>
  <c r="G10" i="37"/>
  <c r="R10" i="37"/>
  <c r="Q10" i="37"/>
  <c r="S10" i="37"/>
  <c r="P10" i="37"/>
  <c r="T10" i="37"/>
  <c r="O10" i="37"/>
  <c r="N7" i="38"/>
  <c r="M136" i="38"/>
  <c r="L136" i="38"/>
  <c r="O136" i="38"/>
  <c r="N136" i="38"/>
  <c r="O138" i="40"/>
  <c r="N138" i="40"/>
  <c r="M138" i="40"/>
  <c r="L138" i="40"/>
  <c r="L140" i="43"/>
  <c r="M140" i="43"/>
  <c r="L12" i="38"/>
  <c r="N12" i="38"/>
  <c r="M12" i="38"/>
  <c r="G138" i="38"/>
  <c r="H138" i="38"/>
  <c r="O137" i="39"/>
  <c r="N137" i="39"/>
  <c r="M137" i="39"/>
  <c r="L137" i="39"/>
  <c r="I134" i="40"/>
  <c r="G134" i="40"/>
  <c r="H134" i="40"/>
  <c r="I137" i="40"/>
  <c r="G137" i="40"/>
  <c r="H137" i="40"/>
  <c r="L7" i="42"/>
  <c r="N7" i="42"/>
  <c r="M7" i="42"/>
  <c r="N9" i="42"/>
  <c r="L9" i="42"/>
  <c r="M9" i="42"/>
  <c r="F12" i="43"/>
  <c r="G135" i="38"/>
  <c r="H135" i="38"/>
  <c r="F11" i="39"/>
  <c r="M12" i="39"/>
  <c r="L12" i="39"/>
  <c r="H138" i="39"/>
  <c r="I138" i="39"/>
  <c r="G138" i="39"/>
  <c r="M11" i="40"/>
  <c r="L11" i="40"/>
  <c r="O135" i="40"/>
  <c r="N135" i="40"/>
  <c r="M135" i="40"/>
  <c r="L135" i="40"/>
  <c r="M137" i="42"/>
  <c r="L137" i="42"/>
  <c r="I11" i="39"/>
  <c r="H11" i="39"/>
  <c r="Q11" i="39"/>
  <c r="P11" i="39"/>
  <c r="S11" i="39"/>
  <c r="R11" i="39"/>
  <c r="F12" i="39"/>
  <c r="L136" i="39"/>
  <c r="O136" i="39"/>
  <c r="N136" i="39"/>
  <c r="M136" i="39"/>
  <c r="S12" i="40"/>
  <c r="R12" i="40"/>
  <c r="Q12" i="40"/>
  <c r="P12" i="40"/>
  <c r="F8" i="42"/>
  <c r="N15" i="42"/>
  <c r="L15" i="42"/>
  <c r="M15" i="42"/>
  <c r="D20" i="45"/>
  <c r="H12" i="38"/>
  <c r="I12" i="38"/>
  <c r="J12" i="38"/>
  <c r="P12" i="38"/>
  <c r="T12" i="38"/>
  <c r="S12" i="38"/>
  <c r="Q12" i="38"/>
  <c r="R12" i="38"/>
  <c r="O138" i="38"/>
  <c r="N138" i="38"/>
  <c r="M138" i="38"/>
  <c r="L138" i="38"/>
  <c r="G137" i="39"/>
  <c r="H137" i="39"/>
  <c r="I137" i="39"/>
  <c r="O138" i="39"/>
  <c r="N138" i="39"/>
  <c r="M138" i="39"/>
  <c r="L138" i="39"/>
  <c r="F6" i="40"/>
  <c r="F9" i="40"/>
  <c r="O16" i="42"/>
  <c r="T6" i="42"/>
  <c r="R6" i="42"/>
  <c r="S6" i="42"/>
  <c r="Q6" i="42"/>
  <c r="P6" i="42"/>
  <c r="R8" i="42"/>
  <c r="P8" i="42"/>
  <c r="T8" i="42"/>
  <c r="Q8" i="42"/>
  <c r="S8" i="42"/>
  <c r="F14" i="43"/>
  <c r="N135" i="38"/>
  <c r="M135" i="38"/>
  <c r="O135" i="38"/>
  <c r="L135" i="38"/>
  <c r="I12" i="39"/>
  <c r="H12" i="39"/>
  <c r="S12" i="39"/>
  <c r="R12" i="39"/>
  <c r="P12" i="39"/>
  <c r="Q12" i="39"/>
  <c r="F7" i="40"/>
  <c r="N14" i="41"/>
  <c r="O137" i="41"/>
  <c r="N137" i="41"/>
  <c r="I11" i="42"/>
  <c r="J11" i="42"/>
  <c r="H11" i="42"/>
  <c r="L143" i="43"/>
  <c r="M143" i="43"/>
  <c r="I136" i="40"/>
  <c r="H136" i="40"/>
  <c r="G136" i="40"/>
  <c r="N7" i="41"/>
  <c r="N136" i="41"/>
  <c r="O136" i="41"/>
  <c r="N141" i="41"/>
  <c r="O141" i="41"/>
  <c r="F6" i="42"/>
  <c r="E16" i="42"/>
  <c r="F16" i="42" s="1"/>
  <c r="J8" i="42"/>
  <c r="H8" i="42"/>
  <c r="I8" i="42"/>
  <c r="P9" i="42"/>
  <c r="T9" i="42"/>
  <c r="S9" i="42"/>
  <c r="R9" i="42"/>
  <c r="Q9" i="42"/>
  <c r="D19" i="44"/>
  <c r="M137" i="40"/>
  <c r="L137" i="40"/>
  <c r="O137" i="40"/>
  <c r="N137" i="40"/>
  <c r="M138" i="41"/>
  <c r="L138" i="41"/>
  <c r="G16" i="42"/>
  <c r="J6" i="42"/>
  <c r="I6" i="42"/>
  <c r="H6" i="42"/>
  <c r="O144" i="42"/>
  <c r="N144" i="42"/>
  <c r="F13" i="43"/>
  <c r="D10" i="46"/>
  <c r="F11" i="40"/>
  <c r="M12" i="40"/>
  <c r="L12" i="40"/>
  <c r="H138" i="40"/>
  <c r="G138" i="40"/>
  <c r="I138" i="40"/>
  <c r="T7" i="42"/>
  <c r="R7" i="42"/>
  <c r="P7" i="42"/>
  <c r="S7" i="42"/>
  <c r="Q7" i="42"/>
  <c r="N8" i="42"/>
  <c r="M8" i="42"/>
  <c r="L8" i="42"/>
  <c r="F9" i="42"/>
  <c r="D16" i="43"/>
  <c r="N7" i="43"/>
  <c r="M7" i="43"/>
  <c r="L7" i="43"/>
  <c r="D8" i="45"/>
  <c r="D14" i="46"/>
  <c r="G135" i="40"/>
  <c r="I135" i="40"/>
  <c r="H135" i="40"/>
  <c r="F7" i="42"/>
  <c r="H9" i="42"/>
  <c r="I9" i="42"/>
  <c r="J9" i="42"/>
  <c r="I143" i="42"/>
  <c r="H143" i="42"/>
  <c r="G143" i="42"/>
  <c r="F6" i="43"/>
  <c r="E16" i="43"/>
  <c r="F16" i="43" s="1"/>
  <c r="D12" i="45"/>
  <c r="I11" i="40"/>
  <c r="H11" i="40"/>
  <c r="S11" i="40"/>
  <c r="R11" i="40"/>
  <c r="Q11" i="40"/>
  <c r="P11" i="40"/>
  <c r="F12" i="40"/>
  <c r="O136" i="40"/>
  <c r="N136" i="40"/>
  <c r="L136" i="40"/>
  <c r="M136" i="40"/>
  <c r="N139" i="41"/>
  <c r="O139" i="41"/>
  <c r="N6" i="42"/>
  <c r="L6" i="42"/>
  <c r="M6" i="42"/>
  <c r="K16" i="42"/>
  <c r="I145" i="42"/>
  <c r="H145" i="42"/>
  <c r="K145" i="42" s="1"/>
  <c r="G145" i="42"/>
  <c r="T15" i="43"/>
  <c r="R15" i="43"/>
  <c r="Q15" i="43"/>
  <c r="P15" i="43"/>
  <c r="S15" i="43"/>
  <c r="D18" i="46"/>
  <c r="T7" i="43"/>
  <c r="S7" i="43"/>
  <c r="R7" i="43"/>
  <c r="P7" i="43"/>
  <c r="Q7" i="43"/>
  <c r="R9" i="43"/>
  <c r="Q9" i="43"/>
  <c r="P9" i="43"/>
  <c r="S9" i="43"/>
  <c r="T9" i="43"/>
  <c r="N10" i="43"/>
  <c r="L10" i="43"/>
  <c r="M10" i="43"/>
  <c r="J11" i="43"/>
  <c r="H11" i="43"/>
  <c r="I11" i="43"/>
  <c r="J13" i="43"/>
  <c r="I13" i="43"/>
  <c r="H13" i="43"/>
  <c r="N139" i="43"/>
  <c r="O139" i="43"/>
  <c r="D13" i="45"/>
  <c r="D15" i="46"/>
  <c r="N11" i="42"/>
  <c r="M11" i="42"/>
  <c r="L11" i="42"/>
  <c r="N12" i="42"/>
  <c r="M12" i="42"/>
  <c r="L12" i="42"/>
  <c r="M13" i="42"/>
  <c r="N13" i="42"/>
  <c r="L13" i="42"/>
  <c r="F9" i="43"/>
  <c r="T12" i="43"/>
  <c r="S12" i="43"/>
  <c r="R12" i="43"/>
  <c r="Q12" i="43"/>
  <c r="P12" i="43"/>
  <c r="N13" i="43"/>
  <c r="M13" i="43"/>
  <c r="L13" i="43"/>
  <c r="N15" i="43"/>
  <c r="M15" i="43"/>
  <c r="L15" i="43"/>
  <c r="D14" i="44"/>
  <c r="D16" i="42"/>
  <c r="F14" i="42"/>
  <c r="F15" i="42"/>
  <c r="K16" i="43"/>
  <c r="N6" i="43"/>
  <c r="M6" i="43"/>
  <c r="L6" i="43"/>
  <c r="I7" i="43"/>
  <c r="H7" i="43"/>
  <c r="J7" i="43"/>
  <c r="J9" i="43"/>
  <c r="I9" i="43"/>
  <c r="H9" i="43"/>
  <c r="D15" i="44"/>
  <c r="F10" i="42"/>
  <c r="F11" i="42"/>
  <c r="F12" i="42"/>
  <c r="P13" i="42"/>
  <c r="T13" i="42"/>
  <c r="S13" i="42"/>
  <c r="R13" i="42"/>
  <c r="Q13" i="42"/>
  <c r="S14" i="42"/>
  <c r="P14" i="42"/>
  <c r="T14" i="42"/>
  <c r="R14" i="42"/>
  <c r="Q14" i="42"/>
  <c r="Q15" i="42"/>
  <c r="P15" i="42"/>
  <c r="T15" i="42"/>
  <c r="S15" i="42"/>
  <c r="R15" i="42"/>
  <c r="T8" i="43"/>
  <c r="S8" i="43"/>
  <c r="R8" i="43"/>
  <c r="P8" i="43"/>
  <c r="Q8" i="43"/>
  <c r="L9" i="43"/>
  <c r="N9" i="43"/>
  <c r="M9" i="43"/>
  <c r="N11" i="43"/>
  <c r="M11" i="43"/>
  <c r="L11" i="43"/>
  <c r="J12" i="43"/>
  <c r="H12" i="43"/>
  <c r="I12" i="43"/>
  <c r="D9" i="45"/>
  <c r="D17" i="45"/>
  <c r="D11" i="46"/>
  <c r="D19" i="46"/>
  <c r="S10" i="42"/>
  <c r="T10" i="42"/>
  <c r="R10" i="42"/>
  <c r="Q10" i="42"/>
  <c r="P10" i="42"/>
  <c r="Q11" i="42"/>
  <c r="T11" i="42"/>
  <c r="S11" i="42"/>
  <c r="R11" i="42"/>
  <c r="P11" i="42"/>
  <c r="J13" i="42"/>
  <c r="I13" i="42"/>
  <c r="H13" i="42"/>
  <c r="J14" i="42"/>
  <c r="H14" i="42"/>
  <c r="I14" i="42"/>
  <c r="I15" i="42"/>
  <c r="H15" i="42"/>
  <c r="J15" i="42"/>
  <c r="C16" i="43"/>
  <c r="F8" i="43"/>
  <c r="F10" i="43"/>
  <c r="T11" i="43"/>
  <c r="S11" i="43"/>
  <c r="R11" i="43"/>
  <c r="Q11" i="43"/>
  <c r="P11" i="43"/>
  <c r="R13" i="43"/>
  <c r="Q13" i="43"/>
  <c r="P13" i="43"/>
  <c r="S13" i="43"/>
  <c r="T13" i="43"/>
  <c r="N14" i="43"/>
  <c r="M14" i="43"/>
  <c r="L14" i="43"/>
  <c r="J15" i="43"/>
  <c r="I15" i="43"/>
  <c r="H15" i="43"/>
  <c r="D10" i="44"/>
  <c r="D18" i="44"/>
  <c r="D8" i="44"/>
  <c r="D12" i="44"/>
  <c r="D16" i="44"/>
  <c r="D20" i="44"/>
  <c r="D10" i="45"/>
  <c r="D14" i="45"/>
  <c r="D18" i="45"/>
  <c r="D8" i="46"/>
  <c r="D12" i="46"/>
  <c r="D16" i="46"/>
  <c r="D20" i="46"/>
  <c r="N10" i="42"/>
  <c r="M10" i="42"/>
  <c r="L10" i="42"/>
  <c r="I12" i="42"/>
  <c r="H12" i="42"/>
  <c r="J12" i="42"/>
  <c r="P12" i="42"/>
  <c r="T12" i="42"/>
  <c r="S12" i="42"/>
  <c r="R12" i="42"/>
  <c r="Q12" i="42"/>
  <c r="F13" i="42"/>
  <c r="N14" i="42"/>
  <c r="L14" i="42"/>
  <c r="M14" i="42"/>
  <c r="G16" i="43"/>
  <c r="I6" i="43"/>
  <c r="H6" i="43"/>
  <c r="J6" i="43"/>
  <c r="P6" i="43"/>
  <c r="T6" i="43"/>
  <c r="S6" i="43"/>
  <c r="O16" i="43"/>
  <c r="R6" i="43"/>
  <c r="Q6" i="43"/>
  <c r="F7" i="43"/>
  <c r="L8" i="43"/>
  <c r="N8" i="43"/>
  <c r="M8" i="43"/>
  <c r="H10" i="43"/>
  <c r="I10" i="43"/>
  <c r="J10" i="43"/>
  <c r="P10" i="43"/>
  <c r="S10" i="43"/>
  <c r="R10" i="43"/>
  <c r="Q10" i="43"/>
  <c r="T10" i="43"/>
  <c r="F11" i="43"/>
  <c r="L12" i="43"/>
  <c r="N12" i="43"/>
  <c r="M12" i="43"/>
  <c r="H14" i="43"/>
  <c r="J14" i="43"/>
  <c r="I14" i="43"/>
  <c r="P14" i="43"/>
  <c r="T14" i="43"/>
  <c r="R14" i="43"/>
  <c r="Q14" i="43"/>
  <c r="S14" i="43"/>
  <c r="F15" i="43"/>
  <c r="D9" i="44"/>
  <c r="D13" i="44"/>
  <c r="D17" i="44"/>
  <c r="D11" i="45"/>
  <c r="D15" i="45"/>
  <c r="D19" i="45"/>
  <c r="D9" i="46"/>
  <c r="D13" i="46"/>
  <c r="D17" i="46"/>
  <c r="J6" i="5"/>
  <c r="V6" i="5"/>
  <c r="M56" i="2"/>
  <c r="J6" i="3"/>
  <c r="J79" i="3"/>
  <c r="J152" i="3"/>
  <c r="T6" i="6"/>
  <c r="S6" i="6"/>
  <c r="W6" i="6"/>
  <c r="J6" i="2"/>
  <c r="N56" i="2"/>
  <c r="K6" i="3"/>
  <c r="K79" i="3"/>
  <c r="K152" i="3"/>
  <c r="U6" i="6"/>
  <c r="K6" i="2"/>
  <c r="L6" i="3"/>
  <c r="L79" i="3"/>
  <c r="L152" i="3"/>
  <c r="I6" i="5"/>
  <c r="V6" i="6"/>
  <c r="S8" i="9"/>
  <c r="M31" i="2"/>
  <c r="M6" i="3"/>
  <c r="M79" i="3"/>
  <c r="M152" i="3"/>
  <c r="L6" i="2"/>
  <c r="K6" i="5"/>
  <c r="S6" i="5"/>
  <c r="Z6" i="13"/>
  <c r="T8" i="21"/>
  <c r="S8" i="21"/>
  <c r="R8" i="21"/>
  <c r="K6" i="13"/>
  <c r="J6" i="13"/>
  <c r="I6" i="13"/>
  <c r="L6" i="6"/>
  <c r="L6" i="13"/>
  <c r="K9" i="14"/>
  <c r="J9" i="14"/>
  <c r="I9" i="14"/>
  <c r="V9" i="14"/>
  <c r="U9" i="14"/>
  <c r="T9" i="14"/>
  <c r="Y7" i="15"/>
  <c r="X7" i="15"/>
  <c r="W7" i="15"/>
  <c r="AA7" i="15"/>
  <c r="Z7" i="15"/>
  <c r="K5" i="12"/>
  <c r="Y6" i="13"/>
  <c r="M7" i="15"/>
  <c r="L7" i="15"/>
  <c r="J7" i="15"/>
  <c r="I7" i="15"/>
  <c r="M7" i="19"/>
  <c r="V5" i="12"/>
  <c r="AA7" i="16"/>
  <c r="Z7" i="16"/>
  <c r="Y7" i="16"/>
  <c r="X7" i="16"/>
  <c r="W7" i="16"/>
  <c r="W5" i="12"/>
  <c r="X5" i="12"/>
  <c r="L7" i="16"/>
  <c r="I7" i="17"/>
  <c r="J7" i="17"/>
  <c r="K7" i="17"/>
  <c r="J6" i="18"/>
  <c r="L7" i="17"/>
  <c r="P7" i="19"/>
  <c r="U7" i="19"/>
  <c r="J8" i="21"/>
  <c r="I8" i="21"/>
  <c r="H8" i="21"/>
  <c r="X7" i="19"/>
  <c r="E7" i="19"/>
  <c r="H7" i="19"/>
  <c r="X7" i="22"/>
  <c r="M6" i="26"/>
  <c r="L6" i="26"/>
  <c r="K6" i="26"/>
  <c r="I6" i="26"/>
  <c r="J6" i="26"/>
  <c r="AA7" i="22"/>
  <c r="O228" i="30"/>
  <c r="N228" i="30"/>
  <c r="J6" i="27"/>
  <c r="H30" i="30"/>
  <c r="N8" i="30"/>
  <c r="O8" i="30"/>
  <c r="J118" i="30"/>
  <c r="L118" i="30"/>
  <c r="L6" i="28"/>
  <c r="L52" i="30"/>
  <c r="O30" i="30"/>
  <c r="N30" i="30"/>
  <c r="F8" i="30"/>
  <c r="L162" i="30"/>
  <c r="J162" i="30"/>
  <c r="I6" i="27"/>
  <c r="I6" i="28"/>
  <c r="O250" i="30"/>
  <c r="N250" i="30"/>
  <c r="N52" i="30"/>
  <c r="N74" i="30"/>
  <c r="J140" i="30"/>
  <c r="F52" i="31"/>
  <c r="H52" i="31"/>
  <c r="O74" i="30"/>
  <c r="O184" i="30"/>
  <c r="N184" i="30"/>
  <c r="J52" i="30"/>
  <c r="L96" i="30"/>
  <c r="L140" i="30"/>
  <c r="N206" i="30"/>
  <c r="O272" i="30"/>
  <c r="N272" i="30"/>
  <c r="D30" i="31"/>
  <c r="O30" i="31"/>
  <c r="F30" i="31"/>
  <c r="H228" i="30"/>
  <c r="H250" i="30"/>
  <c r="O52" i="31"/>
  <c r="AF7" i="35"/>
  <c r="AE7" i="35"/>
  <c r="L8" i="31"/>
  <c r="H74" i="31"/>
  <c r="J30" i="31"/>
  <c r="N30" i="31"/>
  <c r="Y7" i="35"/>
  <c r="X7" i="35"/>
  <c r="N74" i="33"/>
  <c r="O74" i="33"/>
  <c r="BB7" i="35"/>
  <c r="BA7" i="35"/>
  <c r="AZ7" i="35"/>
  <c r="AY7" i="35"/>
  <c r="AX7" i="35"/>
  <c r="N30" i="33"/>
  <c r="AP7" i="35"/>
  <c r="I29" i="35"/>
  <c r="H29" i="35"/>
  <c r="L5" i="37"/>
  <c r="K5" i="37"/>
  <c r="M5" i="37"/>
  <c r="O30" i="33"/>
  <c r="O7" i="35"/>
  <c r="AQ7" i="35"/>
  <c r="T5" i="39"/>
  <c r="Q5" i="39"/>
  <c r="P5" i="39"/>
  <c r="S5" i="39"/>
  <c r="R5" i="39"/>
  <c r="N52" i="33"/>
  <c r="O52" i="33"/>
  <c r="I123" i="37"/>
  <c r="H123" i="37"/>
  <c r="G123" i="37"/>
  <c r="L133" i="38"/>
  <c r="K133" i="38"/>
  <c r="O133" i="38"/>
  <c r="N133" i="38"/>
  <c r="M133" i="38"/>
  <c r="H5" i="37"/>
  <c r="G5" i="37"/>
  <c r="I5" i="39"/>
  <c r="H5" i="39"/>
  <c r="J5" i="39"/>
  <c r="J5" i="40"/>
  <c r="I5" i="40"/>
  <c r="H5" i="40"/>
  <c r="AN29" i="35"/>
  <c r="I5" i="37"/>
  <c r="M123" i="37"/>
  <c r="L123" i="37"/>
  <c r="Y29" i="35"/>
  <c r="N123" i="37"/>
  <c r="T5" i="37"/>
  <c r="S5" i="37"/>
  <c r="P5" i="37"/>
  <c r="O5" i="37"/>
  <c r="O123" i="37"/>
  <c r="H133" i="39"/>
  <c r="Q5" i="37"/>
  <c r="J5" i="38"/>
  <c r="R5" i="38"/>
  <c r="H133" i="38"/>
  <c r="G133" i="38"/>
  <c r="S5" i="38"/>
  <c r="N5" i="40"/>
  <c r="M5" i="40"/>
  <c r="L5" i="40"/>
  <c r="F5" i="38"/>
  <c r="M5" i="39"/>
  <c r="L5" i="39"/>
  <c r="R5" i="40"/>
  <c r="Q5" i="40"/>
  <c r="T5" i="40"/>
  <c r="S5" i="40"/>
  <c r="N5" i="39"/>
  <c r="P5" i="40"/>
  <c r="N133" i="39"/>
  <c r="G133" i="39"/>
  <c r="O133" i="39"/>
  <c r="I135" i="41"/>
  <c r="H135" i="41"/>
  <c r="G135" i="41"/>
  <c r="O133" i="40"/>
  <c r="N133" i="40"/>
  <c r="K133" i="40"/>
  <c r="F5" i="41"/>
  <c r="H5" i="42"/>
  <c r="J5" i="42"/>
  <c r="L133" i="40"/>
  <c r="M135" i="41"/>
  <c r="I5" i="42"/>
  <c r="O135" i="41"/>
  <c r="H5" i="41"/>
  <c r="P5" i="41"/>
  <c r="N5" i="42"/>
  <c r="L5" i="42"/>
  <c r="G133" i="40"/>
  <c r="I5" i="41"/>
  <c r="Q5" i="41"/>
  <c r="M5" i="42"/>
  <c r="M135" i="42"/>
  <c r="O135" i="42"/>
  <c r="N135" i="42"/>
  <c r="K135" i="42"/>
  <c r="H133" i="40"/>
  <c r="J5" i="41"/>
  <c r="R5" i="41"/>
  <c r="P5" i="42"/>
  <c r="T5" i="42"/>
  <c r="L135" i="42"/>
  <c r="S5" i="41"/>
  <c r="Q5" i="42"/>
  <c r="Q5" i="43"/>
  <c r="P5" i="43"/>
  <c r="I5" i="43"/>
  <c r="H5" i="43"/>
  <c r="S5" i="43"/>
  <c r="O135" i="43"/>
  <c r="I135" i="43"/>
  <c r="H135" i="43"/>
  <c r="G135" i="42"/>
  <c r="G135" i="43"/>
  <c r="H144" i="42" l="1"/>
  <c r="K144" i="42" s="1"/>
  <c r="G144" i="42"/>
  <c r="I144" i="42"/>
  <c r="M144" i="42"/>
  <c r="L144" i="42"/>
  <c r="N142" i="41"/>
  <c r="O142" i="41"/>
  <c r="Q14" i="41"/>
  <c r="P14" i="41"/>
  <c r="T14" i="41"/>
  <c r="S14" i="41"/>
  <c r="R14" i="41"/>
  <c r="D16" i="41"/>
  <c r="Y35" i="35"/>
  <c r="I32" i="35"/>
  <c r="H32" i="35"/>
  <c r="L82" i="31"/>
  <c r="N82" i="31"/>
  <c r="L35" i="31"/>
  <c r="J234" i="30"/>
  <c r="L234" i="30"/>
  <c r="H210" i="30"/>
  <c r="J210" i="30"/>
  <c r="O283" i="30"/>
  <c r="N283" i="30"/>
  <c r="L209" i="30"/>
  <c r="N209" i="30"/>
  <c r="F129" i="30"/>
  <c r="O129" i="30"/>
  <c r="F125" i="30"/>
  <c r="O60" i="30"/>
  <c r="F60" i="30"/>
  <c r="O75" i="30"/>
  <c r="N75" i="30"/>
  <c r="J19" i="28"/>
  <c r="L19" i="28"/>
  <c r="I70" i="28"/>
  <c r="M70" i="28"/>
  <c r="L70" i="28"/>
  <c r="K70" i="28"/>
  <c r="J70" i="28"/>
  <c r="M71" i="28"/>
  <c r="J71" i="28"/>
  <c r="I71" i="28"/>
  <c r="L71" i="28"/>
  <c r="K71" i="28"/>
  <c r="L55" i="30"/>
  <c r="N55" i="30"/>
  <c r="X122" i="19"/>
  <c r="W121" i="19"/>
  <c r="L156" i="17"/>
  <c r="J156" i="17"/>
  <c r="J27" i="12"/>
  <c r="I27" i="12"/>
  <c r="N9" i="19"/>
  <c r="P10" i="19"/>
  <c r="L80" i="13"/>
  <c r="K80" i="13"/>
  <c r="J80" i="13"/>
  <c r="I80" i="13"/>
  <c r="M80" i="13"/>
  <c r="L14" i="13"/>
  <c r="K14" i="13"/>
  <c r="J14" i="13"/>
  <c r="I14" i="13"/>
  <c r="M14" i="13"/>
  <c r="H194" i="3"/>
  <c r="K183" i="3"/>
  <c r="J183" i="3"/>
  <c r="K14" i="5"/>
  <c r="M14" i="5"/>
  <c r="J14" i="5"/>
  <c r="I14" i="5"/>
  <c r="L14" i="5"/>
  <c r="S30" i="6"/>
  <c r="W30" i="6"/>
  <c r="V30" i="6"/>
  <c r="U30" i="6"/>
  <c r="T30" i="6"/>
  <c r="N140" i="43"/>
  <c r="O140" i="43"/>
  <c r="I14" i="41"/>
  <c r="H14" i="41"/>
  <c r="J14" i="41"/>
  <c r="M14" i="41"/>
  <c r="L14" i="41"/>
  <c r="P6" i="40"/>
  <c r="R6" i="40"/>
  <c r="Q6" i="40"/>
  <c r="T6" i="40"/>
  <c r="S6" i="40"/>
  <c r="T11" i="40"/>
  <c r="T8" i="40"/>
  <c r="T12" i="40"/>
  <c r="Y33" i="35"/>
  <c r="X33" i="35"/>
  <c r="O59" i="33"/>
  <c r="N59" i="33"/>
  <c r="P11" i="35"/>
  <c r="O11" i="35"/>
  <c r="BB15" i="35"/>
  <c r="BA15" i="35"/>
  <c r="AY15" i="35"/>
  <c r="AZ15" i="35"/>
  <c r="AX15" i="35"/>
  <c r="F81" i="31"/>
  <c r="O280" i="30"/>
  <c r="N280" i="30"/>
  <c r="F258" i="30"/>
  <c r="O258" i="30"/>
  <c r="L261" i="30"/>
  <c r="N261" i="30"/>
  <c r="L173" i="30"/>
  <c r="N173" i="30"/>
  <c r="L143" i="30"/>
  <c r="N143" i="30"/>
  <c r="F63" i="30"/>
  <c r="O63" i="30"/>
  <c r="M61" i="28"/>
  <c r="L61" i="28"/>
  <c r="K61" i="28"/>
  <c r="J61" i="28"/>
  <c r="I61" i="28"/>
  <c r="M83" i="28"/>
  <c r="L83" i="28"/>
  <c r="I83" i="28"/>
  <c r="K83" i="28"/>
  <c r="J83" i="28"/>
  <c r="L142" i="28"/>
  <c r="K142" i="28"/>
  <c r="M142" i="28"/>
  <c r="J142" i="28"/>
  <c r="I142" i="28"/>
  <c r="G135" i="19"/>
  <c r="H136" i="19"/>
  <c r="R82" i="19"/>
  <c r="P82" i="19"/>
  <c r="P59" i="19"/>
  <c r="R59" i="19"/>
  <c r="O63" i="19"/>
  <c r="Z11" i="15"/>
  <c r="Y11" i="15"/>
  <c r="AA11" i="15"/>
  <c r="X11" i="15"/>
  <c r="W11" i="15"/>
  <c r="M75" i="17"/>
  <c r="L75" i="17"/>
  <c r="K75" i="17"/>
  <c r="J75" i="17"/>
  <c r="I75" i="17"/>
  <c r="Q21" i="16"/>
  <c r="Q9" i="16"/>
  <c r="U18" i="12"/>
  <c r="X18" i="12"/>
  <c r="V18" i="12"/>
  <c r="D53" i="12"/>
  <c r="W7" i="12"/>
  <c r="M9" i="6"/>
  <c r="L9" i="6"/>
  <c r="I9" i="6"/>
  <c r="K9" i="6"/>
  <c r="J9" i="6"/>
  <c r="K35" i="5"/>
  <c r="J35" i="5"/>
  <c r="I35" i="5"/>
  <c r="M35" i="5"/>
  <c r="L35" i="5"/>
  <c r="M57" i="2"/>
  <c r="L57" i="2"/>
  <c r="J22" i="5"/>
  <c r="I22" i="5"/>
  <c r="L22" i="5"/>
  <c r="M22" i="5"/>
  <c r="K22" i="5"/>
  <c r="M23" i="5"/>
  <c r="M24" i="5"/>
  <c r="I144" i="43"/>
  <c r="H144" i="43"/>
  <c r="G144" i="43"/>
  <c r="M144" i="43"/>
  <c r="L144" i="43"/>
  <c r="O137" i="43"/>
  <c r="N137" i="43"/>
  <c r="O140" i="41"/>
  <c r="N140" i="41"/>
  <c r="N145" i="41"/>
  <c r="O145" i="41"/>
  <c r="M145" i="41"/>
  <c r="L145" i="41"/>
  <c r="M12" i="41"/>
  <c r="L12" i="41"/>
  <c r="N12" i="41"/>
  <c r="P12" i="41"/>
  <c r="Q12" i="41"/>
  <c r="N144" i="41"/>
  <c r="O144" i="41"/>
  <c r="S9" i="41"/>
  <c r="R9" i="41"/>
  <c r="Q9" i="41"/>
  <c r="P9" i="41"/>
  <c r="T9" i="41"/>
  <c r="F11" i="41"/>
  <c r="H145" i="41"/>
  <c r="I145" i="41"/>
  <c r="G145" i="41"/>
  <c r="P10" i="40"/>
  <c r="T10" i="40"/>
  <c r="S10" i="40"/>
  <c r="Q10" i="40"/>
  <c r="AA20" i="40"/>
  <c r="R10" i="40"/>
  <c r="N6" i="40"/>
  <c r="L6" i="40"/>
  <c r="M6" i="40"/>
  <c r="N11" i="40"/>
  <c r="N12" i="40"/>
  <c r="F10" i="38"/>
  <c r="S10" i="38"/>
  <c r="R10" i="38"/>
  <c r="L126" i="37"/>
  <c r="K126" i="37"/>
  <c r="O126" i="37"/>
  <c r="N126" i="37"/>
  <c r="M126" i="37"/>
  <c r="J7" i="40"/>
  <c r="I7" i="40"/>
  <c r="H7" i="40"/>
  <c r="I7" i="39"/>
  <c r="H7" i="39"/>
  <c r="J7" i="39"/>
  <c r="M7" i="39"/>
  <c r="L7" i="39"/>
  <c r="I30" i="35"/>
  <c r="AQ17" i="35"/>
  <c r="AR17" i="35"/>
  <c r="AP17" i="35"/>
  <c r="AN17" i="35"/>
  <c r="AO17" i="35"/>
  <c r="O57" i="33"/>
  <c r="N57" i="33"/>
  <c r="O15" i="35"/>
  <c r="P15" i="35"/>
  <c r="I125" i="37"/>
  <c r="H125" i="37"/>
  <c r="G125" i="37"/>
  <c r="O35" i="33"/>
  <c r="N35" i="33"/>
  <c r="AN31" i="35"/>
  <c r="O13" i="35"/>
  <c r="P13" i="35"/>
  <c r="I17" i="35"/>
  <c r="H17" i="35"/>
  <c r="F80" i="31"/>
  <c r="H80" i="31"/>
  <c r="J57" i="31"/>
  <c r="L57" i="31"/>
  <c r="L36" i="31"/>
  <c r="N36" i="31"/>
  <c r="BB16" i="35"/>
  <c r="BA16" i="35"/>
  <c r="AY16" i="35"/>
  <c r="AZ16" i="35"/>
  <c r="AX16" i="35"/>
  <c r="O18" i="35"/>
  <c r="O19" i="33"/>
  <c r="N19" i="33"/>
  <c r="F83" i="31"/>
  <c r="H83" i="31"/>
  <c r="H62" i="31"/>
  <c r="J62" i="31"/>
  <c r="L39" i="31"/>
  <c r="N39" i="31"/>
  <c r="O85" i="33"/>
  <c r="N85" i="33"/>
  <c r="H76" i="31"/>
  <c r="L53" i="31"/>
  <c r="H79" i="31"/>
  <c r="L56" i="31"/>
  <c r="O35" i="31"/>
  <c r="N35" i="31"/>
  <c r="F76" i="31"/>
  <c r="H36" i="31"/>
  <c r="J36" i="31"/>
  <c r="O32" i="33"/>
  <c r="O18" i="33"/>
  <c r="N18" i="33"/>
  <c r="H77" i="31"/>
  <c r="L54" i="31"/>
  <c r="F33" i="31"/>
  <c r="L278" i="30"/>
  <c r="N278" i="30"/>
  <c r="F260" i="30"/>
  <c r="H260" i="30"/>
  <c r="L240" i="30"/>
  <c r="F232" i="30"/>
  <c r="O232" i="30"/>
  <c r="O194" i="30"/>
  <c r="N194" i="30"/>
  <c r="F186" i="30"/>
  <c r="H186" i="30"/>
  <c r="L166" i="30"/>
  <c r="N166" i="30"/>
  <c r="L280" i="30"/>
  <c r="L257" i="30"/>
  <c r="N257" i="30"/>
  <c r="AF8" i="35"/>
  <c r="AE8" i="35"/>
  <c r="AF17" i="35"/>
  <c r="AE17" i="35"/>
  <c r="H276" i="30"/>
  <c r="J276" i="30"/>
  <c r="O256" i="30"/>
  <c r="N256" i="30"/>
  <c r="L236" i="30"/>
  <c r="N236" i="30"/>
  <c r="J208" i="30"/>
  <c r="L208" i="30"/>
  <c r="H188" i="30"/>
  <c r="J188" i="30"/>
  <c r="N168" i="30"/>
  <c r="O168" i="30"/>
  <c r="N9" i="33"/>
  <c r="N10" i="33"/>
  <c r="N53" i="33"/>
  <c r="N40" i="33"/>
  <c r="O275" i="30"/>
  <c r="F275" i="30"/>
  <c r="J285" i="30"/>
  <c r="L285" i="30"/>
  <c r="H280" i="30"/>
  <c r="J280" i="30"/>
  <c r="F261" i="30"/>
  <c r="O261" i="30"/>
  <c r="N251" i="30"/>
  <c r="O251" i="30"/>
  <c r="O217" i="30"/>
  <c r="F217" i="30"/>
  <c r="N207" i="30"/>
  <c r="O207" i="30"/>
  <c r="O173" i="30"/>
  <c r="F173" i="30"/>
  <c r="N163" i="30"/>
  <c r="O163" i="30"/>
  <c r="H144" i="30"/>
  <c r="J144" i="30"/>
  <c r="F124" i="30"/>
  <c r="H124" i="30"/>
  <c r="F153" i="30"/>
  <c r="O143" i="30"/>
  <c r="F143" i="30"/>
  <c r="H152" i="30"/>
  <c r="J152" i="30"/>
  <c r="F127" i="30"/>
  <c r="H127" i="30"/>
  <c r="J82" i="30"/>
  <c r="F32" i="31"/>
  <c r="O32" i="31"/>
  <c r="O77" i="31"/>
  <c r="F77" i="31"/>
  <c r="O147" i="30"/>
  <c r="N147" i="30"/>
  <c r="H131" i="30"/>
  <c r="H87" i="30"/>
  <c r="J87" i="30"/>
  <c r="H63" i="30"/>
  <c r="J63" i="30"/>
  <c r="F84" i="30"/>
  <c r="F85" i="30"/>
  <c r="N79" i="30"/>
  <c r="O79" i="30"/>
  <c r="O84" i="30"/>
  <c r="N84" i="30"/>
  <c r="M44" i="28"/>
  <c r="L44" i="28"/>
  <c r="K44" i="28"/>
  <c r="J44" i="28"/>
  <c r="I44" i="28"/>
  <c r="I30" i="28"/>
  <c r="K30" i="28"/>
  <c r="D20" i="28"/>
  <c r="M154" i="28"/>
  <c r="K154" i="28"/>
  <c r="J154" i="28"/>
  <c r="I154" i="28"/>
  <c r="L154" i="28"/>
  <c r="M114" i="28"/>
  <c r="L114" i="28"/>
  <c r="J114" i="28"/>
  <c r="I114" i="28"/>
  <c r="K114" i="28"/>
  <c r="K81" i="28"/>
  <c r="J81" i="28"/>
  <c r="I81" i="28"/>
  <c r="L81" i="28"/>
  <c r="M81" i="28"/>
  <c r="I58" i="28"/>
  <c r="M58" i="28"/>
  <c r="L58" i="28"/>
  <c r="K58" i="28"/>
  <c r="J58" i="28"/>
  <c r="L16" i="28"/>
  <c r="J16" i="28"/>
  <c r="M92" i="28"/>
  <c r="L92" i="28"/>
  <c r="I92" i="28"/>
  <c r="K92" i="28"/>
  <c r="J92" i="28"/>
  <c r="L69" i="28"/>
  <c r="K69" i="28"/>
  <c r="M69" i="28"/>
  <c r="J69" i="28"/>
  <c r="I69" i="28"/>
  <c r="H76" i="28"/>
  <c r="L138" i="28"/>
  <c r="K138" i="28"/>
  <c r="J138" i="28"/>
  <c r="H146" i="28"/>
  <c r="M138" i="28"/>
  <c r="I138" i="28"/>
  <c r="I87" i="28"/>
  <c r="M87" i="28"/>
  <c r="L87" i="28"/>
  <c r="K87" i="28"/>
  <c r="J87" i="28"/>
  <c r="L73" i="28"/>
  <c r="K73" i="28"/>
  <c r="M73" i="28"/>
  <c r="J73" i="28"/>
  <c r="I73" i="28"/>
  <c r="L151" i="28"/>
  <c r="K151" i="28"/>
  <c r="M151" i="28"/>
  <c r="J151" i="28"/>
  <c r="I151" i="28"/>
  <c r="J39" i="28"/>
  <c r="L39" i="28"/>
  <c r="K102" i="28"/>
  <c r="I102" i="28"/>
  <c r="F48" i="28"/>
  <c r="L63" i="30"/>
  <c r="N63" i="30"/>
  <c r="L80" i="30"/>
  <c r="N80" i="30"/>
  <c r="M128" i="28"/>
  <c r="K128" i="28"/>
  <c r="J128" i="28"/>
  <c r="L128" i="28"/>
  <c r="I128" i="28"/>
  <c r="J137" i="28"/>
  <c r="L137" i="28"/>
  <c r="E160" i="28"/>
  <c r="F104" i="28"/>
  <c r="D76" i="28"/>
  <c r="K14" i="28"/>
  <c r="I14" i="28"/>
  <c r="D90" i="28"/>
  <c r="C76" i="28"/>
  <c r="AB11" i="22"/>
  <c r="Z11" i="22"/>
  <c r="Y11" i="22"/>
  <c r="AA11" i="22"/>
  <c r="X11" i="22"/>
  <c r="AB17" i="22"/>
  <c r="AA17" i="22"/>
  <c r="Z17" i="22"/>
  <c r="X17" i="22"/>
  <c r="Y17" i="22"/>
  <c r="AA18" i="22"/>
  <c r="Y18" i="22"/>
  <c r="H68" i="19"/>
  <c r="H140" i="19"/>
  <c r="R116" i="19"/>
  <c r="P116" i="19"/>
  <c r="H81" i="19"/>
  <c r="X33" i="19"/>
  <c r="W35" i="19"/>
  <c r="X146" i="19"/>
  <c r="H160" i="19"/>
  <c r="P27" i="19"/>
  <c r="R27" i="19"/>
  <c r="O35" i="19"/>
  <c r="O23" i="19"/>
  <c r="X110" i="19"/>
  <c r="X80" i="19"/>
  <c r="W79" i="19"/>
  <c r="X32" i="19"/>
  <c r="V63" i="19"/>
  <c r="L101" i="17"/>
  <c r="J101" i="17"/>
  <c r="W10" i="16"/>
  <c r="Z10" i="16"/>
  <c r="V9" i="16"/>
  <c r="AA10" i="16" s="1"/>
  <c r="Y10" i="16"/>
  <c r="X10" i="16"/>
  <c r="M124" i="17"/>
  <c r="L124" i="17"/>
  <c r="K124" i="17"/>
  <c r="J124" i="17"/>
  <c r="I124" i="17"/>
  <c r="K137" i="17"/>
  <c r="J137" i="17"/>
  <c r="I137" i="17"/>
  <c r="M137" i="17"/>
  <c r="L137" i="17"/>
  <c r="I160" i="17"/>
  <c r="M160" i="17"/>
  <c r="L160" i="17"/>
  <c r="K160" i="17"/>
  <c r="J160" i="17"/>
  <c r="Y11" i="16"/>
  <c r="W11" i="16"/>
  <c r="G34" i="13"/>
  <c r="I43" i="12"/>
  <c r="J43" i="12"/>
  <c r="R23" i="14"/>
  <c r="U50" i="12"/>
  <c r="X50" i="12"/>
  <c r="V50" i="12"/>
  <c r="I32" i="12"/>
  <c r="M32" i="12"/>
  <c r="L32" i="12"/>
  <c r="N32" i="12"/>
  <c r="K32" i="12"/>
  <c r="J32" i="12"/>
  <c r="V8" i="12"/>
  <c r="U8" i="12"/>
  <c r="X8" i="12"/>
  <c r="G90" i="13"/>
  <c r="K43" i="12"/>
  <c r="L43" i="12"/>
  <c r="V19" i="12"/>
  <c r="U19" i="12"/>
  <c r="N23" i="19"/>
  <c r="P24" i="19"/>
  <c r="N21" i="19"/>
  <c r="P13" i="19"/>
  <c r="N135" i="19"/>
  <c r="P136" i="19"/>
  <c r="F91" i="17"/>
  <c r="E105" i="17"/>
  <c r="M94" i="13"/>
  <c r="L94" i="13"/>
  <c r="K94" i="13"/>
  <c r="J94" i="13"/>
  <c r="I94" i="13"/>
  <c r="L97" i="13"/>
  <c r="K97" i="13"/>
  <c r="J97" i="13"/>
  <c r="I97" i="13"/>
  <c r="M97" i="13"/>
  <c r="H104" i="13"/>
  <c r="J15" i="13"/>
  <c r="I15" i="13"/>
  <c r="M15" i="13"/>
  <c r="K15" i="13"/>
  <c r="L15" i="13"/>
  <c r="I38" i="13"/>
  <c r="M38" i="13"/>
  <c r="L38" i="13"/>
  <c r="K38" i="13"/>
  <c r="J38" i="13"/>
  <c r="M67" i="13"/>
  <c r="L67" i="13"/>
  <c r="K67" i="13"/>
  <c r="I67" i="13"/>
  <c r="J67" i="13"/>
  <c r="K23" i="13"/>
  <c r="J23" i="13"/>
  <c r="I23" i="13"/>
  <c r="M23" i="13"/>
  <c r="L23" i="13"/>
  <c r="M125" i="13"/>
  <c r="L125" i="13"/>
  <c r="K125" i="13"/>
  <c r="J125" i="13"/>
  <c r="I125" i="13"/>
  <c r="X19" i="13"/>
  <c r="Z19" i="13"/>
  <c r="J79" i="13"/>
  <c r="L79" i="13"/>
  <c r="W12" i="12"/>
  <c r="L17" i="6"/>
  <c r="K17" i="6"/>
  <c r="M17" i="6"/>
  <c r="J17" i="6"/>
  <c r="I17" i="6"/>
  <c r="M18" i="6"/>
  <c r="T33" i="6"/>
  <c r="S33" i="6"/>
  <c r="W33" i="6"/>
  <c r="V33" i="6"/>
  <c r="U33" i="6"/>
  <c r="H190" i="3"/>
  <c r="J179" i="3"/>
  <c r="K179" i="3"/>
  <c r="K36" i="2"/>
  <c r="J36" i="2"/>
  <c r="U33" i="5"/>
  <c r="T33" i="5"/>
  <c r="S33" i="5"/>
  <c r="W33" i="5"/>
  <c r="V33" i="5"/>
  <c r="W51" i="5"/>
  <c r="V51" i="5"/>
  <c r="S51" i="5"/>
  <c r="T51" i="5"/>
  <c r="U51" i="5"/>
  <c r="J166" i="3"/>
  <c r="L166" i="3"/>
  <c r="N166" i="3"/>
  <c r="M166" i="3"/>
  <c r="K166" i="3"/>
  <c r="L41" i="2"/>
  <c r="M41" i="2"/>
  <c r="H187" i="3"/>
  <c r="J52" i="5"/>
  <c r="I52" i="5"/>
  <c r="M52" i="5"/>
  <c r="L52" i="5"/>
  <c r="K52" i="5"/>
  <c r="L50" i="5"/>
  <c r="K50" i="5"/>
  <c r="I50" i="5"/>
  <c r="M50" i="5"/>
  <c r="J50" i="5"/>
  <c r="L161" i="3"/>
  <c r="K161" i="3"/>
  <c r="J161" i="3"/>
  <c r="N161" i="3"/>
  <c r="M161" i="3"/>
  <c r="I194" i="3"/>
  <c r="L72" i="2"/>
  <c r="K72" i="2"/>
  <c r="N72" i="2"/>
  <c r="J72" i="2"/>
  <c r="M72" i="2"/>
  <c r="N73" i="2"/>
  <c r="N74" i="2"/>
  <c r="L23" i="2"/>
  <c r="M23" i="2"/>
  <c r="W7" i="6"/>
  <c r="V7" i="6"/>
  <c r="S7" i="6"/>
  <c r="U7" i="6"/>
  <c r="T7" i="6"/>
  <c r="W9" i="6"/>
  <c r="N211" i="3"/>
  <c r="M211" i="3"/>
  <c r="L211" i="3"/>
  <c r="K211" i="3"/>
  <c r="J211" i="3"/>
  <c r="G188" i="3"/>
  <c r="G190" i="3"/>
  <c r="AN39" i="35"/>
  <c r="I39" i="35"/>
  <c r="H39" i="35"/>
  <c r="F61" i="31"/>
  <c r="H61" i="31"/>
  <c r="L85" i="31"/>
  <c r="N85" i="31"/>
  <c r="O81" i="33"/>
  <c r="N81" i="33"/>
  <c r="H55" i="31"/>
  <c r="O13" i="33"/>
  <c r="N13" i="33"/>
  <c r="F188" i="30"/>
  <c r="O188" i="30"/>
  <c r="F279" i="30"/>
  <c r="O190" i="30"/>
  <c r="N190" i="30"/>
  <c r="J277" i="30"/>
  <c r="F237" i="30"/>
  <c r="H237" i="30"/>
  <c r="J175" i="30"/>
  <c r="L175" i="30"/>
  <c r="J150" i="30"/>
  <c r="L150" i="30"/>
  <c r="F83" i="30"/>
  <c r="L121" i="28"/>
  <c r="K121" i="28"/>
  <c r="J121" i="28"/>
  <c r="I121" i="28"/>
  <c r="M121" i="28"/>
  <c r="I85" i="28"/>
  <c r="K85" i="28"/>
  <c r="G104" i="28"/>
  <c r="C160" i="28"/>
  <c r="R83" i="19"/>
  <c r="P83" i="19"/>
  <c r="O91" i="19"/>
  <c r="O79" i="19"/>
  <c r="T21" i="16"/>
  <c r="T9" i="16"/>
  <c r="K27" i="12"/>
  <c r="L27" i="12"/>
  <c r="C129" i="37"/>
  <c r="AR8" i="35"/>
  <c r="AQ8" i="35"/>
  <c r="AP8" i="35"/>
  <c r="AN8" i="35"/>
  <c r="AO8" i="35"/>
  <c r="I10" i="35"/>
  <c r="H10" i="35"/>
  <c r="J38" i="31"/>
  <c r="L38" i="31"/>
  <c r="J41" i="31"/>
  <c r="L41" i="31"/>
  <c r="Y10" i="35"/>
  <c r="X10" i="35"/>
  <c r="F79" i="31"/>
  <c r="L232" i="30"/>
  <c r="N232" i="30"/>
  <c r="J259" i="30"/>
  <c r="L259" i="30"/>
  <c r="H218" i="30"/>
  <c r="J218" i="30"/>
  <c r="N38" i="33"/>
  <c r="H235" i="30"/>
  <c r="J235" i="30"/>
  <c r="F146" i="30"/>
  <c r="H146" i="30"/>
  <c r="F82" i="31"/>
  <c r="O82" i="31"/>
  <c r="H81" i="30"/>
  <c r="J81" i="30"/>
  <c r="J94" i="28"/>
  <c r="L94" i="28"/>
  <c r="M152" i="28"/>
  <c r="L152" i="28"/>
  <c r="K152" i="28"/>
  <c r="I152" i="28"/>
  <c r="H160" i="28"/>
  <c r="J152" i="28"/>
  <c r="I156" i="28"/>
  <c r="M156" i="28"/>
  <c r="L156" i="28"/>
  <c r="J156" i="28"/>
  <c r="K156" i="28"/>
  <c r="J93" i="28"/>
  <c r="I93" i="28"/>
  <c r="M93" i="28"/>
  <c r="L93" i="28"/>
  <c r="K93" i="28"/>
  <c r="M37" i="28"/>
  <c r="L37" i="28"/>
  <c r="K37" i="28"/>
  <c r="J37" i="28"/>
  <c r="I37" i="28"/>
  <c r="F77" i="19"/>
  <c r="H69" i="19"/>
  <c r="X117" i="19"/>
  <c r="J21" i="12"/>
  <c r="I21" i="12"/>
  <c r="P12" i="19"/>
  <c r="M30" i="12"/>
  <c r="L30" i="12"/>
  <c r="K30" i="12"/>
  <c r="I30" i="12"/>
  <c r="N30" i="12"/>
  <c r="J30" i="12"/>
  <c r="N33" i="12"/>
  <c r="N31" i="12"/>
  <c r="M70" i="13"/>
  <c r="L70" i="13"/>
  <c r="K70" i="13"/>
  <c r="J70" i="13"/>
  <c r="I70" i="13"/>
  <c r="D20" i="13"/>
  <c r="F191" i="3"/>
  <c r="H145" i="43"/>
  <c r="K145" i="43" s="1"/>
  <c r="G145" i="43"/>
  <c r="I145" i="43"/>
  <c r="L145" i="43"/>
  <c r="M145" i="43"/>
  <c r="C146" i="42"/>
  <c r="I142" i="42"/>
  <c r="H142" i="42"/>
  <c r="K142" i="42" s="1"/>
  <c r="G142" i="42"/>
  <c r="N139" i="42"/>
  <c r="O139" i="42"/>
  <c r="M139" i="42"/>
  <c r="L139" i="42"/>
  <c r="R12" i="41"/>
  <c r="S12" i="41"/>
  <c r="J9" i="41"/>
  <c r="I9" i="41"/>
  <c r="H9" i="41"/>
  <c r="F13" i="41"/>
  <c r="F15" i="41"/>
  <c r="I15" i="41"/>
  <c r="H15" i="41"/>
  <c r="I143" i="41"/>
  <c r="H143" i="41"/>
  <c r="G143" i="41"/>
  <c r="I139" i="41"/>
  <c r="H139" i="41"/>
  <c r="G139" i="41"/>
  <c r="M139" i="41"/>
  <c r="L139" i="41"/>
  <c r="D146" i="42"/>
  <c r="N10" i="40"/>
  <c r="M10" i="40"/>
  <c r="L10" i="40"/>
  <c r="N9" i="40"/>
  <c r="L9" i="40"/>
  <c r="F8" i="38"/>
  <c r="I8" i="38"/>
  <c r="H8" i="38"/>
  <c r="N9" i="38"/>
  <c r="L9" i="38"/>
  <c r="Q9" i="38"/>
  <c r="P9" i="38"/>
  <c r="M9" i="38"/>
  <c r="Y38" i="35"/>
  <c r="X38" i="35"/>
  <c r="AO30" i="35"/>
  <c r="AN30" i="35"/>
  <c r="H134" i="39"/>
  <c r="G134" i="39"/>
  <c r="AN33" i="35"/>
  <c r="AO33" i="35"/>
  <c r="N128" i="37"/>
  <c r="M128" i="37"/>
  <c r="L128" i="37"/>
  <c r="K128" i="37"/>
  <c r="O128" i="37"/>
  <c r="AR9" i="35"/>
  <c r="AQ9" i="35"/>
  <c r="AP9" i="35"/>
  <c r="AO9" i="35"/>
  <c r="AN9" i="35"/>
  <c r="AQ18" i="35"/>
  <c r="AP18" i="35"/>
  <c r="AR18" i="35"/>
  <c r="AO18" i="35"/>
  <c r="AN18" i="35"/>
  <c r="N55" i="33"/>
  <c r="O55" i="33"/>
  <c r="I128" i="37"/>
  <c r="H128" i="37"/>
  <c r="G128" i="37"/>
  <c r="Y16" i="35"/>
  <c r="O33" i="33"/>
  <c r="N33" i="33"/>
  <c r="AN35" i="35"/>
  <c r="Y30" i="35"/>
  <c r="S6" i="39"/>
  <c r="R6" i="39"/>
  <c r="T6" i="39"/>
  <c r="Q6" i="39"/>
  <c r="P6" i="39"/>
  <c r="T12" i="39"/>
  <c r="T11" i="39"/>
  <c r="I9" i="35"/>
  <c r="H9" i="35"/>
  <c r="I18" i="35"/>
  <c r="H18" i="35"/>
  <c r="I34" i="35"/>
  <c r="H34" i="35"/>
  <c r="P10" i="35"/>
  <c r="O10" i="35"/>
  <c r="X9" i="35"/>
  <c r="H78" i="31"/>
  <c r="J78" i="31"/>
  <c r="L55" i="31"/>
  <c r="N55" i="31"/>
  <c r="O34" i="31"/>
  <c r="N34" i="31"/>
  <c r="BB17" i="35"/>
  <c r="BA17" i="35"/>
  <c r="AY17" i="35"/>
  <c r="AZ17" i="35"/>
  <c r="AX17" i="35"/>
  <c r="N11" i="33"/>
  <c r="O11" i="33"/>
  <c r="H81" i="31"/>
  <c r="J81" i="31"/>
  <c r="J60" i="31"/>
  <c r="L60" i="31"/>
  <c r="N37" i="31"/>
  <c r="O37" i="31"/>
  <c r="N76" i="33"/>
  <c r="O76" i="33"/>
  <c r="H65" i="31"/>
  <c r="L42" i="31"/>
  <c r="Y8" i="35"/>
  <c r="X8" i="35"/>
  <c r="J77" i="31"/>
  <c r="O54" i="31"/>
  <c r="N54" i="31"/>
  <c r="F35" i="31"/>
  <c r="L86" i="31"/>
  <c r="J75" i="31"/>
  <c r="L43" i="31"/>
  <c r="H31" i="31"/>
  <c r="L276" i="30"/>
  <c r="N276" i="30"/>
  <c r="H258" i="30"/>
  <c r="J258" i="30"/>
  <c r="F240" i="30"/>
  <c r="O230" i="30"/>
  <c r="N230" i="30"/>
  <c r="J212" i="30"/>
  <c r="L212" i="30"/>
  <c r="F194" i="30"/>
  <c r="H194" i="30"/>
  <c r="L174" i="30"/>
  <c r="O166" i="30"/>
  <c r="F166" i="30"/>
  <c r="F277" i="30"/>
  <c r="H277" i="30"/>
  <c r="O257" i="30"/>
  <c r="F257" i="30"/>
  <c r="AF10" i="35"/>
  <c r="AE10" i="35"/>
  <c r="AF18" i="35"/>
  <c r="AE18" i="35"/>
  <c r="F256" i="30"/>
  <c r="H256" i="30"/>
  <c r="F236" i="30"/>
  <c r="O236" i="30"/>
  <c r="J216" i="30"/>
  <c r="L216" i="30"/>
  <c r="H196" i="30"/>
  <c r="J196" i="30"/>
  <c r="F168" i="30"/>
  <c r="H168" i="30"/>
  <c r="N12" i="33"/>
  <c r="N273" i="30"/>
  <c r="O273" i="30"/>
  <c r="L277" i="30"/>
  <c r="N277" i="30"/>
  <c r="O279" i="30"/>
  <c r="F282" i="30"/>
  <c r="H282" i="30"/>
  <c r="N259" i="30"/>
  <c r="O259" i="30"/>
  <c r="F251" i="30"/>
  <c r="H251" i="30"/>
  <c r="J233" i="30"/>
  <c r="L233" i="30"/>
  <c r="N215" i="30"/>
  <c r="O215" i="30"/>
  <c r="F207" i="30"/>
  <c r="H207" i="30"/>
  <c r="J189" i="30"/>
  <c r="L189" i="30"/>
  <c r="N171" i="30"/>
  <c r="O171" i="30"/>
  <c r="F163" i="30"/>
  <c r="H163" i="30"/>
  <c r="H122" i="30"/>
  <c r="J122" i="30"/>
  <c r="F152" i="30"/>
  <c r="O141" i="30"/>
  <c r="N141" i="30"/>
  <c r="H125" i="30"/>
  <c r="J125" i="30"/>
  <c r="O40" i="31"/>
  <c r="F40" i="31"/>
  <c r="O85" i="31"/>
  <c r="F85" i="31"/>
  <c r="F147" i="30"/>
  <c r="J121" i="30"/>
  <c r="H85" i="30"/>
  <c r="J85" i="30"/>
  <c r="H82" i="30"/>
  <c r="F87" i="30"/>
  <c r="H59" i="30"/>
  <c r="J59" i="30"/>
  <c r="F78" i="30"/>
  <c r="H78" i="30"/>
  <c r="F59" i="30"/>
  <c r="F80" i="30"/>
  <c r="O80" i="30"/>
  <c r="J84" i="28"/>
  <c r="I84" i="28"/>
  <c r="M84" i="28"/>
  <c r="L84" i="28"/>
  <c r="K84" i="28"/>
  <c r="L28" i="28"/>
  <c r="E34" i="28"/>
  <c r="J28" i="28"/>
  <c r="K13" i="28"/>
  <c r="I13" i="28"/>
  <c r="G20" i="28"/>
  <c r="G160" i="28"/>
  <c r="D118" i="28"/>
  <c r="J42" i="28"/>
  <c r="L42" i="28"/>
  <c r="D34" i="28"/>
  <c r="I15" i="28"/>
  <c r="M15" i="28"/>
  <c r="L15" i="28"/>
  <c r="K15" i="28"/>
  <c r="J15" i="28"/>
  <c r="H20" i="28"/>
  <c r="M100" i="28"/>
  <c r="L100" i="28"/>
  <c r="I100" i="28"/>
  <c r="K100" i="28"/>
  <c r="J100" i="28"/>
  <c r="L78" i="28"/>
  <c r="K78" i="28"/>
  <c r="J78" i="28"/>
  <c r="I78" i="28"/>
  <c r="M78" i="28"/>
  <c r="L155" i="28"/>
  <c r="K155" i="28"/>
  <c r="J155" i="28"/>
  <c r="M155" i="28"/>
  <c r="I155" i="28"/>
  <c r="I96" i="28"/>
  <c r="H104" i="28"/>
  <c r="M96" i="28"/>
  <c r="L96" i="28"/>
  <c r="K96" i="28"/>
  <c r="J96" i="28"/>
  <c r="H90" i="28"/>
  <c r="L82" i="28"/>
  <c r="K82" i="28"/>
  <c r="M82" i="28"/>
  <c r="J82" i="28"/>
  <c r="I82" i="28"/>
  <c r="L159" i="28"/>
  <c r="K159" i="28"/>
  <c r="M159" i="28"/>
  <c r="J159" i="28"/>
  <c r="I159" i="28"/>
  <c r="M88" i="28"/>
  <c r="J88" i="28"/>
  <c r="I88" i="28"/>
  <c r="L88" i="28"/>
  <c r="K88" i="28"/>
  <c r="J38" i="28"/>
  <c r="I38" i="28"/>
  <c r="M38" i="28"/>
  <c r="L38" i="28"/>
  <c r="K38" i="28"/>
  <c r="G146" i="28"/>
  <c r="G132" i="28"/>
  <c r="K111" i="28"/>
  <c r="I111" i="28"/>
  <c r="L57" i="30"/>
  <c r="L58" i="30"/>
  <c r="N58" i="30"/>
  <c r="K124" i="28"/>
  <c r="J124" i="28"/>
  <c r="I124" i="28"/>
  <c r="M124" i="28"/>
  <c r="H132" i="28"/>
  <c r="L124" i="28"/>
  <c r="L85" i="28"/>
  <c r="J85" i="28"/>
  <c r="J145" i="28"/>
  <c r="L145" i="28"/>
  <c r="M120" i="28"/>
  <c r="K120" i="28"/>
  <c r="J120" i="28"/>
  <c r="L120" i="28"/>
  <c r="I120" i="28"/>
  <c r="K31" i="28"/>
  <c r="I31" i="28"/>
  <c r="E20" i="28"/>
  <c r="J12" i="28"/>
  <c r="L12" i="28"/>
  <c r="D160" i="28"/>
  <c r="AB10" i="22"/>
  <c r="AA10" i="22"/>
  <c r="Y10" i="22"/>
  <c r="X10" i="22"/>
  <c r="Z10" i="22"/>
  <c r="H131" i="19"/>
  <c r="H59" i="19"/>
  <c r="H144" i="19"/>
  <c r="R108" i="19"/>
  <c r="P108" i="19"/>
  <c r="O107" i="19"/>
  <c r="H76" i="19"/>
  <c r="H32" i="19"/>
  <c r="X151" i="19"/>
  <c r="V91" i="19"/>
  <c r="R109" i="19"/>
  <c r="P109" i="19"/>
  <c r="P69" i="19"/>
  <c r="O77" i="19"/>
  <c r="R69" i="19"/>
  <c r="O65" i="19"/>
  <c r="R137" i="19"/>
  <c r="P137" i="19"/>
  <c r="R9" i="17"/>
  <c r="D133" i="17"/>
  <c r="C161" i="17"/>
  <c r="Q21" i="15"/>
  <c r="X20" i="15"/>
  <c r="W20" i="15"/>
  <c r="AA20" i="15"/>
  <c r="Z20" i="15"/>
  <c r="Y20" i="15"/>
  <c r="L159" i="17"/>
  <c r="K159" i="17"/>
  <c r="J159" i="17"/>
  <c r="I159" i="17"/>
  <c r="M159" i="17"/>
  <c r="D51" i="17"/>
  <c r="K145" i="17"/>
  <c r="J145" i="17"/>
  <c r="I145" i="17"/>
  <c r="M145" i="17"/>
  <c r="L145" i="17"/>
  <c r="M52" i="17"/>
  <c r="H51" i="17"/>
  <c r="K52" i="17"/>
  <c r="J52" i="17"/>
  <c r="I52" i="17"/>
  <c r="L52" i="17"/>
  <c r="R21" i="16"/>
  <c r="G104" i="13"/>
  <c r="I96" i="13"/>
  <c r="K96" i="13"/>
  <c r="K37" i="12"/>
  <c r="L37" i="12"/>
  <c r="J19" i="12"/>
  <c r="I19" i="12"/>
  <c r="U12" i="12"/>
  <c r="V12" i="12"/>
  <c r="Q23" i="14"/>
  <c r="F118" i="13"/>
  <c r="D55" i="12"/>
  <c r="J37" i="12"/>
  <c r="I37" i="12"/>
  <c r="L19" i="12"/>
  <c r="K19" i="12"/>
  <c r="P58" i="19"/>
  <c r="P30" i="19"/>
  <c r="P57" i="19"/>
  <c r="T20" i="13"/>
  <c r="X28" i="12"/>
  <c r="U28" i="12"/>
  <c r="V28" i="12"/>
  <c r="C56" i="12"/>
  <c r="L9" i="12"/>
  <c r="K9" i="12"/>
  <c r="M102" i="13"/>
  <c r="L102" i="13"/>
  <c r="K102" i="13"/>
  <c r="J102" i="13"/>
  <c r="I102" i="13"/>
  <c r="L149" i="13"/>
  <c r="K149" i="13"/>
  <c r="J149" i="13"/>
  <c r="I149" i="13"/>
  <c r="M149" i="13"/>
  <c r="J19" i="13"/>
  <c r="I19" i="13"/>
  <c r="M19" i="13"/>
  <c r="L19" i="13"/>
  <c r="K19" i="13"/>
  <c r="I89" i="13"/>
  <c r="M89" i="13"/>
  <c r="L89" i="13"/>
  <c r="K89" i="13"/>
  <c r="J89" i="13"/>
  <c r="M75" i="13"/>
  <c r="L75" i="13"/>
  <c r="K75" i="13"/>
  <c r="J75" i="13"/>
  <c r="I75" i="13"/>
  <c r="I48" i="6"/>
  <c r="M48" i="6"/>
  <c r="L48" i="6"/>
  <c r="K48" i="6"/>
  <c r="J48" i="6"/>
  <c r="M50" i="6"/>
  <c r="M51" i="6"/>
  <c r="E20" i="13"/>
  <c r="W24" i="12"/>
  <c r="W11" i="12"/>
  <c r="K167" i="3"/>
  <c r="J167" i="3"/>
  <c r="M33" i="5"/>
  <c r="L33" i="5"/>
  <c r="I33" i="5"/>
  <c r="K33" i="5"/>
  <c r="J33" i="5"/>
  <c r="S47" i="5"/>
  <c r="W47" i="5"/>
  <c r="V47" i="5"/>
  <c r="U47" i="5"/>
  <c r="T47" i="5"/>
  <c r="G43" i="2"/>
  <c r="W29" i="6"/>
  <c r="T29" i="6"/>
  <c r="S29" i="6"/>
  <c r="V29" i="6"/>
  <c r="U29" i="6"/>
  <c r="F192" i="3"/>
  <c r="M19" i="2"/>
  <c r="L19" i="2"/>
  <c r="K19" i="2"/>
  <c r="J19" i="2"/>
  <c r="T38" i="5"/>
  <c r="S38" i="5"/>
  <c r="W38" i="5"/>
  <c r="V38" i="5"/>
  <c r="U38" i="5"/>
  <c r="L216" i="3"/>
  <c r="K216" i="3"/>
  <c r="N216" i="3"/>
  <c r="J216" i="3"/>
  <c r="M216" i="3"/>
  <c r="E192" i="3"/>
  <c r="M159" i="3"/>
  <c r="L159" i="3"/>
  <c r="L66" i="2"/>
  <c r="K66" i="2"/>
  <c r="J66" i="2"/>
  <c r="M66" i="2"/>
  <c r="L14" i="2"/>
  <c r="N14" i="2"/>
  <c r="K14" i="2"/>
  <c r="J14" i="2"/>
  <c r="I17" i="2"/>
  <c r="M14" i="2"/>
  <c r="W50" i="6"/>
  <c r="V50" i="6"/>
  <c r="S50" i="6"/>
  <c r="U50" i="6"/>
  <c r="T50" i="6"/>
  <c r="V27" i="6"/>
  <c r="U27" i="6"/>
  <c r="T27" i="6"/>
  <c r="W27" i="6"/>
  <c r="S27" i="6"/>
  <c r="U9" i="6"/>
  <c r="S9" i="6"/>
  <c r="I195" i="3"/>
  <c r="N184" i="3"/>
  <c r="M184" i="3"/>
  <c r="L184" i="3"/>
  <c r="K184" i="3"/>
  <c r="J184" i="3"/>
  <c r="G194" i="3"/>
  <c r="L9" i="5"/>
  <c r="J9" i="5"/>
  <c r="L127" i="3"/>
  <c r="K127" i="3"/>
  <c r="J127" i="3"/>
  <c r="M127" i="3"/>
  <c r="L134" i="40"/>
  <c r="K134" i="40"/>
  <c r="O134" i="40"/>
  <c r="N134" i="40"/>
  <c r="M134" i="40"/>
  <c r="K136" i="40"/>
  <c r="K135" i="40"/>
  <c r="K137" i="40"/>
  <c r="K138" i="40"/>
  <c r="O81" i="31"/>
  <c r="N81" i="31"/>
  <c r="L196" i="30"/>
  <c r="AF15" i="35"/>
  <c r="AE15" i="35"/>
  <c r="L170" i="30"/>
  <c r="N170" i="30"/>
  <c r="J263" i="30"/>
  <c r="L263" i="30"/>
  <c r="N146" i="30"/>
  <c r="O146" i="30"/>
  <c r="O119" i="30"/>
  <c r="N119" i="30"/>
  <c r="J53" i="30"/>
  <c r="O61" i="30"/>
  <c r="F61" i="30"/>
  <c r="I148" i="28"/>
  <c r="M148" i="28"/>
  <c r="L148" i="28"/>
  <c r="K148" i="28"/>
  <c r="J148" i="28"/>
  <c r="F76" i="28"/>
  <c r="E76" i="28"/>
  <c r="J68" i="28"/>
  <c r="L68" i="28"/>
  <c r="J97" i="28"/>
  <c r="L97" i="28"/>
  <c r="M54" i="28"/>
  <c r="L54" i="28"/>
  <c r="K54" i="28"/>
  <c r="J54" i="28"/>
  <c r="I54" i="28"/>
  <c r="H62" i="28"/>
  <c r="R21" i="22"/>
  <c r="H71" i="19"/>
  <c r="G77" i="19"/>
  <c r="H48" i="19"/>
  <c r="R122" i="19"/>
  <c r="P122" i="19"/>
  <c r="O121" i="19"/>
  <c r="R156" i="19"/>
  <c r="P156" i="19"/>
  <c r="I83" i="17"/>
  <c r="H91" i="17"/>
  <c r="M83" i="17"/>
  <c r="L83" i="17"/>
  <c r="K83" i="17"/>
  <c r="J83" i="17"/>
  <c r="T12" i="14"/>
  <c r="P128" i="19"/>
  <c r="F161" i="17"/>
  <c r="K34" i="6"/>
  <c r="I34" i="6"/>
  <c r="W43" i="12"/>
  <c r="H67" i="2"/>
  <c r="K64" i="2"/>
  <c r="J64" i="2"/>
  <c r="E186" i="3"/>
  <c r="M175" i="3"/>
  <c r="L175" i="3"/>
  <c r="J129" i="3"/>
  <c r="L129" i="3"/>
  <c r="M129" i="3"/>
  <c r="K129" i="3"/>
  <c r="I142" i="41"/>
  <c r="G142" i="41"/>
  <c r="H142" i="41"/>
  <c r="M142" i="41"/>
  <c r="L142" i="41"/>
  <c r="F64" i="31"/>
  <c r="H64" i="31"/>
  <c r="F78" i="31"/>
  <c r="O76" i="31"/>
  <c r="N76" i="31"/>
  <c r="J56" i="31"/>
  <c r="H214" i="30"/>
  <c r="J214" i="30"/>
  <c r="L283" i="30"/>
  <c r="L217" i="30"/>
  <c r="N217" i="30"/>
  <c r="N124" i="30"/>
  <c r="O124" i="30"/>
  <c r="O58" i="31"/>
  <c r="F58" i="31"/>
  <c r="H55" i="30"/>
  <c r="J55" i="30"/>
  <c r="O76" i="30"/>
  <c r="N76" i="30"/>
  <c r="K72" i="28"/>
  <c r="J72" i="28"/>
  <c r="M72" i="28"/>
  <c r="L72" i="28"/>
  <c r="I72" i="28"/>
  <c r="C90" i="28"/>
  <c r="P45" i="19"/>
  <c r="R45" i="19"/>
  <c r="X118" i="19"/>
  <c r="R160" i="19"/>
  <c r="P160" i="19"/>
  <c r="C135" i="17"/>
  <c r="I100" i="17"/>
  <c r="M100" i="17"/>
  <c r="L100" i="17"/>
  <c r="K100" i="17"/>
  <c r="J100" i="17"/>
  <c r="F104" i="13"/>
  <c r="C34" i="13"/>
  <c r="P132" i="19"/>
  <c r="E79" i="17"/>
  <c r="I29" i="13"/>
  <c r="M29" i="13"/>
  <c r="L29" i="13"/>
  <c r="K29" i="13"/>
  <c r="J29" i="13"/>
  <c r="M163" i="3"/>
  <c r="L163" i="3"/>
  <c r="E196" i="3"/>
  <c r="S38" i="6"/>
  <c r="W38" i="6"/>
  <c r="V38" i="6"/>
  <c r="U38" i="6"/>
  <c r="T38" i="6"/>
  <c r="G140" i="42"/>
  <c r="I140" i="42"/>
  <c r="H140" i="42"/>
  <c r="K140" i="42" s="1"/>
  <c r="G143" i="43"/>
  <c r="H143" i="43"/>
  <c r="T11" i="41"/>
  <c r="S11" i="41"/>
  <c r="R11" i="41"/>
  <c r="Q11" i="41"/>
  <c r="P11" i="41"/>
  <c r="I141" i="43"/>
  <c r="H141" i="43"/>
  <c r="G141" i="43"/>
  <c r="G142" i="43"/>
  <c r="H142" i="43"/>
  <c r="K142" i="43" s="1"/>
  <c r="I142" i="43"/>
  <c r="M142" i="43"/>
  <c r="L142" i="43"/>
  <c r="C146" i="43"/>
  <c r="N136" i="43"/>
  <c r="O136" i="43"/>
  <c r="O137" i="42"/>
  <c r="N137" i="42"/>
  <c r="J11" i="41"/>
  <c r="I11" i="41"/>
  <c r="H11" i="41"/>
  <c r="O141" i="42"/>
  <c r="N141" i="42"/>
  <c r="M141" i="42"/>
  <c r="L141" i="42"/>
  <c r="O145" i="42"/>
  <c r="N145" i="42"/>
  <c r="M145" i="42"/>
  <c r="L145" i="42"/>
  <c r="Q10" i="41"/>
  <c r="P10" i="41"/>
  <c r="S10" i="41"/>
  <c r="R10" i="41"/>
  <c r="T10" i="41"/>
  <c r="N15" i="41"/>
  <c r="M15" i="41"/>
  <c r="L15" i="41"/>
  <c r="Q15" i="41"/>
  <c r="P15" i="41"/>
  <c r="F8" i="41"/>
  <c r="I8" i="41"/>
  <c r="H8" i="41"/>
  <c r="H141" i="41"/>
  <c r="G141" i="41"/>
  <c r="I141" i="41"/>
  <c r="L141" i="41"/>
  <c r="M141" i="41"/>
  <c r="N8" i="39"/>
  <c r="L8" i="39"/>
  <c r="S7" i="38"/>
  <c r="R7" i="38"/>
  <c r="Q7" i="38"/>
  <c r="P7" i="38"/>
  <c r="T7" i="38"/>
  <c r="AA19" i="38" s="1"/>
  <c r="X30" i="35"/>
  <c r="X40" i="35"/>
  <c r="Y40" i="35"/>
  <c r="M8" i="40"/>
  <c r="J8" i="40"/>
  <c r="H8" i="40"/>
  <c r="I8" i="40"/>
  <c r="AN36" i="35"/>
  <c r="O31" i="33"/>
  <c r="N31" i="33"/>
  <c r="AN40" i="35"/>
  <c r="S10" i="39"/>
  <c r="R10" i="39"/>
  <c r="T10" i="39"/>
  <c r="AA20" i="39" s="1"/>
  <c r="Q10" i="39"/>
  <c r="P10" i="39"/>
  <c r="I37" i="35"/>
  <c r="H37" i="35"/>
  <c r="J76" i="31"/>
  <c r="L76" i="31"/>
  <c r="N53" i="31"/>
  <c r="O53" i="31"/>
  <c r="F34" i="31"/>
  <c r="H34" i="31"/>
  <c r="J79" i="31"/>
  <c r="L79" i="31"/>
  <c r="L58" i="31"/>
  <c r="N58" i="31"/>
  <c r="F37" i="31"/>
  <c r="H37" i="31"/>
  <c r="N78" i="33"/>
  <c r="O78" i="33"/>
  <c r="F86" i="31"/>
  <c r="J63" i="31"/>
  <c r="H38" i="31"/>
  <c r="L75" i="31"/>
  <c r="F54" i="31"/>
  <c r="H33" i="31"/>
  <c r="O84" i="31"/>
  <c r="N84" i="31"/>
  <c r="F65" i="31"/>
  <c r="Y15" i="35"/>
  <c r="X15" i="35"/>
  <c r="F87" i="31"/>
  <c r="J64" i="31"/>
  <c r="O41" i="31"/>
  <c r="N41" i="31"/>
  <c r="O276" i="30"/>
  <c r="F276" i="30"/>
  <c r="O238" i="30"/>
  <c r="N238" i="30"/>
  <c r="F230" i="30"/>
  <c r="H230" i="30"/>
  <c r="L210" i="30"/>
  <c r="N210" i="30"/>
  <c r="H192" i="30"/>
  <c r="J192" i="30"/>
  <c r="F174" i="30"/>
  <c r="N164" i="30"/>
  <c r="O164" i="30"/>
  <c r="H275" i="30"/>
  <c r="J275" i="30"/>
  <c r="N255" i="30"/>
  <c r="O255" i="30"/>
  <c r="J274" i="30"/>
  <c r="L274" i="30"/>
  <c r="H254" i="30"/>
  <c r="J254" i="30"/>
  <c r="O234" i="30"/>
  <c r="N234" i="30"/>
  <c r="L214" i="30"/>
  <c r="N214" i="30"/>
  <c r="J186" i="30"/>
  <c r="L186" i="30"/>
  <c r="H166" i="30"/>
  <c r="J166" i="30"/>
  <c r="N14" i="33"/>
  <c r="J282" i="30"/>
  <c r="F273" i="30"/>
  <c r="H273" i="30"/>
  <c r="J279" i="30"/>
  <c r="L279" i="30"/>
  <c r="N279" i="30"/>
  <c r="O282" i="30"/>
  <c r="N282" i="30"/>
  <c r="F259" i="30"/>
  <c r="H259" i="30"/>
  <c r="J241" i="30"/>
  <c r="L241" i="30"/>
  <c r="L231" i="30"/>
  <c r="N231" i="30"/>
  <c r="F215" i="30"/>
  <c r="H215" i="30"/>
  <c r="J197" i="30"/>
  <c r="L197" i="30"/>
  <c r="L187" i="30"/>
  <c r="N187" i="30"/>
  <c r="F171" i="30"/>
  <c r="H171" i="30"/>
  <c r="H153" i="30"/>
  <c r="J142" i="30"/>
  <c r="L142" i="30"/>
  <c r="O149" i="30"/>
  <c r="N149" i="30"/>
  <c r="F141" i="30"/>
  <c r="H141" i="30"/>
  <c r="L152" i="30"/>
  <c r="H145" i="30"/>
  <c r="J129" i="30"/>
  <c r="L119" i="30"/>
  <c r="H65" i="30"/>
  <c r="J65" i="30"/>
  <c r="H83" i="30"/>
  <c r="J83" i="30"/>
  <c r="F86" i="30"/>
  <c r="H86" i="30"/>
  <c r="N59" i="30"/>
  <c r="O59" i="30"/>
  <c r="N78" i="30"/>
  <c r="O78" i="30"/>
  <c r="L54" i="30"/>
  <c r="M123" i="28"/>
  <c r="L123" i="28"/>
  <c r="J123" i="28"/>
  <c r="I123" i="28"/>
  <c r="K123" i="28"/>
  <c r="G62" i="28"/>
  <c r="K56" i="28"/>
  <c r="I56" i="28"/>
  <c r="D48" i="28"/>
  <c r="M27" i="28"/>
  <c r="L27" i="28"/>
  <c r="K27" i="28"/>
  <c r="J27" i="28"/>
  <c r="I27" i="28"/>
  <c r="H34" i="28"/>
  <c r="L11" i="28"/>
  <c r="J11" i="28"/>
  <c r="K150" i="28"/>
  <c r="J150" i="28"/>
  <c r="I150" i="28"/>
  <c r="L150" i="28"/>
  <c r="M150" i="28"/>
  <c r="D62" i="28"/>
  <c r="I41" i="28"/>
  <c r="M41" i="28"/>
  <c r="L41" i="28"/>
  <c r="K41" i="28"/>
  <c r="J41" i="28"/>
  <c r="H48" i="28"/>
  <c r="G34" i="28"/>
  <c r="M109" i="28"/>
  <c r="L109" i="28"/>
  <c r="I109" i="28"/>
  <c r="K109" i="28"/>
  <c r="J109" i="28"/>
  <c r="L86" i="28"/>
  <c r="K86" i="28"/>
  <c r="M86" i="28"/>
  <c r="J86" i="28"/>
  <c r="I86" i="28"/>
  <c r="J127" i="28"/>
  <c r="I127" i="28"/>
  <c r="M127" i="28"/>
  <c r="L127" i="28"/>
  <c r="K127" i="28"/>
  <c r="I113" i="28"/>
  <c r="M113" i="28"/>
  <c r="L113" i="28"/>
  <c r="K113" i="28"/>
  <c r="J113" i="28"/>
  <c r="L99" i="28"/>
  <c r="K99" i="28"/>
  <c r="M99" i="28"/>
  <c r="J99" i="28"/>
  <c r="I99" i="28"/>
  <c r="F160" i="28"/>
  <c r="J64" i="28"/>
  <c r="I64" i="28"/>
  <c r="M64" i="28"/>
  <c r="L64" i="28"/>
  <c r="K64" i="28"/>
  <c r="L22" i="28"/>
  <c r="J22" i="28"/>
  <c r="F146" i="28"/>
  <c r="F132" i="28"/>
  <c r="L77" i="30"/>
  <c r="N77" i="30"/>
  <c r="J110" i="28"/>
  <c r="I110" i="28"/>
  <c r="H118" i="28"/>
  <c r="M110" i="28"/>
  <c r="L110" i="28"/>
  <c r="K110" i="28"/>
  <c r="F90" i="28"/>
  <c r="K60" i="28"/>
  <c r="I60" i="28"/>
  <c r="K43" i="28"/>
  <c r="I43" i="28"/>
  <c r="F20" i="28"/>
  <c r="L131" i="28"/>
  <c r="J131" i="28"/>
  <c r="K89" i="28"/>
  <c r="J89" i="28"/>
  <c r="M89" i="28"/>
  <c r="L89" i="28"/>
  <c r="I89" i="28"/>
  <c r="M45" i="28"/>
  <c r="L45" i="28"/>
  <c r="K45" i="28"/>
  <c r="J45" i="28"/>
  <c r="I45" i="28"/>
  <c r="D146" i="28"/>
  <c r="C20" i="28"/>
  <c r="Z15" i="22"/>
  <c r="Y15" i="22"/>
  <c r="X15" i="22"/>
  <c r="AA15" i="22"/>
  <c r="AB15" i="22"/>
  <c r="AB9" i="22"/>
  <c r="AA9" i="22"/>
  <c r="Z9" i="22"/>
  <c r="X9" i="22"/>
  <c r="Y9" i="22"/>
  <c r="AB18" i="22"/>
  <c r="AB19" i="22"/>
  <c r="H114" i="19"/>
  <c r="H34" i="19"/>
  <c r="H157" i="19"/>
  <c r="F135" i="19"/>
  <c r="X104" i="19"/>
  <c r="X68" i="19"/>
  <c r="H31" i="19"/>
  <c r="X156" i="19"/>
  <c r="V133" i="19"/>
  <c r="R144" i="19"/>
  <c r="P144" i="19"/>
  <c r="H108" i="19"/>
  <c r="G107" i="19"/>
  <c r="X66" i="19"/>
  <c r="W65" i="19"/>
  <c r="F21" i="19"/>
  <c r="F9" i="19"/>
  <c r="H45" i="19"/>
  <c r="P138" i="19"/>
  <c r="R138" i="19"/>
  <c r="L116" i="17"/>
  <c r="K116" i="17"/>
  <c r="J116" i="17"/>
  <c r="I116" i="17"/>
  <c r="M116" i="17"/>
  <c r="M130" i="17"/>
  <c r="L130" i="17"/>
  <c r="K130" i="17"/>
  <c r="J130" i="17"/>
  <c r="I130" i="17"/>
  <c r="Z19" i="17"/>
  <c r="X19" i="17"/>
  <c r="X20" i="17"/>
  <c r="Z20" i="17"/>
  <c r="J88" i="17"/>
  <c r="I88" i="17"/>
  <c r="M88" i="17"/>
  <c r="L88" i="17"/>
  <c r="K88" i="17"/>
  <c r="M60" i="17"/>
  <c r="L60" i="17"/>
  <c r="K60" i="17"/>
  <c r="J60" i="17"/>
  <c r="I60" i="17"/>
  <c r="Z13" i="15"/>
  <c r="Y13" i="15"/>
  <c r="X13" i="15"/>
  <c r="V21" i="15"/>
  <c r="AA13" i="15"/>
  <c r="W13" i="15"/>
  <c r="C77" i="17"/>
  <c r="C65" i="17"/>
  <c r="L11" i="12"/>
  <c r="K11" i="12"/>
  <c r="C53" i="12"/>
  <c r="U26" i="12"/>
  <c r="X26" i="12"/>
  <c r="V26" i="12"/>
  <c r="X27" i="12"/>
  <c r="X29" i="12"/>
  <c r="C54" i="12"/>
  <c r="Y13" i="13"/>
  <c r="W13" i="13"/>
  <c r="V35" i="12"/>
  <c r="U35" i="12"/>
  <c r="L12" i="12"/>
  <c r="K12" i="12"/>
  <c r="J12" i="12"/>
  <c r="N12" i="12"/>
  <c r="M12" i="12"/>
  <c r="I12" i="12"/>
  <c r="H54" i="12"/>
  <c r="P75" i="19"/>
  <c r="P39" i="19"/>
  <c r="N65" i="19"/>
  <c r="P66" i="19"/>
  <c r="R20" i="13"/>
  <c r="M42" i="12"/>
  <c r="L42" i="12"/>
  <c r="K42" i="12"/>
  <c r="I42" i="12"/>
  <c r="N42" i="12"/>
  <c r="J42" i="12"/>
  <c r="E147" i="17"/>
  <c r="M99" i="13"/>
  <c r="L99" i="13"/>
  <c r="K99" i="13"/>
  <c r="J99" i="13"/>
  <c r="I99" i="13"/>
  <c r="M142" i="13"/>
  <c r="L142" i="13"/>
  <c r="K142" i="13"/>
  <c r="J142" i="13"/>
  <c r="I142" i="13"/>
  <c r="M111" i="13"/>
  <c r="L111" i="13"/>
  <c r="K111" i="13"/>
  <c r="J111" i="13"/>
  <c r="I111" i="13"/>
  <c r="L157" i="13"/>
  <c r="K157" i="13"/>
  <c r="J157" i="13"/>
  <c r="I157" i="13"/>
  <c r="M157" i="13"/>
  <c r="J26" i="13"/>
  <c r="I26" i="13"/>
  <c r="H34" i="13"/>
  <c r="M26" i="13"/>
  <c r="L26" i="13"/>
  <c r="K26" i="13"/>
  <c r="I98" i="13"/>
  <c r="M98" i="13"/>
  <c r="L98" i="13"/>
  <c r="K98" i="13"/>
  <c r="J98" i="13"/>
  <c r="M136" i="13"/>
  <c r="L136" i="13"/>
  <c r="K136" i="13"/>
  <c r="J136" i="13"/>
  <c r="I136" i="13"/>
  <c r="I40" i="6"/>
  <c r="M40" i="6"/>
  <c r="L40" i="6"/>
  <c r="K40" i="6"/>
  <c r="J40" i="6"/>
  <c r="W37" i="12"/>
  <c r="K38" i="6"/>
  <c r="I38" i="6"/>
  <c r="J7" i="2"/>
  <c r="M7" i="2"/>
  <c r="N7" i="2"/>
  <c r="L7" i="2"/>
  <c r="K7" i="2"/>
  <c r="N8" i="2"/>
  <c r="N9" i="2"/>
  <c r="U36" i="6"/>
  <c r="T36" i="6"/>
  <c r="S36" i="6"/>
  <c r="W36" i="6"/>
  <c r="V36" i="6"/>
  <c r="W37" i="6"/>
  <c r="S29" i="5"/>
  <c r="U29" i="5"/>
  <c r="W29" i="5"/>
  <c r="V29" i="5"/>
  <c r="T29" i="5"/>
  <c r="I19" i="5"/>
  <c r="K19" i="5"/>
  <c r="M19" i="5"/>
  <c r="L19" i="5"/>
  <c r="J19" i="5"/>
  <c r="V36" i="5"/>
  <c r="U36" i="5"/>
  <c r="W36" i="5"/>
  <c r="T36" i="5"/>
  <c r="S36" i="5"/>
  <c r="J22" i="2"/>
  <c r="N22" i="2"/>
  <c r="M22" i="2"/>
  <c r="L22" i="2"/>
  <c r="K22" i="2"/>
  <c r="N23" i="2"/>
  <c r="N48" i="2"/>
  <c r="N47" i="2"/>
  <c r="N24" i="2"/>
  <c r="J63" i="2"/>
  <c r="K63" i="2"/>
  <c r="H17" i="2"/>
  <c r="V19" i="5"/>
  <c r="T19" i="5"/>
  <c r="M214" i="3"/>
  <c r="L214" i="3"/>
  <c r="E67" i="2"/>
  <c r="L64" i="2"/>
  <c r="M64" i="2"/>
  <c r="M12" i="2"/>
  <c r="L12" i="2"/>
  <c r="V12" i="6"/>
  <c r="U12" i="6"/>
  <c r="W12" i="6"/>
  <c r="T12" i="6"/>
  <c r="S12" i="6"/>
  <c r="V35" i="6"/>
  <c r="U35" i="6"/>
  <c r="W35" i="6"/>
  <c r="T35" i="6"/>
  <c r="S35" i="6"/>
  <c r="K39" i="5"/>
  <c r="M39" i="5"/>
  <c r="L39" i="5"/>
  <c r="J39" i="5"/>
  <c r="I39" i="5"/>
  <c r="N180" i="3"/>
  <c r="M180" i="3"/>
  <c r="L180" i="3"/>
  <c r="K180" i="3"/>
  <c r="I191" i="3"/>
  <c r="J180" i="3"/>
  <c r="F18" i="2"/>
  <c r="O138" i="43"/>
  <c r="M138" i="43"/>
  <c r="L138" i="43"/>
  <c r="N138" i="43"/>
  <c r="J146" i="43"/>
  <c r="Q6" i="41"/>
  <c r="P6" i="41"/>
  <c r="O16" i="41"/>
  <c r="T6" i="41"/>
  <c r="R6" i="41"/>
  <c r="S6" i="41"/>
  <c r="T8" i="41"/>
  <c r="T12" i="41"/>
  <c r="T15" i="41"/>
  <c r="F14" i="41"/>
  <c r="H138" i="41"/>
  <c r="G138" i="41"/>
  <c r="N10" i="39"/>
  <c r="L10" i="39"/>
  <c r="M10" i="39"/>
  <c r="X34" i="35"/>
  <c r="O39" i="33"/>
  <c r="N39" i="33"/>
  <c r="I15" i="35"/>
  <c r="H15" i="35"/>
  <c r="F262" i="30"/>
  <c r="L258" i="30"/>
  <c r="N258" i="30"/>
  <c r="N36" i="33"/>
  <c r="L253" i="30"/>
  <c r="N253" i="30"/>
  <c r="L165" i="30"/>
  <c r="N165" i="30"/>
  <c r="L149" i="30"/>
  <c r="F79" i="30"/>
  <c r="L65" i="28"/>
  <c r="M65" i="28"/>
  <c r="K65" i="28"/>
  <c r="J65" i="28"/>
  <c r="I65" i="28"/>
  <c r="M143" i="28"/>
  <c r="L143" i="28"/>
  <c r="K143" i="28"/>
  <c r="I143" i="28"/>
  <c r="J143" i="28"/>
  <c r="K141" i="28"/>
  <c r="J141" i="28"/>
  <c r="I141" i="28"/>
  <c r="M141" i="28"/>
  <c r="L141" i="28"/>
  <c r="L13" i="28"/>
  <c r="J13" i="28"/>
  <c r="H142" i="19"/>
  <c r="H46" i="19"/>
  <c r="K68" i="17"/>
  <c r="J68" i="17"/>
  <c r="I68" i="17"/>
  <c r="M68" i="17"/>
  <c r="L68" i="17"/>
  <c r="K126" i="13"/>
  <c r="J126" i="13"/>
  <c r="I126" i="13"/>
  <c r="M126" i="13"/>
  <c r="L126" i="13"/>
  <c r="L34" i="2"/>
  <c r="K34" i="2"/>
  <c r="N34" i="2"/>
  <c r="J34" i="2"/>
  <c r="M34" i="2"/>
  <c r="I43" i="2"/>
  <c r="H137" i="43"/>
  <c r="G137" i="43"/>
  <c r="I137" i="43"/>
  <c r="L137" i="43"/>
  <c r="M137" i="43"/>
  <c r="C146" i="41"/>
  <c r="N138" i="41"/>
  <c r="O138" i="41"/>
  <c r="L136" i="42"/>
  <c r="J146" i="42"/>
  <c r="O136" i="42"/>
  <c r="N136" i="42"/>
  <c r="M136" i="42"/>
  <c r="F7" i="39"/>
  <c r="G134" i="38"/>
  <c r="I134" i="38"/>
  <c r="H134" i="38"/>
  <c r="I137" i="38"/>
  <c r="I136" i="38"/>
  <c r="I138" i="38"/>
  <c r="I135" i="38"/>
  <c r="AQ16" i="35"/>
  <c r="AR16" i="35"/>
  <c r="AP16" i="35"/>
  <c r="AO16" i="35"/>
  <c r="AN16" i="35"/>
  <c r="O37" i="33"/>
  <c r="N37" i="33"/>
  <c r="O54" i="33"/>
  <c r="N54" i="33"/>
  <c r="BB9" i="35"/>
  <c r="BA9" i="35"/>
  <c r="AZ9" i="35"/>
  <c r="AY9" i="35"/>
  <c r="AX9" i="35"/>
  <c r="O83" i="33"/>
  <c r="N83" i="33"/>
  <c r="J58" i="31"/>
  <c r="L40" i="31"/>
  <c r="N40" i="31"/>
  <c r="O15" i="33"/>
  <c r="N15" i="33"/>
  <c r="F252" i="30"/>
  <c r="H252" i="30"/>
  <c r="O186" i="30"/>
  <c r="N186" i="30"/>
  <c r="H278" i="30"/>
  <c r="J278" i="30"/>
  <c r="F190" i="30"/>
  <c r="H190" i="30"/>
  <c r="N17" i="33"/>
  <c r="H191" i="30"/>
  <c r="J191" i="30"/>
  <c r="F119" i="30"/>
  <c r="H119" i="30"/>
  <c r="O83" i="30"/>
  <c r="N83" i="30"/>
  <c r="I32" i="28"/>
  <c r="M32" i="28"/>
  <c r="L32" i="28"/>
  <c r="K32" i="28"/>
  <c r="J32" i="28"/>
  <c r="L61" i="30"/>
  <c r="N61" i="30"/>
  <c r="E104" i="28"/>
  <c r="E132" i="28"/>
  <c r="C132" i="28"/>
  <c r="J84" i="17"/>
  <c r="L84" i="17"/>
  <c r="C107" i="17"/>
  <c r="K128" i="17"/>
  <c r="J128" i="17"/>
  <c r="I128" i="17"/>
  <c r="M128" i="17"/>
  <c r="L128" i="17"/>
  <c r="AA16" i="16"/>
  <c r="Z16" i="16"/>
  <c r="Y16" i="16"/>
  <c r="X16" i="16"/>
  <c r="W16" i="16"/>
  <c r="L21" i="12"/>
  <c r="K21" i="12"/>
  <c r="V43" i="12"/>
  <c r="U43" i="12"/>
  <c r="AA18" i="13"/>
  <c r="Z18" i="13"/>
  <c r="Y18" i="13"/>
  <c r="W18" i="13"/>
  <c r="X18" i="13"/>
  <c r="E63" i="17"/>
  <c r="M58" i="13"/>
  <c r="L58" i="13"/>
  <c r="K58" i="13"/>
  <c r="J58" i="13"/>
  <c r="I58" i="13"/>
  <c r="W32" i="12"/>
  <c r="Z15" i="13"/>
  <c r="X15" i="13"/>
  <c r="L49" i="6"/>
  <c r="K49" i="6"/>
  <c r="M49" i="6"/>
  <c r="J49" i="6"/>
  <c r="I49" i="6"/>
  <c r="U23" i="5"/>
  <c r="S23" i="5"/>
  <c r="K21" i="2"/>
  <c r="J21" i="2"/>
  <c r="M21" i="2"/>
  <c r="L21" i="2"/>
  <c r="L42" i="5"/>
  <c r="K42" i="5"/>
  <c r="M42" i="5"/>
  <c r="J42" i="5"/>
  <c r="I42" i="5"/>
  <c r="U40" i="6"/>
  <c r="S40" i="6"/>
  <c r="G186" i="3"/>
  <c r="G139" i="43"/>
  <c r="I139" i="43"/>
  <c r="H139" i="43"/>
  <c r="L139" i="43"/>
  <c r="M139" i="43"/>
  <c r="N9" i="41"/>
  <c r="M9" i="41"/>
  <c r="L9" i="41"/>
  <c r="N138" i="42"/>
  <c r="M138" i="42"/>
  <c r="L138" i="42"/>
  <c r="O138" i="42"/>
  <c r="I10" i="41"/>
  <c r="H10" i="41"/>
  <c r="J10" i="41"/>
  <c r="M10" i="41"/>
  <c r="L10" i="41"/>
  <c r="R15" i="41"/>
  <c r="S15" i="41"/>
  <c r="F12" i="41"/>
  <c r="I12" i="41"/>
  <c r="H12" i="41"/>
  <c r="I137" i="41"/>
  <c r="H137" i="41"/>
  <c r="G137" i="41"/>
  <c r="M137" i="41"/>
  <c r="L137" i="41"/>
  <c r="T7" i="40"/>
  <c r="AA19" i="40" s="1"/>
  <c r="S7" i="40"/>
  <c r="R7" i="40"/>
  <c r="P7" i="40"/>
  <c r="Q7" i="40"/>
  <c r="J7" i="38"/>
  <c r="I7" i="38"/>
  <c r="H7" i="38"/>
  <c r="M7" i="38"/>
  <c r="L7" i="38"/>
  <c r="X39" i="35"/>
  <c r="Y37" i="35"/>
  <c r="X37" i="35"/>
  <c r="J6" i="39"/>
  <c r="I6" i="39"/>
  <c r="H6" i="39"/>
  <c r="J11" i="39"/>
  <c r="J12" i="39"/>
  <c r="J9" i="39"/>
  <c r="I33" i="35"/>
  <c r="H33" i="35"/>
  <c r="AR10" i="35"/>
  <c r="AQ10" i="35"/>
  <c r="AP10" i="35"/>
  <c r="AN10" i="35"/>
  <c r="AO10" i="35"/>
  <c r="AR12" i="35"/>
  <c r="AQ12" i="35"/>
  <c r="AP12" i="35"/>
  <c r="AO12" i="35"/>
  <c r="AN12" i="35"/>
  <c r="G127" i="37"/>
  <c r="I127" i="37"/>
  <c r="H127" i="37"/>
  <c r="F129" i="37"/>
  <c r="Y11" i="35"/>
  <c r="Y9" i="35"/>
  <c r="I36" i="35"/>
  <c r="H36" i="35"/>
  <c r="Y32" i="35"/>
  <c r="T9" i="39"/>
  <c r="Q9" i="39"/>
  <c r="P9" i="39"/>
  <c r="S9" i="39"/>
  <c r="R9" i="39"/>
  <c r="I12" i="35"/>
  <c r="H12" i="35"/>
  <c r="I8" i="35"/>
  <c r="H8" i="35"/>
  <c r="O62" i="33"/>
  <c r="N62" i="33"/>
  <c r="O14" i="35"/>
  <c r="P14" i="35"/>
  <c r="P9" i="35"/>
  <c r="O9" i="35"/>
  <c r="X16" i="35"/>
  <c r="J65" i="31"/>
  <c r="L65" i="31"/>
  <c r="F53" i="31"/>
  <c r="H53" i="31"/>
  <c r="H32" i="31"/>
  <c r="J32" i="31"/>
  <c r="BA13" i="35"/>
  <c r="AY13" i="35"/>
  <c r="BB13" i="35"/>
  <c r="AX13" i="35"/>
  <c r="AZ13" i="35"/>
  <c r="L77" i="31"/>
  <c r="N77" i="31"/>
  <c r="N56" i="31"/>
  <c r="O56" i="31"/>
  <c r="H35" i="31"/>
  <c r="J35" i="31"/>
  <c r="O75" i="33"/>
  <c r="N75" i="33"/>
  <c r="N80" i="33"/>
  <c r="O80" i="33"/>
  <c r="H84" i="31"/>
  <c r="L61" i="31"/>
  <c r="L34" i="31"/>
  <c r="H87" i="31"/>
  <c r="L64" i="31"/>
  <c r="J31" i="31"/>
  <c r="X13" i="35"/>
  <c r="F84" i="31"/>
  <c r="H63" i="31"/>
  <c r="O14" i="33"/>
  <c r="H85" i="31"/>
  <c r="L62" i="31"/>
  <c r="F41" i="31"/>
  <c r="AF9" i="35"/>
  <c r="AE9" i="35"/>
  <c r="O274" i="30"/>
  <c r="N274" i="30"/>
  <c r="J256" i="30"/>
  <c r="L256" i="30"/>
  <c r="F238" i="30"/>
  <c r="H238" i="30"/>
  <c r="L218" i="30"/>
  <c r="O210" i="30"/>
  <c r="F210" i="30"/>
  <c r="N172" i="30"/>
  <c r="O172" i="30"/>
  <c r="F164" i="30"/>
  <c r="H164" i="30"/>
  <c r="AF14" i="35"/>
  <c r="AE14" i="35"/>
  <c r="H262" i="30"/>
  <c r="J262" i="30"/>
  <c r="F234" i="30"/>
  <c r="H234" i="30"/>
  <c r="F214" i="30"/>
  <c r="O214" i="30"/>
  <c r="J194" i="30"/>
  <c r="L194" i="30"/>
  <c r="H174" i="30"/>
  <c r="J174" i="30"/>
  <c r="H279" i="30"/>
  <c r="J281" i="30"/>
  <c r="L281" i="30"/>
  <c r="F284" i="30"/>
  <c r="H257" i="30"/>
  <c r="J257" i="30"/>
  <c r="L239" i="30"/>
  <c r="N239" i="30"/>
  <c r="F231" i="30"/>
  <c r="O231" i="30"/>
  <c r="H213" i="30"/>
  <c r="J213" i="30"/>
  <c r="L195" i="30"/>
  <c r="N195" i="30"/>
  <c r="O187" i="30"/>
  <c r="F187" i="30"/>
  <c r="H169" i="30"/>
  <c r="J169" i="30"/>
  <c r="H151" i="30"/>
  <c r="J151" i="30"/>
  <c r="J120" i="30"/>
  <c r="L120" i="30"/>
  <c r="F149" i="30"/>
  <c r="H149" i="30"/>
  <c r="O151" i="30"/>
  <c r="F151" i="30"/>
  <c r="J123" i="30"/>
  <c r="L123" i="30"/>
  <c r="L127" i="30"/>
  <c r="H76" i="30"/>
  <c r="J76" i="30"/>
  <c r="H80" i="30"/>
  <c r="F55" i="30"/>
  <c r="F56" i="30"/>
  <c r="H56" i="30"/>
  <c r="H57" i="30"/>
  <c r="J57" i="30"/>
  <c r="O54" i="30"/>
  <c r="N54" i="30"/>
  <c r="K158" i="28"/>
  <c r="J158" i="28"/>
  <c r="I158" i="28"/>
  <c r="M158" i="28"/>
  <c r="L158" i="28"/>
  <c r="J111" i="28"/>
  <c r="L111" i="28"/>
  <c r="E62" i="28"/>
  <c r="K39" i="28"/>
  <c r="I39" i="28"/>
  <c r="J67" i="28"/>
  <c r="I67" i="28"/>
  <c r="K67" i="28"/>
  <c r="M67" i="28"/>
  <c r="L67" i="28"/>
  <c r="L25" i="28"/>
  <c r="J25" i="28"/>
  <c r="M117" i="28"/>
  <c r="L117" i="28"/>
  <c r="K117" i="28"/>
  <c r="I117" i="28"/>
  <c r="J117" i="28"/>
  <c r="L95" i="28"/>
  <c r="K95" i="28"/>
  <c r="J95" i="28"/>
  <c r="I95" i="28"/>
  <c r="M95" i="28"/>
  <c r="J136" i="28"/>
  <c r="I136" i="28"/>
  <c r="M136" i="28"/>
  <c r="L136" i="28"/>
  <c r="K136" i="28"/>
  <c r="I122" i="28"/>
  <c r="M122" i="28"/>
  <c r="L122" i="28"/>
  <c r="K122" i="28"/>
  <c r="J122" i="28"/>
  <c r="L108" i="28"/>
  <c r="K108" i="28"/>
  <c r="M108" i="28"/>
  <c r="J108" i="28"/>
  <c r="I108" i="28"/>
  <c r="J47" i="28"/>
  <c r="L47" i="28"/>
  <c r="F118" i="28"/>
  <c r="L81" i="30"/>
  <c r="L53" i="30"/>
  <c r="N53" i="30"/>
  <c r="L85" i="30"/>
  <c r="E48" i="28"/>
  <c r="L140" i="28"/>
  <c r="J140" i="28"/>
  <c r="K115" i="28"/>
  <c r="J115" i="28"/>
  <c r="I115" i="28"/>
  <c r="M115" i="28"/>
  <c r="L115" i="28"/>
  <c r="F34" i="28"/>
  <c r="H110" i="19"/>
  <c r="H33" i="19"/>
  <c r="H150" i="19"/>
  <c r="G149" i="19"/>
  <c r="F105" i="19"/>
  <c r="X137" i="19"/>
  <c r="R103" i="19"/>
  <c r="P103" i="19"/>
  <c r="H66" i="19"/>
  <c r="G65" i="19"/>
  <c r="X17" i="19"/>
  <c r="X160" i="19"/>
  <c r="F65" i="19"/>
  <c r="H139" i="19"/>
  <c r="G147" i="19"/>
  <c r="X97" i="19"/>
  <c r="W105" i="19"/>
  <c r="W93" i="19"/>
  <c r="P60" i="19"/>
  <c r="R60" i="19"/>
  <c r="H12" i="19"/>
  <c r="P42" i="19"/>
  <c r="R42" i="19"/>
  <c r="O49" i="19"/>
  <c r="P142" i="19"/>
  <c r="R142" i="19"/>
  <c r="D63" i="17"/>
  <c r="L55" i="17"/>
  <c r="J55" i="17"/>
  <c r="X17" i="17"/>
  <c r="W17" i="17"/>
  <c r="Z17" i="17"/>
  <c r="Y17" i="17"/>
  <c r="X18" i="15"/>
  <c r="Z18" i="15"/>
  <c r="M72" i="17"/>
  <c r="L72" i="17"/>
  <c r="K72" i="17"/>
  <c r="J72" i="17"/>
  <c r="I72" i="17"/>
  <c r="Z18" i="17"/>
  <c r="Y18" i="17"/>
  <c r="X18" i="17"/>
  <c r="W18" i="17"/>
  <c r="J97" i="17"/>
  <c r="I97" i="17"/>
  <c r="H105" i="17"/>
  <c r="M97" i="17"/>
  <c r="L97" i="17"/>
  <c r="K97" i="17"/>
  <c r="M129" i="17"/>
  <c r="L129" i="17"/>
  <c r="K129" i="17"/>
  <c r="J129" i="17"/>
  <c r="I129" i="17"/>
  <c r="D65" i="17"/>
  <c r="G91" i="17"/>
  <c r="G63" i="17"/>
  <c r="I55" i="17"/>
  <c r="K55" i="17"/>
  <c r="I35" i="12"/>
  <c r="J35" i="12"/>
  <c r="F55" i="12"/>
  <c r="I44" i="12"/>
  <c r="M44" i="12"/>
  <c r="L44" i="12"/>
  <c r="N44" i="12"/>
  <c r="K44" i="12"/>
  <c r="J44" i="12"/>
  <c r="N45" i="12"/>
  <c r="N47" i="12"/>
  <c r="U13" i="14"/>
  <c r="T13" i="14"/>
  <c r="V13" i="14"/>
  <c r="F133" i="17"/>
  <c r="L35" i="12"/>
  <c r="K35" i="12"/>
  <c r="P67" i="19"/>
  <c r="P85" i="19"/>
  <c r="F51" i="17"/>
  <c r="E77" i="17"/>
  <c r="E149" i="17"/>
  <c r="L21" i="6"/>
  <c r="K21" i="6"/>
  <c r="M21" i="6"/>
  <c r="J21" i="6"/>
  <c r="I21" i="6"/>
  <c r="M130" i="13"/>
  <c r="L130" i="13"/>
  <c r="K130" i="13"/>
  <c r="J130" i="13"/>
  <c r="I130" i="13"/>
  <c r="L8" i="13"/>
  <c r="K8" i="13"/>
  <c r="J8" i="13"/>
  <c r="M8" i="13"/>
  <c r="I8" i="13"/>
  <c r="M30" i="13"/>
  <c r="M113" i="13"/>
  <c r="M22" i="13"/>
  <c r="M96" i="13"/>
  <c r="M82" i="13"/>
  <c r="M61" i="13"/>
  <c r="M79" i="13"/>
  <c r="K57" i="13"/>
  <c r="J57" i="13"/>
  <c r="I57" i="13"/>
  <c r="L57" i="13"/>
  <c r="M57" i="13"/>
  <c r="J86" i="13"/>
  <c r="I86" i="13"/>
  <c r="M86" i="13"/>
  <c r="L86" i="13"/>
  <c r="K86" i="13"/>
  <c r="I107" i="13"/>
  <c r="M107" i="13"/>
  <c r="L107" i="13"/>
  <c r="K107" i="13"/>
  <c r="J107" i="13"/>
  <c r="M144" i="13"/>
  <c r="L144" i="13"/>
  <c r="K144" i="13"/>
  <c r="J144" i="13"/>
  <c r="I144" i="13"/>
  <c r="M44" i="13"/>
  <c r="L44" i="13"/>
  <c r="K44" i="13"/>
  <c r="J44" i="13"/>
  <c r="I44" i="13"/>
  <c r="W22" i="12"/>
  <c r="W41" i="12"/>
  <c r="M116" i="13"/>
  <c r="L116" i="13"/>
  <c r="K116" i="13"/>
  <c r="J116" i="13"/>
  <c r="I116" i="13"/>
  <c r="M52" i="6"/>
  <c r="L52" i="6"/>
  <c r="I52" i="6"/>
  <c r="K52" i="6"/>
  <c r="J52" i="6"/>
  <c r="M28" i="6"/>
  <c r="L28" i="6"/>
  <c r="I28" i="6"/>
  <c r="K28" i="6"/>
  <c r="J28" i="6"/>
  <c r="M28" i="5"/>
  <c r="L28" i="5"/>
  <c r="J28" i="5"/>
  <c r="K28" i="5"/>
  <c r="I28" i="5"/>
  <c r="U16" i="5"/>
  <c r="S16" i="5"/>
  <c r="J163" i="3"/>
  <c r="K163" i="3"/>
  <c r="S14" i="5"/>
  <c r="U14" i="5"/>
  <c r="W14" i="5"/>
  <c r="V14" i="5"/>
  <c r="T14" i="5"/>
  <c r="V44" i="5"/>
  <c r="U44" i="5"/>
  <c r="W44" i="5"/>
  <c r="T44" i="5"/>
  <c r="S44" i="5"/>
  <c r="J144" i="3"/>
  <c r="N144" i="3"/>
  <c r="M144" i="3"/>
  <c r="L144" i="3"/>
  <c r="K144" i="3"/>
  <c r="V13" i="5"/>
  <c r="T13" i="5"/>
  <c r="F188" i="3"/>
  <c r="L212" i="3"/>
  <c r="N212" i="3"/>
  <c r="K212" i="3"/>
  <c r="J212" i="3"/>
  <c r="M212" i="3"/>
  <c r="L143" i="3"/>
  <c r="K143" i="3"/>
  <c r="J143" i="3"/>
  <c r="N143" i="3"/>
  <c r="M143" i="3"/>
  <c r="V23" i="6"/>
  <c r="U23" i="6"/>
  <c r="T23" i="6"/>
  <c r="S23" i="6"/>
  <c r="W23" i="6"/>
  <c r="V43" i="6"/>
  <c r="U43" i="6"/>
  <c r="T43" i="6"/>
  <c r="W43" i="6"/>
  <c r="S43" i="6"/>
  <c r="W44" i="6"/>
  <c r="L20" i="5"/>
  <c r="K20" i="5"/>
  <c r="J20" i="5"/>
  <c r="I20" i="5"/>
  <c r="M20" i="5"/>
  <c r="H196" i="3"/>
  <c r="N156" i="3"/>
  <c r="M156" i="3"/>
  <c r="L156" i="3"/>
  <c r="K156" i="3"/>
  <c r="J156" i="3"/>
  <c r="G195" i="3"/>
  <c r="J51" i="5"/>
  <c r="L51" i="5"/>
  <c r="I7" i="41"/>
  <c r="H7" i="41"/>
  <c r="J7" i="41"/>
  <c r="L7" i="41"/>
  <c r="M7" i="41"/>
  <c r="N11" i="41"/>
  <c r="M11" i="41"/>
  <c r="L11" i="41"/>
  <c r="O17" i="35"/>
  <c r="P17" i="35"/>
  <c r="Y13" i="35"/>
  <c r="Q7" i="39"/>
  <c r="P7" i="39"/>
  <c r="AA19" i="39"/>
  <c r="T7" i="39"/>
  <c r="R7" i="39"/>
  <c r="S7" i="39"/>
  <c r="BB14" i="35"/>
  <c r="BA14" i="35"/>
  <c r="AY14" i="35"/>
  <c r="AZ14" i="35"/>
  <c r="AX14" i="35"/>
  <c r="H43" i="31"/>
  <c r="J43" i="31"/>
  <c r="H57" i="31"/>
  <c r="J39" i="31"/>
  <c r="O79" i="31"/>
  <c r="N79" i="31"/>
  <c r="O252" i="30"/>
  <c r="N252" i="30"/>
  <c r="H284" i="30"/>
  <c r="J219" i="30"/>
  <c r="L219" i="30"/>
  <c r="O126" i="30"/>
  <c r="F126" i="30"/>
  <c r="F38" i="31"/>
  <c r="O38" i="31"/>
  <c r="O63" i="31"/>
  <c r="F63" i="31"/>
  <c r="H62" i="30"/>
  <c r="J62" i="30"/>
  <c r="O77" i="30"/>
  <c r="F77" i="30"/>
  <c r="M74" i="28"/>
  <c r="L74" i="28"/>
  <c r="I74" i="28"/>
  <c r="K74" i="28"/>
  <c r="J74" i="28"/>
  <c r="L134" i="28"/>
  <c r="K134" i="28"/>
  <c r="M134" i="28"/>
  <c r="J134" i="28"/>
  <c r="I134" i="28"/>
  <c r="J29" i="28"/>
  <c r="I29" i="28"/>
  <c r="M29" i="28"/>
  <c r="L29" i="28"/>
  <c r="K29" i="28"/>
  <c r="L86" i="30"/>
  <c r="C48" i="28"/>
  <c r="Y14" i="22"/>
  <c r="X14" i="22"/>
  <c r="AB14" i="22"/>
  <c r="AA14" i="22"/>
  <c r="Z14" i="22"/>
  <c r="F149" i="19"/>
  <c r="P44" i="19"/>
  <c r="R44" i="19"/>
  <c r="H62" i="19"/>
  <c r="L45" i="12"/>
  <c r="K45" i="12"/>
  <c r="I52" i="12"/>
  <c r="M52" i="12"/>
  <c r="L52" i="12"/>
  <c r="J52" i="12"/>
  <c r="K52" i="12"/>
  <c r="N52" i="12"/>
  <c r="V14" i="12"/>
  <c r="U14" i="12"/>
  <c r="X14" i="12"/>
  <c r="F105" i="17"/>
  <c r="M25" i="13"/>
  <c r="L25" i="13"/>
  <c r="K25" i="13"/>
  <c r="I25" i="13"/>
  <c r="J25" i="13"/>
  <c r="T49" i="5"/>
  <c r="V49" i="5"/>
  <c r="W35" i="5"/>
  <c r="S35" i="5"/>
  <c r="V35" i="5"/>
  <c r="U35" i="5"/>
  <c r="T35" i="5"/>
  <c r="F186" i="3"/>
  <c r="L141" i="43"/>
  <c r="O141" i="43"/>
  <c r="M141" i="43"/>
  <c r="N141" i="43"/>
  <c r="D146" i="43"/>
  <c r="F146" i="41"/>
  <c r="I136" i="41"/>
  <c r="H136" i="41"/>
  <c r="K136" i="41" s="1"/>
  <c r="G136" i="41"/>
  <c r="M136" i="41"/>
  <c r="L136" i="41"/>
  <c r="I138" i="41"/>
  <c r="AO39" i="35"/>
  <c r="Y31" i="35"/>
  <c r="X31" i="35"/>
  <c r="O16" i="35"/>
  <c r="P16" i="35"/>
  <c r="H126" i="37"/>
  <c r="G126" i="37"/>
  <c r="I126" i="37"/>
  <c r="I16" i="35"/>
  <c r="H16" i="35"/>
  <c r="X11" i="35"/>
  <c r="N80" i="31"/>
  <c r="O80" i="31"/>
  <c r="J55" i="31"/>
  <c r="L37" i="31"/>
  <c r="O40" i="33"/>
  <c r="O33" i="31"/>
  <c r="N33" i="31"/>
  <c r="F196" i="30"/>
  <c r="AF16" i="35"/>
  <c r="AE16" i="35"/>
  <c r="F170" i="30"/>
  <c r="O170" i="30"/>
  <c r="O209" i="30"/>
  <c r="F209" i="30"/>
  <c r="H123" i="30"/>
  <c r="I131" i="28"/>
  <c r="K131" i="28"/>
  <c r="L129" i="28"/>
  <c r="K129" i="28"/>
  <c r="J129" i="28"/>
  <c r="M129" i="28"/>
  <c r="I129" i="28"/>
  <c r="K94" i="28"/>
  <c r="I94" i="28"/>
  <c r="E118" i="28"/>
  <c r="D104" i="28"/>
  <c r="C146" i="28"/>
  <c r="AA20" i="22"/>
  <c r="Z20" i="22"/>
  <c r="AB20" i="22"/>
  <c r="Y20" i="22"/>
  <c r="X20" i="22"/>
  <c r="P34" i="19"/>
  <c r="R34" i="19"/>
  <c r="N51" i="19"/>
  <c r="X48" i="12"/>
  <c r="U48" i="12"/>
  <c r="V48" i="12"/>
  <c r="X51" i="12"/>
  <c r="X49" i="12"/>
  <c r="L88" i="13"/>
  <c r="K88" i="13"/>
  <c r="J88" i="13"/>
  <c r="I88" i="13"/>
  <c r="M88" i="13"/>
  <c r="E34" i="13"/>
  <c r="W43" i="5"/>
  <c r="V43" i="5"/>
  <c r="S43" i="5"/>
  <c r="U43" i="5"/>
  <c r="T43" i="5"/>
  <c r="M32" i="2"/>
  <c r="L32" i="2"/>
  <c r="M133" i="3"/>
  <c r="L133" i="3"/>
  <c r="K133" i="3"/>
  <c r="J133" i="3"/>
  <c r="G140" i="43"/>
  <c r="H140" i="43"/>
  <c r="K140" i="43" s="1"/>
  <c r="I138" i="43"/>
  <c r="H138" i="43"/>
  <c r="G138" i="43"/>
  <c r="O142" i="43"/>
  <c r="N142" i="43"/>
  <c r="E146" i="43"/>
  <c r="M143" i="42"/>
  <c r="L143" i="42"/>
  <c r="O143" i="42"/>
  <c r="N143" i="42"/>
  <c r="M8" i="41"/>
  <c r="L8" i="41"/>
  <c r="N8" i="41"/>
  <c r="Q8" i="41"/>
  <c r="P8" i="41"/>
  <c r="K16" i="41"/>
  <c r="S13" i="41"/>
  <c r="R13" i="41"/>
  <c r="Q13" i="41"/>
  <c r="P13" i="41"/>
  <c r="T13" i="41"/>
  <c r="E16" i="41"/>
  <c r="F16" i="41" s="1"/>
  <c r="F6" i="41"/>
  <c r="F9" i="41"/>
  <c r="N134" i="39"/>
  <c r="M134" i="39"/>
  <c r="L134" i="39"/>
  <c r="O134" i="39"/>
  <c r="K134" i="39"/>
  <c r="K135" i="39"/>
  <c r="K136" i="39"/>
  <c r="K138" i="39"/>
  <c r="K137" i="39"/>
  <c r="E146" i="41"/>
  <c r="N7" i="40"/>
  <c r="M7" i="40"/>
  <c r="L7" i="40"/>
  <c r="D146" i="41"/>
  <c r="E129" i="37"/>
  <c r="AO36" i="35"/>
  <c r="J9" i="40"/>
  <c r="I9" i="40"/>
  <c r="M9" i="40"/>
  <c r="H9" i="40"/>
  <c r="AO38" i="35"/>
  <c r="AN38" i="35"/>
  <c r="Y36" i="35"/>
  <c r="X36" i="35"/>
  <c r="H6" i="40"/>
  <c r="J6" i="40"/>
  <c r="I6" i="40"/>
  <c r="J12" i="40"/>
  <c r="J11" i="40"/>
  <c r="J10" i="39"/>
  <c r="I10" i="39"/>
  <c r="H10" i="39"/>
  <c r="AQ13" i="35"/>
  <c r="AR13" i="35"/>
  <c r="AP13" i="35"/>
  <c r="AO13" i="35"/>
  <c r="AN13" i="35"/>
  <c r="BA10" i="35"/>
  <c r="AZ10" i="35"/>
  <c r="BA8" i="35"/>
  <c r="AZ8" i="35"/>
  <c r="Y39" i="35"/>
  <c r="S8" i="39"/>
  <c r="R8" i="39"/>
  <c r="T8" i="39"/>
  <c r="P8" i="39"/>
  <c r="Q8" i="39"/>
  <c r="I13" i="35"/>
  <c r="H13" i="35"/>
  <c r="O60" i="33"/>
  <c r="N60" i="33"/>
  <c r="H31" i="35"/>
  <c r="I31" i="35"/>
  <c r="H86" i="31"/>
  <c r="J86" i="31"/>
  <c r="L63" i="31"/>
  <c r="N63" i="31"/>
  <c r="Y17" i="35"/>
  <c r="X17" i="35"/>
  <c r="BB18" i="35"/>
  <c r="BA18" i="35"/>
  <c r="AY18" i="35"/>
  <c r="AX18" i="35"/>
  <c r="AZ18" i="35"/>
  <c r="N75" i="31"/>
  <c r="O75" i="31"/>
  <c r="F56" i="31"/>
  <c r="H56" i="31"/>
  <c r="J33" i="31"/>
  <c r="L33" i="31"/>
  <c r="O77" i="33"/>
  <c r="N77" i="33"/>
  <c r="N82" i="33"/>
  <c r="O82" i="33"/>
  <c r="O53" i="33"/>
  <c r="J82" i="31"/>
  <c r="O59" i="31"/>
  <c r="N59" i="31"/>
  <c r="Y18" i="35"/>
  <c r="X18" i="35"/>
  <c r="X12" i="35"/>
  <c r="Y12" i="35"/>
  <c r="J85" i="31"/>
  <c r="O62" i="31"/>
  <c r="N62" i="31"/>
  <c r="F43" i="31"/>
  <c r="H82" i="31"/>
  <c r="J61" i="31"/>
  <c r="O9" i="33"/>
  <c r="J83" i="31"/>
  <c r="O60" i="31"/>
  <c r="N60" i="31"/>
  <c r="H39" i="31"/>
  <c r="F274" i="30"/>
  <c r="H274" i="30"/>
  <c r="L254" i="30"/>
  <c r="N254" i="30"/>
  <c r="H236" i="30"/>
  <c r="J236" i="30"/>
  <c r="F218" i="30"/>
  <c r="O208" i="30"/>
  <c r="N208" i="30"/>
  <c r="J190" i="30"/>
  <c r="L190" i="30"/>
  <c r="F172" i="30"/>
  <c r="H172" i="30"/>
  <c r="F263" i="30"/>
  <c r="H263" i="30"/>
  <c r="F241" i="30"/>
  <c r="H241" i="30"/>
  <c r="AF12" i="35"/>
  <c r="AE12" i="35"/>
  <c r="L282" i="30"/>
  <c r="J252" i="30"/>
  <c r="L252" i="30"/>
  <c r="H232" i="30"/>
  <c r="J232" i="30"/>
  <c r="O212" i="30"/>
  <c r="N212" i="30"/>
  <c r="L192" i="30"/>
  <c r="N192" i="30"/>
  <c r="J164" i="30"/>
  <c r="L164" i="30"/>
  <c r="N32" i="33"/>
  <c r="F281" i="30"/>
  <c r="H281" i="30"/>
  <c r="L284" i="30"/>
  <c r="F239" i="30"/>
  <c r="O239" i="30"/>
  <c r="N229" i="30"/>
  <c r="O229" i="30"/>
  <c r="F195" i="30"/>
  <c r="O195" i="30"/>
  <c r="N185" i="30"/>
  <c r="O185" i="30"/>
  <c r="L148" i="30"/>
  <c r="N148" i="30"/>
  <c r="J128" i="30"/>
  <c r="L128" i="30"/>
  <c r="J79" i="30"/>
  <c r="L79" i="30"/>
  <c r="H147" i="30"/>
  <c r="J147" i="30"/>
  <c r="L151" i="30"/>
  <c r="N151" i="30"/>
  <c r="J131" i="30"/>
  <c r="L131" i="30"/>
  <c r="L121" i="30"/>
  <c r="N121" i="30"/>
  <c r="O36" i="31"/>
  <c r="F36" i="31"/>
  <c r="J143" i="30"/>
  <c r="J80" i="30"/>
  <c r="H84" i="30"/>
  <c r="J84" i="30"/>
  <c r="H79" i="30"/>
  <c r="F64" i="30"/>
  <c r="H64" i="30"/>
  <c r="F58" i="30"/>
  <c r="O58" i="30"/>
  <c r="F54" i="30"/>
  <c r="O56" i="30"/>
  <c r="N56" i="30"/>
  <c r="E146" i="28"/>
  <c r="M53" i="28"/>
  <c r="L53" i="28"/>
  <c r="K53" i="28"/>
  <c r="J53" i="28"/>
  <c r="I53" i="28"/>
  <c r="K98" i="28"/>
  <c r="J98" i="28"/>
  <c r="I98" i="28"/>
  <c r="M98" i="28"/>
  <c r="L98" i="28"/>
  <c r="J51" i="28"/>
  <c r="L51" i="28"/>
  <c r="I24" i="28"/>
  <c r="M24" i="28"/>
  <c r="L24" i="28"/>
  <c r="K24" i="28"/>
  <c r="J24" i="28"/>
  <c r="K10" i="28"/>
  <c r="I10" i="28"/>
  <c r="M126" i="28"/>
  <c r="L126" i="28"/>
  <c r="K126" i="28"/>
  <c r="I126" i="28"/>
  <c r="J126" i="28"/>
  <c r="L103" i="28"/>
  <c r="K103" i="28"/>
  <c r="M103" i="28"/>
  <c r="J103" i="28"/>
  <c r="I103" i="28"/>
  <c r="J144" i="28"/>
  <c r="I144" i="28"/>
  <c r="M144" i="28"/>
  <c r="L144" i="28"/>
  <c r="K144" i="28"/>
  <c r="I130" i="28"/>
  <c r="M130" i="28"/>
  <c r="L130" i="28"/>
  <c r="K130" i="28"/>
  <c r="J130" i="28"/>
  <c r="L116" i="28"/>
  <c r="K116" i="28"/>
  <c r="J116" i="28"/>
  <c r="I116" i="28"/>
  <c r="M116" i="28"/>
  <c r="M106" i="28"/>
  <c r="J106" i="28"/>
  <c r="I106" i="28"/>
  <c r="L106" i="28"/>
  <c r="K106" i="28"/>
  <c r="J46" i="28"/>
  <c r="I46" i="28"/>
  <c r="M46" i="28"/>
  <c r="L46" i="28"/>
  <c r="K46" i="28"/>
  <c r="G90" i="28"/>
  <c r="K137" i="28"/>
  <c r="I137" i="28"/>
  <c r="L76" i="30"/>
  <c r="L59" i="30"/>
  <c r="M157" i="28"/>
  <c r="L157" i="28"/>
  <c r="J157" i="28"/>
  <c r="I157" i="28"/>
  <c r="K157" i="28"/>
  <c r="J102" i="28"/>
  <c r="L102" i="28"/>
  <c r="J75" i="28"/>
  <c r="I75" i="28"/>
  <c r="M75" i="28"/>
  <c r="L75" i="28"/>
  <c r="K75" i="28"/>
  <c r="F62" i="28"/>
  <c r="J80" i="28"/>
  <c r="L80" i="28"/>
  <c r="M149" i="28"/>
  <c r="L149" i="28"/>
  <c r="J149" i="28"/>
  <c r="I149" i="28"/>
  <c r="K149" i="28"/>
  <c r="G118" i="28"/>
  <c r="E90" i="28"/>
  <c r="I57" i="28"/>
  <c r="K57" i="28"/>
  <c r="D132" i="28"/>
  <c r="C118" i="28"/>
  <c r="AA19" i="22"/>
  <c r="Y19" i="22"/>
  <c r="S21" i="22"/>
  <c r="T21" i="22"/>
  <c r="AA12" i="22"/>
  <c r="Z12" i="22"/>
  <c r="AB12" i="22"/>
  <c r="Y12" i="22"/>
  <c r="X12" i="22"/>
  <c r="H101" i="19"/>
  <c r="H26" i="19"/>
  <c r="H154" i="19"/>
  <c r="H132" i="19"/>
  <c r="R95" i="19"/>
  <c r="P95" i="19"/>
  <c r="P62" i="19"/>
  <c r="R62" i="19"/>
  <c r="X16" i="19"/>
  <c r="W21" i="19"/>
  <c r="W135" i="19"/>
  <c r="X136" i="19"/>
  <c r="P61" i="19"/>
  <c r="R61" i="19"/>
  <c r="X131" i="19"/>
  <c r="R96" i="19"/>
  <c r="P96" i="19"/>
  <c r="X48" i="19"/>
  <c r="H28" i="19"/>
  <c r="G35" i="19"/>
  <c r="P146" i="19"/>
  <c r="R146" i="19"/>
  <c r="U21" i="16"/>
  <c r="Y13" i="16"/>
  <c r="W13" i="16"/>
  <c r="C121" i="17"/>
  <c r="M127" i="17"/>
  <c r="L127" i="17"/>
  <c r="K127" i="17"/>
  <c r="J127" i="17"/>
  <c r="I127" i="17"/>
  <c r="X10" i="15"/>
  <c r="Z10" i="15"/>
  <c r="L125" i="17"/>
  <c r="K125" i="17"/>
  <c r="J125" i="17"/>
  <c r="I125" i="17"/>
  <c r="H133" i="17"/>
  <c r="M125" i="17"/>
  <c r="Z10" i="17"/>
  <c r="Y10" i="17"/>
  <c r="X10" i="17"/>
  <c r="V9" i="17"/>
  <c r="AA17" i="17" s="1"/>
  <c r="W10" i="17"/>
  <c r="J114" i="17"/>
  <c r="I114" i="17"/>
  <c r="M114" i="17"/>
  <c r="L114" i="17"/>
  <c r="K114" i="17"/>
  <c r="M138" i="17"/>
  <c r="L138" i="17"/>
  <c r="K138" i="17"/>
  <c r="J138" i="17"/>
  <c r="I138" i="17"/>
  <c r="C51" i="17"/>
  <c r="C132" i="13"/>
  <c r="G76" i="13"/>
  <c r="L29" i="12"/>
  <c r="K29" i="12"/>
  <c r="X7" i="12"/>
  <c r="V7" i="12"/>
  <c r="U7" i="12"/>
  <c r="V51" i="12"/>
  <c r="U51" i="12"/>
  <c r="J29" i="12"/>
  <c r="I29" i="12"/>
  <c r="A11" i="12"/>
  <c r="G53" i="12"/>
  <c r="A13" i="12"/>
  <c r="J11" i="12"/>
  <c r="I11" i="12"/>
  <c r="A14" i="12"/>
  <c r="P71" i="19"/>
  <c r="P89" i="19"/>
  <c r="F63" i="17"/>
  <c r="V18" i="14"/>
  <c r="U18" i="14"/>
  <c r="T18" i="14"/>
  <c r="X36" i="12"/>
  <c r="U36" i="12"/>
  <c r="V36" i="12"/>
  <c r="M22" i="12"/>
  <c r="L22" i="12"/>
  <c r="K22" i="12"/>
  <c r="I22" i="12"/>
  <c r="N22" i="12"/>
  <c r="J22" i="12"/>
  <c r="M17" i="13"/>
  <c r="L17" i="13"/>
  <c r="J17" i="13"/>
  <c r="I17" i="13"/>
  <c r="K17" i="13"/>
  <c r="M134" i="13"/>
  <c r="L134" i="13"/>
  <c r="K134" i="13"/>
  <c r="J134" i="13"/>
  <c r="I134" i="13"/>
  <c r="L12" i="13"/>
  <c r="K12" i="13"/>
  <c r="J12" i="13"/>
  <c r="H20" i="13"/>
  <c r="M12" i="13"/>
  <c r="I12" i="13"/>
  <c r="K109" i="13"/>
  <c r="J109" i="13"/>
  <c r="I109" i="13"/>
  <c r="L109" i="13"/>
  <c r="M109" i="13"/>
  <c r="J95" i="13"/>
  <c r="I95" i="13"/>
  <c r="M95" i="13"/>
  <c r="L95" i="13"/>
  <c r="K95" i="13"/>
  <c r="M153" i="13"/>
  <c r="L153" i="13"/>
  <c r="K153" i="13"/>
  <c r="J153" i="13"/>
  <c r="I153" i="13"/>
  <c r="E48" i="13"/>
  <c r="W35" i="12"/>
  <c r="W45" i="12"/>
  <c r="M20" i="6"/>
  <c r="L20" i="6"/>
  <c r="I20" i="6"/>
  <c r="K20" i="6"/>
  <c r="J20" i="6"/>
  <c r="G17" i="2"/>
  <c r="E195" i="3"/>
  <c r="J140" i="3"/>
  <c r="N140" i="3"/>
  <c r="L140" i="3"/>
  <c r="M140" i="3"/>
  <c r="K140" i="3"/>
  <c r="J15" i="2"/>
  <c r="N15" i="2"/>
  <c r="L15" i="2"/>
  <c r="I18" i="2"/>
  <c r="M15" i="2"/>
  <c r="K15" i="2"/>
  <c r="J59" i="2"/>
  <c r="H68" i="2"/>
  <c r="K59" i="2"/>
  <c r="E190" i="3"/>
  <c r="M179" i="3"/>
  <c r="L179" i="3"/>
  <c r="M141" i="3"/>
  <c r="L141" i="3"/>
  <c r="L49" i="2"/>
  <c r="K49" i="2"/>
  <c r="J49" i="2"/>
  <c r="N49" i="2"/>
  <c r="M49" i="2"/>
  <c r="O143" i="43"/>
  <c r="N143" i="43"/>
  <c r="I140" i="41"/>
  <c r="G140" i="41"/>
  <c r="H140" i="41"/>
  <c r="M140" i="41"/>
  <c r="L140" i="41"/>
  <c r="H10" i="38"/>
  <c r="J10" i="38"/>
  <c r="I10" i="38"/>
  <c r="L10" i="38"/>
  <c r="M10" i="38"/>
  <c r="O127" i="37"/>
  <c r="N127" i="37"/>
  <c r="M127" i="37"/>
  <c r="K127" i="37"/>
  <c r="J129" i="37"/>
  <c r="L127" i="37"/>
  <c r="AQ15" i="35"/>
  <c r="AR15" i="35"/>
  <c r="AP15" i="35"/>
  <c r="AO15" i="35"/>
  <c r="AN15" i="35"/>
  <c r="O61" i="33"/>
  <c r="N61" i="33"/>
  <c r="AN32" i="35"/>
  <c r="O56" i="33"/>
  <c r="N56" i="33"/>
  <c r="H40" i="31"/>
  <c r="J40" i="31"/>
  <c r="O36" i="33"/>
  <c r="O78" i="31"/>
  <c r="N78" i="31"/>
  <c r="H60" i="31"/>
  <c r="L78" i="31"/>
  <c r="H58" i="31"/>
  <c r="F216" i="30"/>
  <c r="H216" i="30"/>
  <c r="AF11" i="35"/>
  <c r="AE11" i="35"/>
  <c r="J230" i="30"/>
  <c r="L230" i="30"/>
  <c r="F285" i="30"/>
  <c r="H285" i="30"/>
  <c r="F193" i="30"/>
  <c r="H193" i="30"/>
  <c r="J145" i="30"/>
  <c r="L145" i="30"/>
  <c r="F39" i="31"/>
  <c r="O39" i="31"/>
  <c r="F65" i="30"/>
  <c r="O82" i="30"/>
  <c r="N82" i="30"/>
  <c r="I47" i="28"/>
  <c r="K47" i="28"/>
  <c r="J33" i="28"/>
  <c r="L33" i="28"/>
  <c r="L82" i="30"/>
  <c r="L56" i="28"/>
  <c r="J56" i="28"/>
  <c r="I52" i="28"/>
  <c r="K52" i="28"/>
  <c r="C34" i="28"/>
  <c r="X19" i="22"/>
  <c r="Z19" i="22"/>
  <c r="R90" i="19"/>
  <c r="P90" i="19"/>
  <c r="V135" i="19"/>
  <c r="R21" i="15"/>
  <c r="J45" i="12"/>
  <c r="I45" i="12"/>
  <c r="X16" i="12"/>
  <c r="U16" i="12"/>
  <c r="V16" i="12"/>
  <c r="X17" i="12"/>
  <c r="X19" i="12"/>
  <c r="E53" i="12"/>
  <c r="E191" i="3"/>
  <c r="J34" i="5"/>
  <c r="I34" i="5"/>
  <c r="L34" i="5"/>
  <c r="M34" i="5"/>
  <c r="K34" i="5"/>
  <c r="L143" i="41"/>
  <c r="M143" i="41"/>
  <c r="O143" i="41"/>
  <c r="N143" i="41"/>
  <c r="J146" i="41"/>
  <c r="I6" i="41"/>
  <c r="H6" i="41"/>
  <c r="G16" i="41"/>
  <c r="J6" i="41"/>
  <c r="M6" i="41"/>
  <c r="L6" i="41"/>
  <c r="J12" i="41"/>
  <c r="J8" i="41"/>
  <c r="J15" i="41"/>
  <c r="F7" i="41"/>
  <c r="F9" i="38"/>
  <c r="I9" i="38"/>
  <c r="H9" i="38"/>
  <c r="I38" i="35"/>
  <c r="H38" i="35"/>
  <c r="H59" i="31"/>
  <c r="J59" i="31"/>
  <c r="N83" i="31"/>
  <c r="O83" i="31"/>
  <c r="O260" i="30"/>
  <c r="N260" i="30"/>
  <c r="J168" i="30"/>
  <c r="L168" i="30"/>
  <c r="J238" i="30"/>
  <c r="L238" i="30"/>
  <c r="L275" i="30"/>
  <c r="N275" i="30"/>
  <c r="O253" i="30"/>
  <c r="F253" i="30"/>
  <c r="F165" i="30"/>
  <c r="O165" i="30"/>
  <c r="O127" i="30"/>
  <c r="N127" i="30"/>
  <c r="F76" i="30"/>
  <c r="O81" i="30"/>
  <c r="N81" i="30"/>
  <c r="J59" i="28"/>
  <c r="L59" i="28"/>
  <c r="K18" i="28"/>
  <c r="I18" i="28"/>
  <c r="I79" i="28"/>
  <c r="M79" i="28"/>
  <c r="L79" i="28"/>
  <c r="K79" i="28"/>
  <c r="J79" i="28"/>
  <c r="J55" i="28"/>
  <c r="I55" i="28"/>
  <c r="M55" i="28"/>
  <c r="L55" i="28"/>
  <c r="K55" i="28"/>
  <c r="L60" i="30"/>
  <c r="N60" i="30"/>
  <c r="AA16" i="22"/>
  <c r="Z16" i="22"/>
  <c r="Y16" i="22"/>
  <c r="X16" i="22"/>
  <c r="AB16" i="22"/>
  <c r="H159" i="19"/>
  <c r="X142" i="19"/>
  <c r="H82" i="19"/>
  <c r="L56" i="17"/>
  <c r="J56" i="17"/>
  <c r="G77" i="17"/>
  <c r="P15" i="19"/>
  <c r="M33" i="13"/>
  <c r="L33" i="13"/>
  <c r="K33" i="13"/>
  <c r="I33" i="13"/>
  <c r="J33" i="13"/>
  <c r="O145" i="43"/>
  <c r="N145" i="43"/>
  <c r="O144" i="43"/>
  <c r="N144" i="43"/>
  <c r="G141" i="42"/>
  <c r="I141" i="42"/>
  <c r="H141" i="42"/>
  <c r="K141" i="42" s="1"/>
  <c r="L142" i="42"/>
  <c r="O142" i="42"/>
  <c r="N142" i="42"/>
  <c r="M142" i="42"/>
  <c r="G136" i="43"/>
  <c r="I136" i="43"/>
  <c r="H136" i="43"/>
  <c r="K136" i="43" s="1"/>
  <c r="F146" i="43"/>
  <c r="M136" i="43"/>
  <c r="L136" i="43"/>
  <c r="I140" i="43"/>
  <c r="I143" i="43"/>
  <c r="I138" i="42"/>
  <c r="H138" i="42"/>
  <c r="K138" i="42" s="1"/>
  <c r="G138" i="42"/>
  <c r="F146" i="42"/>
  <c r="T7" i="41"/>
  <c r="S7" i="41"/>
  <c r="R7" i="41"/>
  <c r="Q7" i="41"/>
  <c r="P7" i="41"/>
  <c r="L140" i="42"/>
  <c r="O140" i="42"/>
  <c r="N140" i="42"/>
  <c r="M140" i="42"/>
  <c r="S8" i="41"/>
  <c r="R8" i="41"/>
  <c r="C16" i="41"/>
  <c r="J13" i="41"/>
  <c r="I13" i="41"/>
  <c r="H13" i="41"/>
  <c r="M13" i="41"/>
  <c r="L13" i="41"/>
  <c r="F10" i="41"/>
  <c r="G144" i="41"/>
  <c r="I144" i="41"/>
  <c r="H144" i="41"/>
  <c r="M144" i="41"/>
  <c r="L144" i="41"/>
  <c r="R9" i="40"/>
  <c r="Q9" i="40"/>
  <c r="P9" i="40"/>
  <c r="S9" i="40"/>
  <c r="T9" i="40"/>
  <c r="N6" i="39"/>
  <c r="L6" i="39"/>
  <c r="M6" i="39"/>
  <c r="N7" i="39"/>
  <c r="N9" i="39"/>
  <c r="N11" i="39"/>
  <c r="N12" i="39"/>
  <c r="L8" i="40"/>
  <c r="N8" i="40"/>
  <c r="Q8" i="40"/>
  <c r="P8" i="40"/>
  <c r="O125" i="37"/>
  <c r="M125" i="37"/>
  <c r="L125" i="37"/>
  <c r="N125" i="37"/>
  <c r="K125" i="37"/>
  <c r="X35" i="35"/>
  <c r="AO40" i="35"/>
  <c r="AO34" i="35"/>
  <c r="AN34" i="35"/>
  <c r="H10" i="40"/>
  <c r="J10" i="40"/>
  <c r="I10" i="40"/>
  <c r="J8" i="39"/>
  <c r="H8" i="39"/>
  <c r="M8" i="39"/>
  <c r="I8" i="39"/>
  <c r="AR11" i="35"/>
  <c r="AQ11" i="35"/>
  <c r="AP11" i="35"/>
  <c r="AO11" i="35"/>
  <c r="AN11" i="35"/>
  <c r="AQ14" i="35"/>
  <c r="AN14" i="35"/>
  <c r="AR14" i="35"/>
  <c r="AP14" i="35"/>
  <c r="AO14" i="35"/>
  <c r="N63" i="33"/>
  <c r="O63" i="33"/>
  <c r="O134" i="38"/>
  <c r="N134" i="38"/>
  <c r="K134" i="38"/>
  <c r="L134" i="38"/>
  <c r="M134" i="38"/>
  <c r="K136" i="38"/>
  <c r="K137" i="38"/>
  <c r="K138" i="38"/>
  <c r="K135" i="38"/>
  <c r="P12" i="35"/>
  <c r="P18" i="35"/>
  <c r="O41" i="33"/>
  <c r="N41" i="33"/>
  <c r="AN37" i="35"/>
  <c r="I11" i="35"/>
  <c r="H11" i="35"/>
  <c r="I14" i="35"/>
  <c r="H14" i="35"/>
  <c r="O58" i="33"/>
  <c r="N58" i="33"/>
  <c r="H35" i="35"/>
  <c r="I35" i="35"/>
  <c r="I40" i="35"/>
  <c r="H40" i="35"/>
  <c r="P8" i="35"/>
  <c r="O8" i="35"/>
  <c r="BA12" i="35"/>
  <c r="BB12" i="35"/>
  <c r="AZ12" i="35"/>
  <c r="AY12" i="35"/>
  <c r="AX12" i="35"/>
  <c r="O10" i="33"/>
  <c r="J84" i="31"/>
  <c r="L84" i="31"/>
  <c r="O61" i="31"/>
  <c r="N61" i="31"/>
  <c r="F42" i="31"/>
  <c r="H42" i="31"/>
  <c r="AW22" i="35"/>
  <c r="BB11" i="35"/>
  <c r="BA11" i="35"/>
  <c r="AZ11" i="35"/>
  <c r="AY11" i="35"/>
  <c r="AX11" i="35"/>
  <c r="J87" i="31"/>
  <c r="L87" i="31"/>
  <c r="F75" i="31"/>
  <c r="H75" i="31"/>
  <c r="H54" i="31"/>
  <c r="J54" i="31"/>
  <c r="L31" i="31"/>
  <c r="N31" i="31"/>
  <c r="O79" i="33"/>
  <c r="N79" i="33"/>
  <c r="N84" i="33"/>
  <c r="O84" i="33"/>
  <c r="O17" i="33"/>
  <c r="L80" i="31"/>
  <c r="F59" i="31"/>
  <c r="Y14" i="35"/>
  <c r="X14" i="35"/>
  <c r="L83" i="31"/>
  <c r="F62" i="31"/>
  <c r="H41" i="31"/>
  <c r="J80" i="31"/>
  <c r="L59" i="31"/>
  <c r="O16" i="33"/>
  <c r="N16" i="33"/>
  <c r="L81" i="31"/>
  <c r="F60" i="31"/>
  <c r="J37" i="31"/>
  <c r="J284" i="30"/>
  <c r="L262" i="30"/>
  <c r="F254" i="30"/>
  <c r="O254" i="30"/>
  <c r="O216" i="30"/>
  <c r="N216" i="30"/>
  <c r="F208" i="30"/>
  <c r="H208" i="30"/>
  <c r="L188" i="30"/>
  <c r="N188" i="30"/>
  <c r="H170" i="30"/>
  <c r="J170" i="30"/>
  <c r="H261" i="30"/>
  <c r="J261" i="30"/>
  <c r="H239" i="30"/>
  <c r="J239" i="30"/>
  <c r="AF13" i="35"/>
  <c r="AE13" i="35"/>
  <c r="F280" i="30"/>
  <c r="J260" i="30"/>
  <c r="L260" i="30"/>
  <c r="H240" i="30"/>
  <c r="J240" i="30"/>
  <c r="F212" i="30"/>
  <c r="H212" i="30"/>
  <c r="F192" i="30"/>
  <c r="O192" i="30"/>
  <c r="J172" i="30"/>
  <c r="L172" i="30"/>
  <c r="N34" i="33"/>
  <c r="F278" i="30"/>
  <c r="O281" i="30"/>
  <c r="N281" i="30"/>
  <c r="F283" i="30"/>
  <c r="H283" i="30"/>
  <c r="J283" i="30"/>
  <c r="J255" i="30"/>
  <c r="L255" i="30"/>
  <c r="N237" i="30"/>
  <c r="O237" i="30"/>
  <c r="F229" i="30"/>
  <c r="H229" i="30"/>
  <c r="J211" i="30"/>
  <c r="L211" i="30"/>
  <c r="N193" i="30"/>
  <c r="O193" i="30"/>
  <c r="F185" i="30"/>
  <c r="H185" i="30"/>
  <c r="J167" i="30"/>
  <c r="L167" i="30"/>
  <c r="O148" i="30"/>
  <c r="F148" i="30"/>
  <c r="L126" i="30"/>
  <c r="N126" i="30"/>
  <c r="J60" i="30"/>
  <c r="J153" i="30"/>
  <c r="L153" i="30"/>
  <c r="L129" i="30"/>
  <c r="N129" i="30"/>
  <c r="F121" i="30"/>
  <c r="O121" i="30"/>
  <c r="O57" i="31"/>
  <c r="F57" i="31"/>
  <c r="O31" i="31"/>
  <c r="F31" i="31"/>
  <c r="O55" i="31"/>
  <c r="F55" i="31"/>
  <c r="L141" i="30"/>
  <c r="O125" i="30"/>
  <c r="N125" i="30"/>
  <c r="J61" i="30"/>
  <c r="O62" i="30"/>
  <c r="F62" i="30"/>
  <c r="H54" i="30"/>
  <c r="J54" i="30"/>
  <c r="H77" i="30"/>
  <c r="J77" i="30"/>
  <c r="F57" i="30"/>
  <c r="F75" i="30"/>
  <c r="H75" i="30"/>
  <c r="N85" i="30"/>
  <c r="O85" i="30"/>
  <c r="O57" i="30"/>
  <c r="N57" i="30"/>
  <c r="J101" i="28"/>
  <c r="I101" i="28"/>
  <c r="M101" i="28"/>
  <c r="L101" i="28"/>
  <c r="K101" i="28"/>
  <c r="M66" i="28"/>
  <c r="L66" i="28"/>
  <c r="I66" i="28"/>
  <c r="K66" i="28"/>
  <c r="J66" i="28"/>
  <c r="M36" i="28"/>
  <c r="L36" i="28"/>
  <c r="K36" i="28"/>
  <c r="I36" i="28"/>
  <c r="J36" i="28"/>
  <c r="K22" i="28"/>
  <c r="I22" i="28"/>
  <c r="L56" i="30"/>
  <c r="I50" i="28"/>
  <c r="M50" i="28"/>
  <c r="L50" i="28"/>
  <c r="K50" i="28"/>
  <c r="J50" i="28"/>
  <c r="L8" i="28"/>
  <c r="J8" i="28"/>
  <c r="M135" i="28"/>
  <c r="L135" i="28"/>
  <c r="K135" i="28"/>
  <c r="I135" i="28"/>
  <c r="J135" i="28"/>
  <c r="L112" i="28"/>
  <c r="K112" i="28"/>
  <c r="J112" i="28"/>
  <c r="M112" i="28"/>
  <c r="I112" i="28"/>
  <c r="J153" i="28"/>
  <c r="I153" i="28"/>
  <c r="M153" i="28"/>
  <c r="L153" i="28"/>
  <c r="K153" i="28"/>
  <c r="I139" i="28"/>
  <c r="M139" i="28"/>
  <c r="L139" i="28"/>
  <c r="K139" i="28"/>
  <c r="J139" i="28"/>
  <c r="L125" i="28"/>
  <c r="K125" i="28"/>
  <c r="I125" i="28"/>
  <c r="M125" i="28"/>
  <c r="J125" i="28"/>
  <c r="L87" i="30"/>
  <c r="J30" i="28"/>
  <c r="L30" i="28"/>
  <c r="G76" i="28"/>
  <c r="K68" i="28"/>
  <c r="I68" i="28"/>
  <c r="I145" i="28"/>
  <c r="K145" i="28"/>
  <c r="L62" i="30"/>
  <c r="N62" i="30"/>
  <c r="L78" i="30"/>
  <c r="K107" i="28"/>
  <c r="J107" i="28"/>
  <c r="M107" i="28"/>
  <c r="L107" i="28"/>
  <c r="I107" i="28"/>
  <c r="G48" i="28"/>
  <c r="K40" i="28"/>
  <c r="I40" i="28"/>
  <c r="I23" i="28"/>
  <c r="K23" i="28"/>
  <c r="C62" i="28"/>
  <c r="C104" i="28"/>
  <c r="X18" i="22"/>
  <c r="Z18" i="22"/>
  <c r="U21" i="22"/>
  <c r="V21" i="22"/>
  <c r="X13" i="22"/>
  <c r="W21" i="22"/>
  <c r="AB13" i="22"/>
  <c r="AA13" i="22"/>
  <c r="Z13" i="22"/>
  <c r="Y13" i="22"/>
  <c r="H88" i="19"/>
  <c r="H17" i="19"/>
  <c r="H158" i="19"/>
  <c r="F91" i="19"/>
  <c r="X130" i="19"/>
  <c r="H94" i="19"/>
  <c r="G93" i="19"/>
  <c r="V51" i="19"/>
  <c r="X52" i="19"/>
  <c r="H15" i="19"/>
  <c r="H47" i="19"/>
  <c r="X123" i="19"/>
  <c r="H95" i="19"/>
  <c r="F133" i="19"/>
  <c r="F121" i="19"/>
  <c r="V79" i="19"/>
  <c r="P25" i="19"/>
  <c r="R25" i="19"/>
  <c r="R152" i="19"/>
  <c r="P152" i="19"/>
  <c r="L82" i="17"/>
  <c r="K82" i="17"/>
  <c r="J82" i="17"/>
  <c r="I82" i="17"/>
  <c r="M82" i="17"/>
  <c r="L132" i="17"/>
  <c r="J132" i="17"/>
  <c r="D147" i="17"/>
  <c r="M96" i="17"/>
  <c r="L96" i="17"/>
  <c r="K96" i="17"/>
  <c r="J96" i="17"/>
  <c r="I96" i="17"/>
  <c r="M158" i="17"/>
  <c r="L158" i="17"/>
  <c r="K158" i="17"/>
  <c r="J158" i="17"/>
  <c r="I158" i="17"/>
  <c r="K59" i="17"/>
  <c r="J59" i="17"/>
  <c r="I59" i="17"/>
  <c r="M59" i="17"/>
  <c r="L59" i="17"/>
  <c r="I74" i="17"/>
  <c r="M74" i="17"/>
  <c r="L74" i="17"/>
  <c r="K74" i="17"/>
  <c r="J74" i="17"/>
  <c r="M146" i="17"/>
  <c r="L146" i="17"/>
  <c r="K146" i="17"/>
  <c r="J146" i="17"/>
  <c r="I146" i="17"/>
  <c r="M139" i="17"/>
  <c r="L139" i="17"/>
  <c r="K139" i="17"/>
  <c r="J139" i="17"/>
  <c r="H147" i="17"/>
  <c r="I139" i="17"/>
  <c r="H135" i="17"/>
  <c r="S21" i="17"/>
  <c r="S9" i="17"/>
  <c r="K132" i="17"/>
  <c r="I132" i="17"/>
  <c r="F132" i="13"/>
  <c r="V53" i="12"/>
  <c r="U53" i="12"/>
  <c r="U38" i="12"/>
  <c r="X38" i="12"/>
  <c r="V38" i="12"/>
  <c r="I20" i="12"/>
  <c r="M20" i="12"/>
  <c r="L20" i="12"/>
  <c r="J20" i="12"/>
  <c r="K20" i="12"/>
  <c r="N20" i="12"/>
  <c r="Y16" i="13"/>
  <c r="W16" i="13"/>
  <c r="K51" i="12"/>
  <c r="L51" i="12"/>
  <c r="V27" i="12"/>
  <c r="U27" i="12"/>
  <c r="P88" i="19"/>
  <c r="N133" i="19"/>
  <c r="N93" i="19"/>
  <c r="P94" i="19"/>
  <c r="F93" i="17"/>
  <c r="X56" i="12"/>
  <c r="U56" i="12"/>
  <c r="V56" i="12"/>
  <c r="F54" i="12"/>
  <c r="K42" i="6"/>
  <c r="I42" i="6"/>
  <c r="M151" i="13"/>
  <c r="L151" i="13"/>
  <c r="K151" i="13"/>
  <c r="J151" i="13"/>
  <c r="I151" i="13"/>
  <c r="L16" i="13"/>
  <c r="K16" i="13"/>
  <c r="J16" i="13"/>
  <c r="I16" i="13"/>
  <c r="M16" i="13"/>
  <c r="K117" i="13"/>
  <c r="J117" i="13"/>
  <c r="I117" i="13"/>
  <c r="M117" i="13"/>
  <c r="L117" i="13"/>
  <c r="J103" i="13"/>
  <c r="I103" i="13"/>
  <c r="M103" i="13"/>
  <c r="L103" i="13"/>
  <c r="K103" i="13"/>
  <c r="L10" i="13"/>
  <c r="K10" i="13"/>
  <c r="M10" i="13"/>
  <c r="J10" i="13"/>
  <c r="I10" i="13"/>
  <c r="M36" i="13"/>
  <c r="K36" i="13"/>
  <c r="J36" i="13"/>
  <c r="L36" i="13"/>
  <c r="I36" i="13"/>
  <c r="E76" i="13"/>
  <c r="W39" i="12"/>
  <c r="D90" i="13"/>
  <c r="I27" i="5"/>
  <c r="K27" i="5"/>
  <c r="T11" i="5"/>
  <c r="W11" i="5"/>
  <c r="V11" i="5"/>
  <c r="U11" i="5"/>
  <c r="S11" i="5"/>
  <c r="J137" i="3"/>
  <c r="K137" i="3"/>
  <c r="J182" i="3"/>
  <c r="I193" i="3"/>
  <c r="L182" i="3"/>
  <c r="N182" i="3"/>
  <c r="M182" i="3"/>
  <c r="K182" i="3"/>
  <c r="I8" i="5"/>
  <c r="K8" i="5"/>
  <c r="L177" i="3"/>
  <c r="K177" i="3"/>
  <c r="J177" i="3"/>
  <c r="N177" i="3"/>
  <c r="I188" i="3"/>
  <c r="M177" i="3"/>
  <c r="L139" i="3"/>
  <c r="K139" i="3"/>
  <c r="J139" i="3"/>
  <c r="N139" i="3"/>
  <c r="M139" i="3"/>
  <c r="M47" i="2"/>
  <c r="L47" i="2"/>
  <c r="T41" i="6"/>
  <c r="S41" i="6"/>
  <c r="W41" i="6"/>
  <c r="V41" i="6"/>
  <c r="U41" i="6"/>
  <c r="S22" i="6"/>
  <c r="W22" i="6"/>
  <c r="V22" i="6"/>
  <c r="U22" i="6"/>
  <c r="T22" i="6"/>
  <c r="W24" i="6"/>
  <c r="T41" i="5"/>
  <c r="V41" i="5"/>
  <c r="S24" i="6"/>
  <c r="U24" i="6"/>
  <c r="N142" i="3"/>
  <c r="M142" i="3"/>
  <c r="L142" i="3"/>
  <c r="K142" i="3"/>
  <c r="J142" i="3"/>
  <c r="J36" i="5"/>
  <c r="L36" i="5"/>
  <c r="H97" i="19"/>
  <c r="G105" i="19"/>
  <c r="H60" i="19"/>
  <c r="H25" i="19"/>
  <c r="H153" i="19"/>
  <c r="G161" i="19"/>
  <c r="H138" i="19"/>
  <c r="F79" i="19"/>
  <c r="R129" i="19"/>
  <c r="P129" i="19"/>
  <c r="H115" i="19"/>
  <c r="J102" i="19"/>
  <c r="H102" i="19"/>
  <c r="H89" i="19"/>
  <c r="X74" i="19"/>
  <c r="X60" i="19"/>
  <c r="X43" i="19"/>
  <c r="P28" i="19"/>
  <c r="R28" i="19"/>
  <c r="H14" i="19"/>
  <c r="X155" i="19"/>
  <c r="X140" i="19"/>
  <c r="V121" i="19"/>
  <c r="V147" i="19"/>
  <c r="V161" i="19"/>
  <c r="R130" i="19"/>
  <c r="P130" i="19"/>
  <c r="R117" i="19"/>
  <c r="P117" i="19"/>
  <c r="R104" i="19"/>
  <c r="P104" i="19"/>
  <c r="H90" i="19"/>
  <c r="X75" i="19"/>
  <c r="X58" i="19"/>
  <c r="P43" i="19"/>
  <c r="R43" i="19"/>
  <c r="H29" i="19"/>
  <c r="V149" i="19"/>
  <c r="V105" i="19"/>
  <c r="V93" i="19"/>
  <c r="X56" i="19"/>
  <c r="W63" i="19"/>
  <c r="H19" i="19"/>
  <c r="R141" i="19"/>
  <c r="P141" i="19"/>
  <c r="P151" i="19"/>
  <c r="R151" i="19"/>
  <c r="G161" i="17"/>
  <c r="Z16" i="17"/>
  <c r="Y16" i="17"/>
  <c r="X16" i="17"/>
  <c r="W16" i="17"/>
  <c r="D149" i="17"/>
  <c r="L150" i="17"/>
  <c r="J150" i="17"/>
  <c r="L118" i="17"/>
  <c r="J118" i="17"/>
  <c r="Q21" i="17"/>
  <c r="C91" i="17"/>
  <c r="W19" i="15"/>
  <c r="Y19" i="15"/>
  <c r="Z15" i="17"/>
  <c r="X15" i="17"/>
  <c r="X16" i="15"/>
  <c r="W16" i="15"/>
  <c r="AA16" i="15"/>
  <c r="Z16" i="15"/>
  <c r="Y16" i="15"/>
  <c r="G119" i="17"/>
  <c r="L73" i="17"/>
  <c r="K73" i="17"/>
  <c r="J73" i="17"/>
  <c r="I73" i="17"/>
  <c r="M73" i="17"/>
  <c r="K76" i="17"/>
  <c r="J76" i="17"/>
  <c r="I76" i="17"/>
  <c r="M76" i="17"/>
  <c r="L76" i="17"/>
  <c r="K154" i="17"/>
  <c r="J154" i="17"/>
  <c r="I154" i="17"/>
  <c r="M154" i="17"/>
  <c r="L154" i="17"/>
  <c r="H161" i="17"/>
  <c r="J123" i="17"/>
  <c r="I123" i="17"/>
  <c r="M123" i="17"/>
  <c r="L123" i="17"/>
  <c r="K123" i="17"/>
  <c r="I109" i="17"/>
  <c r="M109" i="17"/>
  <c r="L109" i="17"/>
  <c r="K109" i="17"/>
  <c r="J109" i="17"/>
  <c r="H77" i="17"/>
  <c r="M69" i="17"/>
  <c r="L69" i="17"/>
  <c r="K69" i="17"/>
  <c r="J69" i="17"/>
  <c r="I69" i="17"/>
  <c r="M155" i="17"/>
  <c r="L155" i="17"/>
  <c r="K155" i="17"/>
  <c r="J155" i="17"/>
  <c r="I155" i="17"/>
  <c r="S9" i="16"/>
  <c r="G133" i="17"/>
  <c r="G121" i="17"/>
  <c r="M87" i="17"/>
  <c r="L87" i="17"/>
  <c r="K87" i="17"/>
  <c r="J87" i="17"/>
  <c r="I87" i="17"/>
  <c r="G147" i="17"/>
  <c r="G149" i="17"/>
  <c r="K150" i="17"/>
  <c r="I150" i="17"/>
  <c r="AA12" i="16"/>
  <c r="Z12" i="16"/>
  <c r="Y12" i="16"/>
  <c r="X12" i="16"/>
  <c r="W12" i="16"/>
  <c r="C48" i="13"/>
  <c r="V41" i="12"/>
  <c r="U41" i="12"/>
  <c r="V33" i="12"/>
  <c r="U33" i="12"/>
  <c r="V25" i="12"/>
  <c r="U25" i="12"/>
  <c r="V17" i="12"/>
  <c r="U17" i="12"/>
  <c r="D54" i="12"/>
  <c r="T14" i="14"/>
  <c r="V14" i="14"/>
  <c r="U14" i="14"/>
  <c r="W8" i="13"/>
  <c r="AA8" i="13"/>
  <c r="Z8" i="13"/>
  <c r="Y8" i="13"/>
  <c r="X8" i="13"/>
  <c r="AA19" i="13"/>
  <c r="AA13" i="13"/>
  <c r="AA15" i="13"/>
  <c r="AA17" i="13"/>
  <c r="AA9" i="13"/>
  <c r="AA11" i="13"/>
  <c r="AA16" i="13"/>
  <c r="U30" i="12"/>
  <c r="X30" i="12"/>
  <c r="V30" i="12"/>
  <c r="X33" i="12"/>
  <c r="X31" i="12"/>
  <c r="I24" i="12"/>
  <c r="M24" i="12"/>
  <c r="L24" i="12"/>
  <c r="N24" i="12"/>
  <c r="J24" i="12"/>
  <c r="K24" i="12"/>
  <c r="H56" i="12"/>
  <c r="P84" i="19"/>
  <c r="T20" i="14"/>
  <c r="G160" i="13"/>
  <c r="F34" i="13"/>
  <c r="N79" i="19"/>
  <c r="P80" i="19"/>
  <c r="P110" i="19"/>
  <c r="P123" i="19"/>
  <c r="N77" i="19"/>
  <c r="P18" i="19"/>
  <c r="P20" i="19"/>
  <c r="P47" i="19"/>
  <c r="P98" i="19"/>
  <c r="N161" i="19"/>
  <c r="P153" i="19"/>
  <c r="F119" i="17"/>
  <c r="F77" i="17"/>
  <c r="F48" i="13"/>
  <c r="G20" i="13"/>
  <c r="X40" i="12"/>
  <c r="U40" i="12"/>
  <c r="V40" i="12"/>
  <c r="M34" i="12"/>
  <c r="L34" i="12"/>
  <c r="K34" i="12"/>
  <c r="I34" i="12"/>
  <c r="N34" i="12"/>
  <c r="J34" i="12"/>
  <c r="G54" i="12"/>
  <c r="J7" i="12"/>
  <c r="I7" i="12"/>
  <c r="E119" i="17"/>
  <c r="W40" i="12"/>
  <c r="M47" i="13"/>
  <c r="L47" i="13"/>
  <c r="K47" i="13"/>
  <c r="J47" i="13"/>
  <c r="I47" i="13"/>
  <c r="M87" i="13"/>
  <c r="L87" i="13"/>
  <c r="K87" i="13"/>
  <c r="J87" i="13"/>
  <c r="I87" i="13"/>
  <c r="M42" i="13"/>
  <c r="L42" i="13"/>
  <c r="K42" i="13"/>
  <c r="I42" i="13"/>
  <c r="J42" i="13"/>
  <c r="M120" i="13"/>
  <c r="L120" i="13"/>
  <c r="K120" i="13"/>
  <c r="J120" i="13"/>
  <c r="I120" i="13"/>
  <c r="L28" i="13"/>
  <c r="K28" i="13"/>
  <c r="J28" i="13"/>
  <c r="M28" i="13"/>
  <c r="I28" i="13"/>
  <c r="L106" i="13"/>
  <c r="K106" i="13"/>
  <c r="J106" i="13"/>
  <c r="I106" i="13"/>
  <c r="M106" i="13"/>
  <c r="K66" i="13"/>
  <c r="J66" i="13"/>
  <c r="I66" i="13"/>
  <c r="M66" i="13"/>
  <c r="L66" i="13"/>
  <c r="K135" i="13"/>
  <c r="J135" i="13"/>
  <c r="I135" i="13"/>
  <c r="M135" i="13"/>
  <c r="L135" i="13"/>
  <c r="J43" i="13"/>
  <c r="I43" i="13"/>
  <c r="M43" i="13"/>
  <c r="L43" i="13"/>
  <c r="K43" i="13"/>
  <c r="J112" i="13"/>
  <c r="I112" i="13"/>
  <c r="M112" i="13"/>
  <c r="K112" i="13"/>
  <c r="L112" i="13"/>
  <c r="I46" i="13"/>
  <c r="M46" i="13"/>
  <c r="L46" i="13"/>
  <c r="K46" i="13"/>
  <c r="J46" i="13"/>
  <c r="I115" i="13"/>
  <c r="M115" i="13"/>
  <c r="L115" i="13"/>
  <c r="J115" i="13"/>
  <c r="K115" i="13"/>
  <c r="L18" i="13"/>
  <c r="K18" i="13"/>
  <c r="I18" i="13"/>
  <c r="M18" i="13"/>
  <c r="J18" i="13"/>
  <c r="M84" i="13"/>
  <c r="L84" i="13"/>
  <c r="K84" i="13"/>
  <c r="I84" i="13"/>
  <c r="J84" i="13"/>
  <c r="W36" i="12"/>
  <c r="K31" i="13"/>
  <c r="J31" i="13"/>
  <c r="I31" i="13"/>
  <c r="M31" i="13"/>
  <c r="L31" i="13"/>
  <c r="W30" i="12"/>
  <c r="M56" i="13"/>
  <c r="L56" i="13"/>
  <c r="K56" i="13"/>
  <c r="J56" i="13"/>
  <c r="I56" i="13"/>
  <c r="E132" i="13"/>
  <c r="E104" i="13"/>
  <c r="L96" i="13"/>
  <c r="J96" i="13"/>
  <c r="W15" i="12"/>
  <c r="W47" i="12"/>
  <c r="W17" i="12"/>
  <c r="W49" i="12"/>
  <c r="K46" i="6"/>
  <c r="I46" i="6"/>
  <c r="L25" i="6"/>
  <c r="K25" i="6"/>
  <c r="J25" i="6"/>
  <c r="I25" i="6"/>
  <c r="M25" i="6"/>
  <c r="M27" i="6"/>
  <c r="M26" i="6"/>
  <c r="D132" i="13"/>
  <c r="W50" i="12"/>
  <c r="T21" i="6"/>
  <c r="V21" i="6"/>
  <c r="K47" i="5"/>
  <c r="J47" i="5"/>
  <c r="L47" i="5"/>
  <c r="M47" i="5"/>
  <c r="I47" i="5"/>
  <c r="J32" i="5"/>
  <c r="I32" i="5"/>
  <c r="L32" i="5"/>
  <c r="M32" i="5"/>
  <c r="K32" i="5"/>
  <c r="W26" i="5"/>
  <c r="T26" i="5"/>
  <c r="V26" i="5"/>
  <c r="U26" i="5"/>
  <c r="S26" i="5"/>
  <c r="T22" i="5"/>
  <c r="W22" i="5"/>
  <c r="V22" i="5"/>
  <c r="U22" i="5"/>
  <c r="S22" i="5"/>
  <c r="W23" i="5"/>
  <c r="I10" i="5"/>
  <c r="K10" i="5"/>
  <c r="F187" i="3"/>
  <c r="F193" i="3"/>
  <c r="J32" i="2"/>
  <c r="K32" i="2"/>
  <c r="T24" i="5"/>
  <c r="W24" i="5"/>
  <c r="V24" i="5"/>
  <c r="U24" i="5"/>
  <c r="S24" i="5"/>
  <c r="V52" i="5"/>
  <c r="U52" i="5"/>
  <c r="S52" i="5"/>
  <c r="W52" i="5"/>
  <c r="T52" i="5"/>
  <c r="J178" i="3"/>
  <c r="N178" i="3"/>
  <c r="M178" i="3"/>
  <c r="I189" i="3"/>
  <c r="L178" i="3"/>
  <c r="K178" i="3"/>
  <c r="J162" i="3"/>
  <c r="N162" i="3"/>
  <c r="L162" i="3"/>
  <c r="M162" i="3"/>
  <c r="K162" i="3"/>
  <c r="L37" i="2"/>
  <c r="M37" i="2"/>
  <c r="J11" i="2"/>
  <c r="L11" i="2"/>
  <c r="N11" i="2"/>
  <c r="M11" i="2"/>
  <c r="K11" i="2"/>
  <c r="T20" i="5"/>
  <c r="S20" i="5"/>
  <c r="W20" i="5"/>
  <c r="V20" i="5"/>
  <c r="U20" i="5"/>
  <c r="U41" i="5"/>
  <c r="S41" i="5"/>
  <c r="H18" i="2"/>
  <c r="U32" i="6"/>
  <c r="T32" i="6"/>
  <c r="W32" i="6"/>
  <c r="V32" i="6"/>
  <c r="S32" i="6"/>
  <c r="T50" i="5"/>
  <c r="S50" i="5"/>
  <c r="W50" i="5"/>
  <c r="V50" i="5"/>
  <c r="U50" i="5"/>
  <c r="V25" i="5"/>
  <c r="T25" i="5"/>
  <c r="U12" i="5"/>
  <c r="T12" i="5"/>
  <c r="W12" i="5"/>
  <c r="S12" i="5"/>
  <c r="V12" i="5"/>
  <c r="W16" i="5"/>
  <c r="W13" i="5"/>
  <c r="I41" i="5"/>
  <c r="M41" i="5"/>
  <c r="L41" i="5"/>
  <c r="J41" i="5"/>
  <c r="K41" i="5"/>
  <c r="L210" i="3"/>
  <c r="M210" i="3"/>
  <c r="L173" i="3"/>
  <c r="K173" i="3"/>
  <c r="J173" i="3"/>
  <c r="N173" i="3"/>
  <c r="M173" i="3"/>
  <c r="L157" i="3"/>
  <c r="K157" i="3"/>
  <c r="J157" i="3"/>
  <c r="N157" i="3"/>
  <c r="M157" i="3"/>
  <c r="I190" i="3"/>
  <c r="M137" i="3"/>
  <c r="L137" i="3"/>
  <c r="E43" i="2"/>
  <c r="M40" i="2"/>
  <c r="L40" i="2"/>
  <c r="L10" i="2"/>
  <c r="K10" i="2"/>
  <c r="J10" i="2"/>
  <c r="N10" i="2"/>
  <c r="M10" i="2"/>
  <c r="N12" i="2"/>
  <c r="W15" i="6"/>
  <c r="V15" i="6"/>
  <c r="S15" i="6"/>
  <c r="U15" i="6"/>
  <c r="T15" i="6"/>
  <c r="V31" i="6"/>
  <c r="U31" i="6"/>
  <c r="W31" i="6"/>
  <c r="T31" i="6"/>
  <c r="S31" i="6"/>
  <c r="S46" i="6"/>
  <c r="W46" i="6"/>
  <c r="V46" i="6"/>
  <c r="U46" i="6"/>
  <c r="T46" i="6"/>
  <c r="V51" i="6"/>
  <c r="U51" i="6"/>
  <c r="W51" i="6"/>
  <c r="T51" i="6"/>
  <c r="S51" i="6"/>
  <c r="V18" i="5"/>
  <c r="U18" i="5"/>
  <c r="T18" i="5"/>
  <c r="S18" i="5"/>
  <c r="W18" i="5"/>
  <c r="H192" i="3"/>
  <c r="U28" i="6"/>
  <c r="T28" i="6"/>
  <c r="W28" i="6"/>
  <c r="V28" i="6"/>
  <c r="S28" i="6"/>
  <c r="I36" i="5"/>
  <c r="K36" i="5"/>
  <c r="I187" i="3"/>
  <c r="N176" i="3"/>
  <c r="M176" i="3"/>
  <c r="L176" i="3"/>
  <c r="K176" i="3"/>
  <c r="J176" i="3"/>
  <c r="G187" i="3"/>
  <c r="G192" i="3"/>
  <c r="L8" i="5"/>
  <c r="J8" i="5"/>
  <c r="J7" i="5"/>
  <c r="L7" i="5"/>
  <c r="L12" i="5"/>
  <c r="J12" i="5"/>
  <c r="L25" i="5"/>
  <c r="J25" i="5"/>
  <c r="M131" i="3"/>
  <c r="J131" i="3"/>
  <c r="L131" i="3"/>
  <c r="K131" i="3"/>
  <c r="M69" i="2"/>
  <c r="L69" i="2"/>
  <c r="H128" i="19"/>
  <c r="X113" i="19"/>
  <c r="W119" i="19"/>
  <c r="X100" i="19"/>
  <c r="X87" i="19"/>
  <c r="R73" i="19"/>
  <c r="P73" i="19"/>
  <c r="X59" i="19"/>
  <c r="X42" i="19"/>
  <c r="W49" i="19"/>
  <c r="X26" i="19"/>
  <c r="P11" i="19"/>
  <c r="R11" i="19"/>
  <c r="X159" i="19"/>
  <c r="X144" i="19"/>
  <c r="H39" i="19"/>
  <c r="H13" i="19"/>
  <c r="G21" i="19"/>
  <c r="G9" i="19"/>
  <c r="H129" i="19"/>
  <c r="H116" i="19"/>
  <c r="H103" i="19"/>
  <c r="X88" i="19"/>
  <c r="R74" i="19"/>
  <c r="P74" i="19"/>
  <c r="X57" i="19"/>
  <c r="V49" i="19"/>
  <c r="V37" i="19"/>
  <c r="X41" i="19"/>
  <c r="P26" i="19"/>
  <c r="R26" i="19"/>
  <c r="F147" i="19"/>
  <c r="F63" i="19"/>
  <c r="F37" i="19"/>
  <c r="P16" i="19"/>
  <c r="R16" i="19"/>
  <c r="O21" i="19"/>
  <c r="R145" i="19"/>
  <c r="P145" i="19"/>
  <c r="P155" i="19"/>
  <c r="R155" i="19"/>
  <c r="L151" i="17"/>
  <c r="K151" i="17"/>
  <c r="J151" i="17"/>
  <c r="I151" i="17"/>
  <c r="M151" i="17"/>
  <c r="D119" i="17"/>
  <c r="L81" i="17"/>
  <c r="J81" i="17"/>
  <c r="M113" i="17"/>
  <c r="L113" i="17"/>
  <c r="K113" i="17"/>
  <c r="J113" i="17"/>
  <c r="I113" i="17"/>
  <c r="M61" i="17"/>
  <c r="L61" i="17"/>
  <c r="K61" i="17"/>
  <c r="J61" i="17"/>
  <c r="I61" i="17"/>
  <c r="C147" i="17"/>
  <c r="C133" i="17"/>
  <c r="C93" i="17"/>
  <c r="W18" i="16"/>
  <c r="AA18" i="16"/>
  <c r="Z18" i="16"/>
  <c r="Y18" i="16"/>
  <c r="X18" i="16"/>
  <c r="M144" i="17"/>
  <c r="L144" i="17"/>
  <c r="K144" i="17"/>
  <c r="J144" i="17"/>
  <c r="I144" i="17"/>
  <c r="M110" i="17"/>
  <c r="L110" i="17"/>
  <c r="K110" i="17"/>
  <c r="J110" i="17"/>
  <c r="I110" i="17"/>
  <c r="M58" i="17"/>
  <c r="L58" i="17"/>
  <c r="K58" i="17"/>
  <c r="J58" i="17"/>
  <c r="I58" i="17"/>
  <c r="X13" i="17"/>
  <c r="W13" i="17"/>
  <c r="V21" i="17"/>
  <c r="AA13" i="17"/>
  <c r="Z13" i="17"/>
  <c r="Y13" i="17"/>
  <c r="L108" i="17"/>
  <c r="K108" i="17"/>
  <c r="J108" i="17"/>
  <c r="I108" i="17"/>
  <c r="M108" i="17"/>
  <c r="H107" i="17"/>
  <c r="K85" i="17"/>
  <c r="J85" i="17"/>
  <c r="I85" i="17"/>
  <c r="M85" i="17"/>
  <c r="L85" i="17"/>
  <c r="J54" i="17"/>
  <c r="M54" i="17"/>
  <c r="L54" i="17"/>
  <c r="K54" i="17"/>
  <c r="I54" i="17"/>
  <c r="J131" i="17"/>
  <c r="I131" i="17"/>
  <c r="M131" i="17"/>
  <c r="L131" i="17"/>
  <c r="K131" i="17"/>
  <c r="I117" i="17"/>
  <c r="M117" i="17"/>
  <c r="L117" i="17"/>
  <c r="K117" i="17"/>
  <c r="J117" i="17"/>
  <c r="M86" i="17"/>
  <c r="L86" i="17"/>
  <c r="K86" i="17"/>
  <c r="J86" i="17"/>
  <c r="I86" i="17"/>
  <c r="Y19" i="16"/>
  <c r="W19" i="16"/>
  <c r="Z9" i="15"/>
  <c r="Y9" i="15"/>
  <c r="X9" i="15"/>
  <c r="AA9" i="15"/>
  <c r="W9" i="15"/>
  <c r="AA19" i="15"/>
  <c r="AA14" i="15"/>
  <c r="AA18" i="15"/>
  <c r="AA10" i="15"/>
  <c r="M122" i="17"/>
  <c r="H121" i="17"/>
  <c r="L122" i="17"/>
  <c r="K122" i="17"/>
  <c r="J122" i="17"/>
  <c r="I122" i="17"/>
  <c r="K81" i="17"/>
  <c r="I81" i="17"/>
  <c r="U21" i="15"/>
  <c r="G146" i="13"/>
  <c r="W15" i="13"/>
  <c r="Y15" i="13"/>
  <c r="V49" i="12"/>
  <c r="U49" i="12"/>
  <c r="L41" i="12"/>
  <c r="K41" i="12"/>
  <c r="L33" i="12"/>
  <c r="K33" i="12"/>
  <c r="K25" i="12"/>
  <c r="L25" i="12"/>
  <c r="L17" i="12"/>
  <c r="K17" i="12"/>
  <c r="G118" i="13"/>
  <c r="U42" i="12"/>
  <c r="X42" i="12"/>
  <c r="V42" i="12"/>
  <c r="I36" i="12"/>
  <c r="M36" i="12"/>
  <c r="L36" i="12"/>
  <c r="N36" i="12"/>
  <c r="K36" i="12"/>
  <c r="J36" i="12"/>
  <c r="G56" i="12"/>
  <c r="I9" i="12"/>
  <c r="J9" i="12"/>
  <c r="C55" i="12"/>
  <c r="F147" i="17"/>
  <c r="V19" i="14"/>
  <c r="U19" i="14"/>
  <c r="T19" i="14"/>
  <c r="C104" i="13"/>
  <c r="J49" i="12"/>
  <c r="I49" i="12"/>
  <c r="J41" i="12"/>
  <c r="I41" i="12"/>
  <c r="I33" i="12"/>
  <c r="J33" i="12"/>
  <c r="J25" i="12"/>
  <c r="I25" i="12"/>
  <c r="J17" i="12"/>
  <c r="I17" i="12"/>
  <c r="X9" i="12"/>
  <c r="V9" i="12"/>
  <c r="U9" i="12"/>
  <c r="N105" i="19"/>
  <c r="P97" i="19"/>
  <c r="P127" i="19"/>
  <c r="P157" i="19"/>
  <c r="N35" i="19"/>
  <c r="P29" i="19"/>
  <c r="P56" i="19"/>
  <c r="P102" i="19"/>
  <c r="P14" i="19"/>
  <c r="F149" i="17"/>
  <c r="C118" i="13"/>
  <c r="AA10" i="13"/>
  <c r="Z10" i="13"/>
  <c r="Y10" i="13"/>
  <c r="W10" i="13"/>
  <c r="X10" i="13"/>
  <c r="X52" i="12"/>
  <c r="U52" i="12"/>
  <c r="V52" i="12"/>
  <c r="M46" i="12"/>
  <c r="L46" i="12"/>
  <c r="K46" i="12"/>
  <c r="I46" i="12"/>
  <c r="N46" i="12"/>
  <c r="J46" i="12"/>
  <c r="X20" i="12"/>
  <c r="U20" i="12"/>
  <c r="V20" i="12"/>
  <c r="M13" i="12"/>
  <c r="L13" i="12"/>
  <c r="K13" i="12"/>
  <c r="I13" i="12"/>
  <c r="N13" i="12"/>
  <c r="J13" i="12"/>
  <c r="H55" i="12"/>
  <c r="E65" i="17"/>
  <c r="E135" i="17"/>
  <c r="L29" i="6"/>
  <c r="K29" i="6"/>
  <c r="M29" i="6"/>
  <c r="J29" i="6"/>
  <c r="I29" i="6"/>
  <c r="M31" i="6"/>
  <c r="M30" i="6"/>
  <c r="I18" i="6"/>
  <c r="K18" i="6"/>
  <c r="M108" i="13"/>
  <c r="L108" i="13"/>
  <c r="K108" i="13"/>
  <c r="J108" i="13"/>
  <c r="I108" i="13"/>
  <c r="K40" i="13"/>
  <c r="J40" i="13"/>
  <c r="I40" i="13"/>
  <c r="H48" i="13"/>
  <c r="L40" i="13"/>
  <c r="M40" i="13"/>
  <c r="M122" i="13"/>
  <c r="L122" i="13"/>
  <c r="K122" i="13"/>
  <c r="J122" i="13"/>
  <c r="I122" i="13"/>
  <c r="M51" i="13"/>
  <c r="L51" i="13"/>
  <c r="K51" i="13"/>
  <c r="J51" i="13"/>
  <c r="I51" i="13"/>
  <c r="M128" i="13"/>
  <c r="L128" i="13"/>
  <c r="K128" i="13"/>
  <c r="J128" i="13"/>
  <c r="I128" i="13"/>
  <c r="L37" i="13"/>
  <c r="K37" i="13"/>
  <c r="J37" i="13"/>
  <c r="M37" i="13"/>
  <c r="I37" i="13"/>
  <c r="L114" i="13"/>
  <c r="K114" i="13"/>
  <c r="J114" i="13"/>
  <c r="I114" i="13"/>
  <c r="M114" i="13"/>
  <c r="K74" i="13"/>
  <c r="J74" i="13"/>
  <c r="I74" i="13"/>
  <c r="L74" i="13"/>
  <c r="M74" i="13"/>
  <c r="K143" i="13"/>
  <c r="J143" i="13"/>
  <c r="I143" i="13"/>
  <c r="M143" i="13"/>
  <c r="L143" i="13"/>
  <c r="J52" i="13"/>
  <c r="I52" i="13"/>
  <c r="M52" i="13"/>
  <c r="L52" i="13"/>
  <c r="K52" i="13"/>
  <c r="J121" i="13"/>
  <c r="I121" i="13"/>
  <c r="M121" i="13"/>
  <c r="L121" i="13"/>
  <c r="K121" i="13"/>
  <c r="I55" i="13"/>
  <c r="M55" i="13"/>
  <c r="L55" i="13"/>
  <c r="K55" i="13"/>
  <c r="J55" i="13"/>
  <c r="I124" i="13"/>
  <c r="H132" i="13"/>
  <c r="M124" i="13"/>
  <c r="L124" i="13"/>
  <c r="K124" i="13"/>
  <c r="J124" i="13"/>
  <c r="L24" i="13"/>
  <c r="K24" i="13"/>
  <c r="M24" i="13"/>
  <c r="J24" i="13"/>
  <c r="I24" i="13"/>
  <c r="M93" i="13"/>
  <c r="L93" i="13"/>
  <c r="K93" i="13"/>
  <c r="J93" i="13"/>
  <c r="I93" i="13"/>
  <c r="I45" i="6"/>
  <c r="K45" i="6"/>
  <c r="I24" i="6"/>
  <c r="M24" i="6"/>
  <c r="L24" i="6"/>
  <c r="K24" i="6"/>
  <c r="J24" i="6"/>
  <c r="E54" i="12"/>
  <c r="D48" i="13"/>
  <c r="L113" i="13"/>
  <c r="J113" i="13"/>
  <c r="E90" i="13"/>
  <c r="J82" i="13"/>
  <c r="L82" i="13"/>
  <c r="W56" i="12"/>
  <c r="W19" i="12"/>
  <c r="W51" i="12"/>
  <c r="W21" i="12"/>
  <c r="W53" i="12"/>
  <c r="L45" i="6"/>
  <c r="J45" i="6"/>
  <c r="L14" i="6"/>
  <c r="K14" i="6"/>
  <c r="M14" i="6"/>
  <c r="J14" i="6"/>
  <c r="I14" i="6"/>
  <c r="M65" i="13"/>
  <c r="L65" i="13"/>
  <c r="K65" i="13"/>
  <c r="J65" i="13"/>
  <c r="I65" i="13"/>
  <c r="D118" i="13"/>
  <c r="M36" i="6"/>
  <c r="L36" i="6"/>
  <c r="I36" i="6"/>
  <c r="K36" i="6"/>
  <c r="J36" i="6"/>
  <c r="M38" i="6"/>
  <c r="T49" i="6"/>
  <c r="S49" i="6"/>
  <c r="W49" i="6"/>
  <c r="V49" i="6"/>
  <c r="U49" i="6"/>
  <c r="J19" i="6"/>
  <c r="I19" i="6"/>
  <c r="M19" i="6"/>
  <c r="L19" i="6"/>
  <c r="K19" i="6"/>
  <c r="U45" i="5"/>
  <c r="T45" i="5"/>
  <c r="V45" i="5"/>
  <c r="W45" i="5"/>
  <c r="S45" i="5"/>
  <c r="T30" i="5"/>
  <c r="S30" i="5"/>
  <c r="V30" i="5"/>
  <c r="W30" i="5"/>
  <c r="U30" i="5"/>
  <c r="U8" i="5"/>
  <c r="S8" i="5"/>
  <c r="J214" i="3"/>
  <c r="K214" i="3"/>
  <c r="H186" i="3"/>
  <c r="K175" i="3"/>
  <c r="J175" i="3"/>
  <c r="J159" i="3"/>
  <c r="K159" i="3"/>
  <c r="K60" i="2"/>
  <c r="J60" i="2"/>
  <c r="K16" i="2"/>
  <c r="J16" i="2"/>
  <c r="V24" i="6"/>
  <c r="T24" i="6"/>
  <c r="W31" i="5"/>
  <c r="V31" i="5"/>
  <c r="S31" i="5"/>
  <c r="U31" i="5"/>
  <c r="T31" i="5"/>
  <c r="S17" i="5"/>
  <c r="U17" i="5"/>
  <c r="W17" i="5"/>
  <c r="V17" i="5"/>
  <c r="T17" i="5"/>
  <c r="W21" i="5"/>
  <c r="W19" i="5"/>
  <c r="T10" i="5"/>
  <c r="V10" i="5"/>
  <c r="T32" i="5"/>
  <c r="S32" i="5"/>
  <c r="V32" i="5"/>
  <c r="W32" i="5"/>
  <c r="U32" i="5"/>
  <c r="J217" i="3"/>
  <c r="N217" i="3"/>
  <c r="L217" i="3"/>
  <c r="M217" i="3"/>
  <c r="K217" i="3"/>
  <c r="E187" i="3"/>
  <c r="E193" i="3"/>
  <c r="J136" i="3"/>
  <c r="N136" i="3"/>
  <c r="L136" i="3"/>
  <c r="M136" i="3"/>
  <c r="K136" i="3"/>
  <c r="W34" i="5"/>
  <c r="T34" i="5"/>
  <c r="S34" i="5"/>
  <c r="V34" i="5"/>
  <c r="U34" i="5"/>
  <c r="S49" i="5"/>
  <c r="U49" i="5"/>
  <c r="F194" i="3"/>
  <c r="F43" i="2"/>
  <c r="K17" i="5"/>
  <c r="M17" i="5"/>
  <c r="J17" i="5"/>
  <c r="I17" i="5"/>
  <c r="L17" i="5"/>
  <c r="M18" i="5"/>
  <c r="M21" i="5"/>
  <c r="I29" i="5"/>
  <c r="K29" i="5"/>
  <c r="M29" i="5"/>
  <c r="L29" i="5"/>
  <c r="J29" i="5"/>
  <c r="I49" i="5"/>
  <c r="M49" i="5"/>
  <c r="L49" i="5"/>
  <c r="K49" i="5"/>
  <c r="J49" i="5"/>
  <c r="L208" i="3"/>
  <c r="K208" i="3"/>
  <c r="J208" i="3"/>
  <c r="N208" i="3"/>
  <c r="M208" i="3"/>
  <c r="N214" i="3"/>
  <c r="N218" i="3"/>
  <c r="N210" i="3"/>
  <c r="M171" i="3"/>
  <c r="L171" i="3"/>
  <c r="E188" i="3"/>
  <c r="M155" i="3"/>
  <c r="L155" i="3"/>
  <c r="L62" i="2"/>
  <c r="K62" i="2"/>
  <c r="J62" i="2"/>
  <c r="N62" i="2"/>
  <c r="M62" i="2"/>
  <c r="G42" i="2"/>
  <c r="E17" i="2"/>
  <c r="M8" i="2"/>
  <c r="L8" i="2"/>
  <c r="H195" i="3"/>
  <c r="W18" i="6"/>
  <c r="V18" i="6"/>
  <c r="S18" i="6"/>
  <c r="U18" i="6"/>
  <c r="T18" i="6"/>
  <c r="V39" i="6"/>
  <c r="U39" i="6"/>
  <c r="T39" i="6"/>
  <c r="S39" i="6"/>
  <c r="W39" i="6"/>
  <c r="W40" i="6"/>
  <c r="K51" i="5"/>
  <c r="I51" i="5"/>
  <c r="H188" i="3"/>
  <c r="N172" i="3"/>
  <c r="M172" i="3"/>
  <c r="L172" i="3"/>
  <c r="K172" i="3"/>
  <c r="J172" i="3"/>
  <c r="N138" i="3"/>
  <c r="M138" i="3"/>
  <c r="L138" i="3"/>
  <c r="K138" i="3"/>
  <c r="J138" i="3"/>
  <c r="G196" i="3"/>
  <c r="L10" i="5"/>
  <c r="J10" i="5"/>
  <c r="L15" i="5"/>
  <c r="J15" i="5"/>
  <c r="L23" i="5"/>
  <c r="J23" i="5"/>
  <c r="M124" i="3"/>
  <c r="L124" i="3"/>
  <c r="K124" i="3"/>
  <c r="J124" i="3"/>
  <c r="J127" i="19"/>
  <c r="H127" i="19"/>
  <c r="H84" i="19"/>
  <c r="G91" i="19"/>
  <c r="F51" i="19"/>
  <c r="H52" i="19"/>
  <c r="H16" i="19"/>
  <c r="H137" i="19"/>
  <c r="H146" i="19"/>
  <c r="X126" i="19"/>
  <c r="W133" i="19"/>
  <c r="R112" i="19"/>
  <c r="P112" i="19"/>
  <c r="O119" i="19"/>
  <c r="R99" i="19"/>
  <c r="P99" i="19"/>
  <c r="O105" i="19"/>
  <c r="R86" i="19"/>
  <c r="P86" i="19"/>
  <c r="J72" i="19"/>
  <c r="H72" i="19"/>
  <c r="H58" i="19"/>
  <c r="F49" i="19"/>
  <c r="H41" i="19"/>
  <c r="X25" i="19"/>
  <c r="X139" i="19"/>
  <c r="W147" i="19"/>
  <c r="W161" i="19"/>
  <c r="X153" i="19"/>
  <c r="H56" i="19"/>
  <c r="J56" i="19"/>
  <c r="X127" i="19"/>
  <c r="X114" i="19"/>
  <c r="X101" i="19"/>
  <c r="R87" i="19"/>
  <c r="P87" i="19"/>
  <c r="J73" i="19"/>
  <c r="H73" i="19"/>
  <c r="X40" i="19"/>
  <c r="V23" i="19"/>
  <c r="X24" i="19"/>
  <c r="H54" i="19"/>
  <c r="P33" i="19"/>
  <c r="R33" i="19"/>
  <c r="V21" i="19"/>
  <c r="X14" i="19"/>
  <c r="R150" i="19"/>
  <c r="P150" i="19"/>
  <c r="O149" i="19"/>
  <c r="P159" i="19"/>
  <c r="R159" i="19"/>
  <c r="C149" i="17"/>
  <c r="R21" i="17"/>
  <c r="D135" i="17"/>
  <c r="L136" i="17"/>
  <c r="J136" i="17"/>
  <c r="S21" i="16"/>
  <c r="Z14" i="15"/>
  <c r="X14" i="15"/>
  <c r="M141" i="17"/>
  <c r="L141" i="17"/>
  <c r="K141" i="17"/>
  <c r="J141" i="17"/>
  <c r="I141" i="17"/>
  <c r="M89" i="17"/>
  <c r="L89" i="17"/>
  <c r="K89" i="17"/>
  <c r="J89" i="17"/>
  <c r="I89" i="17"/>
  <c r="U21" i="17"/>
  <c r="U9" i="17"/>
  <c r="L142" i="17"/>
  <c r="K142" i="17"/>
  <c r="J142" i="17"/>
  <c r="I142" i="17"/>
  <c r="M142" i="17"/>
  <c r="D77" i="17"/>
  <c r="Z14" i="17"/>
  <c r="Y14" i="17"/>
  <c r="X14" i="17"/>
  <c r="W14" i="17"/>
  <c r="K94" i="17"/>
  <c r="J94" i="17"/>
  <c r="I94" i="17"/>
  <c r="M94" i="17"/>
  <c r="H93" i="17"/>
  <c r="L94" i="17"/>
  <c r="J62" i="17"/>
  <c r="I62" i="17"/>
  <c r="M62" i="17"/>
  <c r="L62" i="17"/>
  <c r="K62" i="17"/>
  <c r="J140" i="17"/>
  <c r="I140" i="17"/>
  <c r="M140" i="17"/>
  <c r="L140" i="17"/>
  <c r="K140" i="17"/>
  <c r="I126" i="17"/>
  <c r="M126" i="17"/>
  <c r="L126" i="17"/>
  <c r="K126" i="17"/>
  <c r="J126" i="17"/>
  <c r="M95" i="17"/>
  <c r="L95" i="17"/>
  <c r="K95" i="17"/>
  <c r="J95" i="17"/>
  <c r="I95" i="17"/>
  <c r="X19" i="15"/>
  <c r="Z19" i="15"/>
  <c r="D91" i="17"/>
  <c r="D79" i="17"/>
  <c r="G79" i="17"/>
  <c r="AA20" i="16"/>
  <c r="Z20" i="16"/>
  <c r="Y20" i="16"/>
  <c r="X20" i="16"/>
  <c r="W20" i="16"/>
  <c r="R9" i="16"/>
  <c r="T16" i="14"/>
  <c r="K113" i="13"/>
  <c r="I113" i="13"/>
  <c r="C90" i="13"/>
  <c r="K61" i="13"/>
  <c r="I61" i="13"/>
  <c r="Q20" i="13"/>
  <c r="F121" i="17"/>
  <c r="C62" i="13"/>
  <c r="I48" i="12"/>
  <c r="M48" i="12"/>
  <c r="L48" i="12"/>
  <c r="K48" i="12"/>
  <c r="J48" i="12"/>
  <c r="N48" i="12"/>
  <c r="N49" i="12"/>
  <c r="N51" i="12"/>
  <c r="U22" i="12"/>
  <c r="X22" i="12"/>
  <c r="V22" i="12"/>
  <c r="I16" i="12"/>
  <c r="M16" i="12"/>
  <c r="L16" i="12"/>
  <c r="K16" i="12"/>
  <c r="J16" i="12"/>
  <c r="N16" i="12"/>
  <c r="N17" i="12"/>
  <c r="N19" i="12"/>
  <c r="H53" i="12"/>
  <c r="U21" i="14"/>
  <c r="T21" i="14"/>
  <c r="V21" i="14"/>
  <c r="U20" i="13"/>
  <c r="O23" i="14"/>
  <c r="Y9" i="13"/>
  <c r="W9" i="13"/>
  <c r="V47" i="12"/>
  <c r="U47" i="12"/>
  <c r="V39" i="12"/>
  <c r="U39" i="12"/>
  <c r="V31" i="12"/>
  <c r="U31" i="12"/>
  <c r="U23" i="12"/>
  <c r="V23" i="12"/>
  <c r="V15" i="12"/>
  <c r="U15" i="12"/>
  <c r="D56" i="12"/>
  <c r="P114" i="19"/>
  <c r="P140" i="19"/>
  <c r="P17" i="19"/>
  <c r="N107" i="19"/>
  <c r="N37" i="19"/>
  <c r="P38" i="19"/>
  <c r="P72" i="19"/>
  <c r="N119" i="19"/>
  <c r="P111" i="19"/>
  <c r="P31" i="19"/>
  <c r="N149" i="19"/>
  <c r="X32" i="12"/>
  <c r="U32" i="12"/>
  <c r="V32" i="12"/>
  <c r="M26" i="12"/>
  <c r="L26" i="12"/>
  <c r="K26" i="12"/>
  <c r="I26" i="12"/>
  <c r="N26" i="12"/>
  <c r="J26" i="12"/>
  <c r="N29" i="12"/>
  <c r="N27" i="12"/>
  <c r="E133" i="17"/>
  <c r="E91" i="17"/>
  <c r="W38" i="12"/>
  <c r="M156" i="13"/>
  <c r="L156" i="13"/>
  <c r="K156" i="13"/>
  <c r="J156" i="13"/>
  <c r="I156" i="13"/>
  <c r="M59" i="13"/>
  <c r="L59" i="13"/>
  <c r="K59" i="13"/>
  <c r="J59" i="13"/>
  <c r="I59" i="13"/>
  <c r="M137" i="13"/>
  <c r="L137" i="13"/>
  <c r="K137" i="13"/>
  <c r="J137" i="13"/>
  <c r="I137" i="13"/>
  <c r="L45" i="13"/>
  <c r="K45" i="13"/>
  <c r="J45" i="13"/>
  <c r="I45" i="13"/>
  <c r="M45" i="13"/>
  <c r="L123" i="13"/>
  <c r="K123" i="13"/>
  <c r="J123" i="13"/>
  <c r="I123" i="13"/>
  <c r="M123" i="13"/>
  <c r="K83" i="13"/>
  <c r="J83" i="13"/>
  <c r="I83" i="13"/>
  <c r="M83" i="13"/>
  <c r="L83" i="13"/>
  <c r="H90" i="13"/>
  <c r="K152" i="13"/>
  <c r="J152" i="13"/>
  <c r="I152" i="13"/>
  <c r="H160" i="13"/>
  <c r="M152" i="13"/>
  <c r="L152" i="13"/>
  <c r="J60" i="13"/>
  <c r="I60" i="13"/>
  <c r="M60" i="13"/>
  <c r="K60" i="13"/>
  <c r="L60" i="13"/>
  <c r="J129" i="13"/>
  <c r="I129" i="13"/>
  <c r="M129" i="13"/>
  <c r="L129" i="13"/>
  <c r="K129" i="13"/>
  <c r="I64" i="13"/>
  <c r="M64" i="13"/>
  <c r="L64" i="13"/>
  <c r="J64" i="13"/>
  <c r="K64" i="13"/>
  <c r="I141" i="13"/>
  <c r="M141" i="13"/>
  <c r="L141" i="13"/>
  <c r="K141" i="13"/>
  <c r="J141" i="13"/>
  <c r="L32" i="13"/>
  <c r="K32" i="13"/>
  <c r="M32" i="13"/>
  <c r="J32" i="13"/>
  <c r="I32" i="13"/>
  <c r="M101" i="13"/>
  <c r="L101" i="13"/>
  <c r="K101" i="13"/>
  <c r="J101" i="13"/>
  <c r="I101" i="13"/>
  <c r="W34" i="12"/>
  <c r="W28" i="12"/>
  <c r="S20" i="13"/>
  <c r="E160" i="13"/>
  <c r="L22" i="13"/>
  <c r="J22" i="13"/>
  <c r="W23" i="12"/>
  <c r="W55" i="12"/>
  <c r="W25" i="12"/>
  <c r="W57" i="12"/>
  <c r="L33" i="6"/>
  <c r="K33" i="6"/>
  <c r="M33" i="6"/>
  <c r="J33" i="6"/>
  <c r="I33" i="6"/>
  <c r="K22" i="6"/>
  <c r="I22" i="6"/>
  <c r="M39" i="13"/>
  <c r="L39" i="13"/>
  <c r="J39" i="13"/>
  <c r="I39" i="13"/>
  <c r="K39" i="13"/>
  <c r="W20" i="12"/>
  <c r="L13" i="6"/>
  <c r="J13" i="6"/>
  <c r="T17" i="6"/>
  <c r="S17" i="6"/>
  <c r="W17" i="6"/>
  <c r="V17" i="6"/>
  <c r="U17" i="6"/>
  <c r="W21" i="6"/>
  <c r="I44" i="5"/>
  <c r="K44" i="5"/>
  <c r="L30" i="5"/>
  <c r="K30" i="5"/>
  <c r="J30" i="5"/>
  <c r="M30" i="5"/>
  <c r="I30" i="5"/>
  <c r="U25" i="5"/>
  <c r="S25" i="5"/>
  <c r="I21" i="5"/>
  <c r="K21" i="5"/>
  <c r="T7" i="5"/>
  <c r="V7" i="5"/>
  <c r="F189" i="3"/>
  <c r="K12" i="2"/>
  <c r="J12" i="2"/>
  <c r="U20" i="6"/>
  <c r="T20" i="6"/>
  <c r="S20" i="6"/>
  <c r="W20" i="6"/>
  <c r="V20" i="6"/>
  <c r="V42" i="5"/>
  <c r="T42" i="5"/>
  <c r="I31" i="5"/>
  <c r="K31" i="5"/>
  <c r="M31" i="5"/>
  <c r="L31" i="5"/>
  <c r="J31" i="5"/>
  <c r="V40" i="5"/>
  <c r="U40" i="5"/>
  <c r="W40" i="5"/>
  <c r="T40" i="5"/>
  <c r="S40" i="5"/>
  <c r="J213" i="3"/>
  <c r="L213" i="3"/>
  <c r="N213" i="3"/>
  <c r="M213" i="3"/>
  <c r="K213" i="3"/>
  <c r="J174" i="3"/>
  <c r="N174" i="3"/>
  <c r="M174" i="3"/>
  <c r="L174" i="3"/>
  <c r="K174" i="3"/>
  <c r="J158" i="3"/>
  <c r="N158" i="3"/>
  <c r="L158" i="3"/>
  <c r="M158" i="3"/>
  <c r="K158" i="3"/>
  <c r="M33" i="2"/>
  <c r="L33" i="2"/>
  <c r="J11" i="5"/>
  <c r="I11" i="5"/>
  <c r="L11" i="5"/>
  <c r="M11" i="5"/>
  <c r="K11" i="5"/>
  <c r="H193" i="3"/>
  <c r="H42" i="2"/>
  <c r="K39" i="2"/>
  <c r="J39" i="2"/>
  <c r="V16" i="5"/>
  <c r="T16" i="5"/>
  <c r="M37" i="5"/>
  <c r="I37" i="5"/>
  <c r="J37" i="5"/>
  <c r="L37" i="5"/>
  <c r="K37" i="5"/>
  <c r="L38" i="5"/>
  <c r="K38" i="5"/>
  <c r="J38" i="5"/>
  <c r="I38" i="5"/>
  <c r="M38" i="5"/>
  <c r="L185" i="3"/>
  <c r="K185" i="3"/>
  <c r="J185" i="3"/>
  <c r="N185" i="3"/>
  <c r="I196" i="3"/>
  <c r="M185" i="3"/>
  <c r="L169" i="3"/>
  <c r="K169" i="3"/>
  <c r="J169" i="3"/>
  <c r="N169" i="3"/>
  <c r="M169" i="3"/>
  <c r="L153" i="3"/>
  <c r="K153" i="3"/>
  <c r="J153" i="3"/>
  <c r="N153" i="3"/>
  <c r="M153" i="3"/>
  <c r="N163" i="3"/>
  <c r="I186" i="3"/>
  <c r="N155" i="3"/>
  <c r="N159" i="3"/>
  <c r="M60" i="2"/>
  <c r="L60" i="2"/>
  <c r="L38" i="2"/>
  <c r="N38" i="2"/>
  <c r="K38" i="2"/>
  <c r="J38" i="2"/>
  <c r="M38" i="2"/>
  <c r="N40" i="2"/>
  <c r="N39" i="2"/>
  <c r="L20" i="2"/>
  <c r="K20" i="2"/>
  <c r="J20" i="2"/>
  <c r="M20" i="2"/>
  <c r="H191" i="3"/>
  <c r="W26" i="6"/>
  <c r="V26" i="6"/>
  <c r="S26" i="6"/>
  <c r="U26" i="6"/>
  <c r="T26" i="6"/>
  <c r="V47" i="6"/>
  <c r="U47" i="6"/>
  <c r="W47" i="6"/>
  <c r="T47" i="6"/>
  <c r="S47" i="6"/>
  <c r="V8" i="6"/>
  <c r="U8" i="6"/>
  <c r="T8" i="6"/>
  <c r="W8" i="6"/>
  <c r="S8" i="6"/>
  <c r="M48" i="5"/>
  <c r="J48" i="5"/>
  <c r="I48" i="5"/>
  <c r="L48" i="5"/>
  <c r="K48" i="5"/>
  <c r="M51" i="5"/>
  <c r="N168" i="3"/>
  <c r="M168" i="3"/>
  <c r="L168" i="3"/>
  <c r="K168" i="3"/>
  <c r="J168" i="3"/>
  <c r="J21" i="5"/>
  <c r="L21" i="5"/>
  <c r="L18" i="5"/>
  <c r="J18" i="5"/>
  <c r="G191" i="3"/>
  <c r="N71" i="2"/>
  <c r="M71" i="2"/>
  <c r="L71" i="2"/>
  <c r="K71" i="2"/>
  <c r="J71" i="2"/>
  <c r="K128" i="3"/>
  <c r="J128" i="3"/>
  <c r="M128" i="3"/>
  <c r="L128" i="3"/>
  <c r="H123" i="19"/>
  <c r="H80" i="19"/>
  <c r="G79" i="19"/>
  <c r="H43" i="19"/>
  <c r="H141" i="19"/>
  <c r="H151" i="19"/>
  <c r="X154" i="19"/>
  <c r="R125" i="19"/>
  <c r="P125" i="19"/>
  <c r="O133" i="19"/>
  <c r="H111" i="19"/>
  <c r="G119" i="19"/>
  <c r="H98" i="19"/>
  <c r="H85" i="19"/>
  <c r="X70" i="19"/>
  <c r="W77" i="19"/>
  <c r="H57" i="19"/>
  <c r="H40" i="19"/>
  <c r="J40" i="19"/>
  <c r="F23" i="19"/>
  <c r="H23" i="19" s="1"/>
  <c r="H24" i="19"/>
  <c r="X143" i="19"/>
  <c r="X157" i="19"/>
  <c r="V119" i="19"/>
  <c r="F93" i="19"/>
  <c r="P53" i="19"/>
  <c r="R53" i="19"/>
  <c r="H156" i="19"/>
  <c r="R126" i="19"/>
  <c r="P126" i="19"/>
  <c r="R113" i="19"/>
  <c r="P113" i="19"/>
  <c r="R100" i="19"/>
  <c r="P100" i="19"/>
  <c r="J86" i="19"/>
  <c r="H86" i="19"/>
  <c r="X71" i="19"/>
  <c r="H55" i="19"/>
  <c r="J55" i="19"/>
  <c r="G63" i="19"/>
  <c r="G51" i="19"/>
  <c r="H20" i="19"/>
  <c r="P68" i="19"/>
  <c r="R68" i="19"/>
  <c r="X31" i="19"/>
  <c r="V35" i="19"/>
  <c r="R154" i="19"/>
  <c r="P154" i="19"/>
  <c r="O161" i="19"/>
  <c r="O147" i="19"/>
  <c r="R139" i="19"/>
  <c r="P139" i="19"/>
  <c r="O135" i="19"/>
  <c r="L99" i="17"/>
  <c r="K99" i="17"/>
  <c r="J99" i="17"/>
  <c r="I99" i="17"/>
  <c r="M99" i="17"/>
  <c r="I57" i="17"/>
  <c r="M57" i="17"/>
  <c r="L57" i="17"/>
  <c r="K57" i="17"/>
  <c r="J57" i="17"/>
  <c r="H63" i="17"/>
  <c r="Z12" i="17"/>
  <c r="Y12" i="17"/>
  <c r="X12" i="17"/>
  <c r="W12" i="17"/>
  <c r="J98" i="17"/>
  <c r="D105" i="17"/>
  <c r="L98" i="17"/>
  <c r="L67" i="17"/>
  <c r="J67" i="17"/>
  <c r="D121" i="17"/>
  <c r="W17" i="16"/>
  <c r="Y17" i="16"/>
  <c r="Z15" i="15"/>
  <c r="Y15" i="15"/>
  <c r="AA15" i="15"/>
  <c r="X15" i="15"/>
  <c r="W15" i="15"/>
  <c r="W20" i="17"/>
  <c r="Y20" i="17"/>
  <c r="Q9" i="17"/>
  <c r="C119" i="17"/>
  <c r="Z11" i="17"/>
  <c r="X11" i="17"/>
  <c r="X12" i="15"/>
  <c r="W12" i="15"/>
  <c r="AA12" i="15"/>
  <c r="Z12" i="15"/>
  <c r="Y12" i="15"/>
  <c r="M53" i="17"/>
  <c r="K53" i="17"/>
  <c r="J53" i="17"/>
  <c r="L53" i="17"/>
  <c r="I53" i="17"/>
  <c r="G93" i="17"/>
  <c r="T21" i="17"/>
  <c r="T9" i="17"/>
  <c r="K102" i="17"/>
  <c r="J102" i="17"/>
  <c r="I102" i="17"/>
  <c r="M102" i="17"/>
  <c r="L102" i="17"/>
  <c r="J71" i="17"/>
  <c r="I71" i="17"/>
  <c r="M71" i="17"/>
  <c r="L71" i="17"/>
  <c r="K71" i="17"/>
  <c r="J157" i="17"/>
  <c r="I157" i="17"/>
  <c r="M157" i="17"/>
  <c r="L157" i="17"/>
  <c r="K157" i="17"/>
  <c r="I143" i="17"/>
  <c r="M143" i="17"/>
  <c r="L143" i="17"/>
  <c r="K143" i="17"/>
  <c r="J143" i="17"/>
  <c r="M103" i="17"/>
  <c r="L103" i="17"/>
  <c r="K103" i="17"/>
  <c r="J103" i="17"/>
  <c r="I103" i="17"/>
  <c r="Z17" i="15"/>
  <c r="Y17" i="15"/>
  <c r="X17" i="15"/>
  <c r="AA17" i="15"/>
  <c r="W17" i="15"/>
  <c r="G107" i="17"/>
  <c r="G65" i="17"/>
  <c r="K98" i="17"/>
  <c r="I98" i="17"/>
  <c r="S23" i="14"/>
  <c r="V15" i="14"/>
  <c r="U15" i="14"/>
  <c r="T15" i="14"/>
  <c r="F90" i="13"/>
  <c r="F20" i="13"/>
  <c r="J47" i="12"/>
  <c r="I47" i="12"/>
  <c r="J39" i="12"/>
  <c r="I39" i="12"/>
  <c r="I31" i="12"/>
  <c r="J31" i="12"/>
  <c r="G55" i="12"/>
  <c r="J23" i="12"/>
  <c r="I23" i="12"/>
  <c r="A15" i="12"/>
  <c r="I15" i="12"/>
  <c r="J15" i="12"/>
  <c r="T22" i="14"/>
  <c r="V22" i="14"/>
  <c r="U22" i="14"/>
  <c r="W12" i="13"/>
  <c r="V20" i="13"/>
  <c r="AA12" i="13"/>
  <c r="Z12" i="13"/>
  <c r="Y12" i="13"/>
  <c r="X12" i="13"/>
  <c r="U54" i="12"/>
  <c r="X54" i="12"/>
  <c r="V54" i="12"/>
  <c r="U34" i="12"/>
  <c r="X34" i="12"/>
  <c r="V34" i="12"/>
  <c r="I28" i="12"/>
  <c r="M28" i="12"/>
  <c r="L28" i="12"/>
  <c r="N28" i="12"/>
  <c r="K28" i="12"/>
  <c r="J28" i="12"/>
  <c r="F107" i="17"/>
  <c r="U17" i="14"/>
  <c r="G132" i="13"/>
  <c r="J10" i="12"/>
  <c r="I10" i="12"/>
  <c r="N10" i="12"/>
  <c r="M10" i="12"/>
  <c r="L10" i="12"/>
  <c r="K10" i="12"/>
  <c r="C146" i="13"/>
  <c r="F76" i="13"/>
  <c r="L47" i="12"/>
  <c r="K47" i="12"/>
  <c r="K39" i="12"/>
  <c r="L39" i="12"/>
  <c r="K31" i="12"/>
  <c r="L31" i="12"/>
  <c r="K23" i="12"/>
  <c r="L23" i="12"/>
  <c r="K15" i="12"/>
  <c r="L15" i="12"/>
  <c r="F53" i="12"/>
  <c r="F57" i="12" s="1"/>
  <c r="P131" i="19"/>
  <c r="N91" i="19"/>
  <c r="N121" i="19"/>
  <c r="P46" i="19"/>
  <c r="P76" i="19"/>
  <c r="P115" i="19"/>
  <c r="P40" i="19"/>
  <c r="N147" i="19"/>
  <c r="F135" i="17"/>
  <c r="C160" i="13"/>
  <c r="X44" i="12"/>
  <c r="U44" i="12"/>
  <c r="V44" i="12"/>
  <c r="X47" i="12"/>
  <c r="X45" i="12"/>
  <c r="M38" i="12"/>
  <c r="L38" i="12"/>
  <c r="K38" i="12"/>
  <c r="I38" i="12"/>
  <c r="N38" i="12"/>
  <c r="J38" i="12"/>
  <c r="A12" i="12"/>
  <c r="E93" i="17"/>
  <c r="E51" i="17"/>
  <c r="E161" i="17"/>
  <c r="E121" i="17"/>
  <c r="E55" i="12"/>
  <c r="L37" i="6"/>
  <c r="K37" i="6"/>
  <c r="M37" i="6"/>
  <c r="J37" i="6"/>
  <c r="I37" i="6"/>
  <c r="K26" i="6"/>
  <c r="I26" i="6"/>
  <c r="M159" i="13"/>
  <c r="L159" i="13"/>
  <c r="K159" i="13"/>
  <c r="J159" i="13"/>
  <c r="I159" i="13"/>
  <c r="M68" i="13"/>
  <c r="L68" i="13"/>
  <c r="K68" i="13"/>
  <c r="J68" i="13"/>
  <c r="I68" i="13"/>
  <c r="H76" i="13"/>
  <c r="M145" i="13"/>
  <c r="L145" i="13"/>
  <c r="K145" i="13"/>
  <c r="J145" i="13"/>
  <c r="I145" i="13"/>
  <c r="L54" i="13"/>
  <c r="K54" i="13"/>
  <c r="J54" i="13"/>
  <c r="I54" i="13"/>
  <c r="H62" i="13"/>
  <c r="M54" i="13"/>
  <c r="L131" i="13"/>
  <c r="K131" i="13"/>
  <c r="J131" i="13"/>
  <c r="I131" i="13"/>
  <c r="M131" i="13"/>
  <c r="K92" i="13"/>
  <c r="J92" i="13"/>
  <c r="I92" i="13"/>
  <c r="L92" i="13"/>
  <c r="M92" i="13"/>
  <c r="J69" i="13"/>
  <c r="I69" i="13"/>
  <c r="M69" i="13"/>
  <c r="L69" i="13"/>
  <c r="K69" i="13"/>
  <c r="J138" i="13"/>
  <c r="I138" i="13"/>
  <c r="H146" i="13"/>
  <c r="M138" i="13"/>
  <c r="L138" i="13"/>
  <c r="K138" i="13"/>
  <c r="I72" i="13"/>
  <c r="M72" i="13"/>
  <c r="L72" i="13"/>
  <c r="K72" i="13"/>
  <c r="J72" i="13"/>
  <c r="I150" i="13"/>
  <c r="M150" i="13"/>
  <c r="L150" i="13"/>
  <c r="K150" i="13"/>
  <c r="J150" i="13"/>
  <c r="L41" i="13"/>
  <c r="K41" i="13"/>
  <c r="M41" i="13"/>
  <c r="J41" i="13"/>
  <c r="I41" i="13"/>
  <c r="H118" i="13"/>
  <c r="M110" i="13"/>
  <c r="L110" i="13"/>
  <c r="K110" i="13"/>
  <c r="J110" i="13"/>
  <c r="I110" i="13"/>
  <c r="W9" i="12"/>
  <c r="I32" i="6"/>
  <c r="M32" i="6"/>
  <c r="L32" i="6"/>
  <c r="K32" i="6"/>
  <c r="J32" i="6"/>
  <c r="M53" i="13"/>
  <c r="L53" i="13"/>
  <c r="K53" i="13"/>
  <c r="J53" i="13"/>
  <c r="I53" i="13"/>
  <c r="X16" i="13"/>
  <c r="Z16" i="13"/>
  <c r="E146" i="13"/>
  <c r="E118" i="13"/>
  <c r="L30" i="13"/>
  <c r="J30" i="13"/>
  <c r="W54" i="12"/>
  <c r="W27" i="12"/>
  <c r="W8" i="12"/>
  <c r="W29" i="12"/>
  <c r="W6" i="12"/>
  <c r="W44" i="12"/>
  <c r="W48" i="12"/>
  <c r="W16" i="12"/>
  <c r="W46" i="12"/>
  <c r="W13" i="12"/>
  <c r="W52" i="12"/>
  <c r="W42" i="12"/>
  <c r="I11" i="6"/>
  <c r="K11" i="6"/>
  <c r="D146" i="13"/>
  <c r="D76" i="13"/>
  <c r="D62" i="13"/>
  <c r="M44" i="6"/>
  <c r="L44" i="6"/>
  <c r="I44" i="6"/>
  <c r="K44" i="6"/>
  <c r="J44" i="6"/>
  <c r="T14" i="6"/>
  <c r="S14" i="6"/>
  <c r="W14" i="6"/>
  <c r="V14" i="6"/>
  <c r="U14" i="6"/>
  <c r="S42" i="5"/>
  <c r="U42" i="5"/>
  <c r="I25" i="5"/>
  <c r="K25" i="5"/>
  <c r="S19" i="5"/>
  <c r="U19" i="5"/>
  <c r="K210" i="3"/>
  <c r="J210" i="3"/>
  <c r="K171" i="3"/>
  <c r="J171" i="3"/>
  <c r="J155" i="3"/>
  <c r="K155" i="3"/>
  <c r="K8" i="2"/>
  <c r="J8" i="2"/>
  <c r="M40" i="5"/>
  <c r="J40" i="5"/>
  <c r="I40" i="5"/>
  <c r="K40" i="5"/>
  <c r="L40" i="5"/>
  <c r="V21" i="5"/>
  <c r="T21" i="5"/>
  <c r="I16" i="5"/>
  <c r="K16" i="5"/>
  <c r="M16" i="5"/>
  <c r="L16" i="5"/>
  <c r="J16" i="5"/>
  <c r="V48" i="5"/>
  <c r="U48" i="5"/>
  <c r="S48" i="5"/>
  <c r="W48" i="5"/>
  <c r="T48" i="5"/>
  <c r="W49" i="5"/>
  <c r="E189" i="3"/>
  <c r="W45" i="6"/>
  <c r="T45" i="6"/>
  <c r="S45" i="6"/>
  <c r="V45" i="6"/>
  <c r="U45" i="6"/>
  <c r="W10" i="6"/>
  <c r="T10" i="6"/>
  <c r="S10" i="6"/>
  <c r="V10" i="6"/>
  <c r="U10" i="6"/>
  <c r="K43" i="5"/>
  <c r="J43" i="5"/>
  <c r="L43" i="5"/>
  <c r="I43" i="5"/>
  <c r="M43" i="5"/>
  <c r="M44" i="5"/>
  <c r="F190" i="3"/>
  <c r="F196" i="3"/>
  <c r="J73" i="2"/>
  <c r="K73" i="2"/>
  <c r="M45" i="5"/>
  <c r="L45" i="5"/>
  <c r="I45" i="5"/>
  <c r="K45" i="5"/>
  <c r="J45" i="5"/>
  <c r="L46" i="5"/>
  <c r="K46" i="5"/>
  <c r="M46" i="5"/>
  <c r="J46" i="5"/>
  <c r="I46" i="5"/>
  <c r="E194" i="3"/>
  <c r="L183" i="3"/>
  <c r="M183" i="3"/>
  <c r="L167" i="3"/>
  <c r="M167" i="3"/>
  <c r="M74" i="2"/>
  <c r="L74" i="2"/>
  <c r="G68" i="2"/>
  <c r="M36" i="2"/>
  <c r="L36" i="2"/>
  <c r="M16" i="2"/>
  <c r="L16" i="2"/>
  <c r="T25" i="6"/>
  <c r="S25" i="6"/>
  <c r="W25" i="6"/>
  <c r="V25" i="6"/>
  <c r="U25" i="6"/>
  <c r="W34" i="6"/>
  <c r="V34" i="6"/>
  <c r="S34" i="6"/>
  <c r="U34" i="6"/>
  <c r="T34" i="6"/>
  <c r="V16" i="6"/>
  <c r="U16" i="6"/>
  <c r="W16" i="6"/>
  <c r="T16" i="6"/>
  <c r="S16" i="6"/>
  <c r="I23" i="5"/>
  <c r="K23" i="5"/>
  <c r="U44" i="6"/>
  <c r="S44" i="6"/>
  <c r="W46" i="5"/>
  <c r="T46" i="5"/>
  <c r="S46" i="5"/>
  <c r="V46" i="5"/>
  <c r="U46" i="5"/>
  <c r="N164" i="3"/>
  <c r="M164" i="3"/>
  <c r="L164" i="3"/>
  <c r="K164" i="3"/>
  <c r="J164" i="3"/>
  <c r="N171" i="3"/>
  <c r="N167" i="3"/>
  <c r="E42" i="2"/>
  <c r="L39" i="2"/>
  <c r="M39" i="2"/>
  <c r="F17" i="2"/>
  <c r="G189" i="3"/>
  <c r="L27" i="5"/>
  <c r="J27" i="5"/>
  <c r="J24" i="5"/>
  <c r="L24" i="5"/>
  <c r="J44" i="5"/>
  <c r="L44" i="5"/>
  <c r="M132" i="3"/>
  <c r="L132" i="3"/>
  <c r="K132" i="3"/>
  <c r="J132" i="3"/>
  <c r="H118" i="19"/>
  <c r="J75" i="19"/>
  <c r="H75" i="19"/>
  <c r="H42" i="19"/>
  <c r="G49" i="19"/>
  <c r="H145" i="19"/>
  <c r="J145" i="19"/>
  <c r="H155" i="19"/>
  <c r="F161" i="19"/>
  <c r="H143" i="19"/>
  <c r="J124" i="19"/>
  <c r="H124" i="19"/>
  <c r="X109" i="19"/>
  <c r="X96" i="19"/>
  <c r="X83" i="19"/>
  <c r="W91" i="19"/>
  <c r="V77" i="19"/>
  <c r="X69" i="19"/>
  <c r="P54" i="19"/>
  <c r="R54" i="19"/>
  <c r="X34" i="19"/>
  <c r="P19" i="19"/>
  <c r="R19" i="19"/>
  <c r="X138" i="19"/>
  <c r="X152" i="19"/>
  <c r="F119" i="19"/>
  <c r="H30" i="19"/>
  <c r="W149" i="19"/>
  <c r="X150" i="19"/>
  <c r="J125" i="19"/>
  <c r="H125" i="19"/>
  <c r="G133" i="19"/>
  <c r="G121" i="19"/>
  <c r="H112" i="19"/>
  <c r="J99" i="19"/>
  <c r="H99" i="19"/>
  <c r="X84" i="19"/>
  <c r="R70" i="19"/>
  <c r="P70" i="19"/>
  <c r="P52" i="19"/>
  <c r="R52" i="19"/>
  <c r="O51" i="19"/>
  <c r="H38" i="19"/>
  <c r="G37" i="19"/>
  <c r="X15" i="19"/>
  <c r="F107" i="19"/>
  <c r="V65" i="19"/>
  <c r="X47" i="19"/>
  <c r="F35" i="19"/>
  <c r="H11" i="19"/>
  <c r="J11" i="19"/>
  <c r="R158" i="19"/>
  <c r="P158" i="19"/>
  <c r="R143" i="19"/>
  <c r="P143" i="19"/>
  <c r="C105" i="17"/>
  <c r="C63" i="17"/>
  <c r="L115" i="17"/>
  <c r="J115" i="17"/>
  <c r="D161" i="17"/>
  <c r="J153" i="17"/>
  <c r="L153" i="17"/>
  <c r="D107" i="17"/>
  <c r="T21" i="15"/>
  <c r="W14" i="16"/>
  <c r="AA14" i="16"/>
  <c r="Z14" i="16"/>
  <c r="X14" i="16"/>
  <c r="Y14" i="16"/>
  <c r="V21" i="16"/>
  <c r="S21" i="15"/>
  <c r="U9" i="16"/>
  <c r="G51" i="17"/>
  <c r="L90" i="17"/>
  <c r="K90" i="17"/>
  <c r="J90" i="17"/>
  <c r="I90" i="17"/>
  <c r="M90" i="17"/>
  <c r="K111" i="17"/>
  <c r="J111" i="17"/>
  <c r="I111" i="17"/>
  <c r="H119" i="17"/>
  <c r="M111" i="17"/>
  <c r="L111" i="17"/>
  <c r="J80" i="17"/>
  <c r="I80" i="17"/>
  <c r="M80" i="17"/>
  <c r="H79" i="17"/>
  <c r="L80" i="17"/>
  <c r="K80" i="17"/>
  <c r="I66" i="17"/>
  <c r="M66" i="17"/>
  <c r="H65" i="17"/>
  <c r="L66" i="17"/>
  <c r="K66" i="17"/>
  <c r="J66" i="17"/>
  <c r="I152" i="17"/>
  <c r="M152" i="17"/>
  <c r="L152" i="17"/>
  <c r="K152" i="17"/>
  <c r="J152" i="17"/>
  <c r="M112" i="17"/>
  <c r="L112" i="17"/>
  <c r="K112" i="17"/>
  <c r="J112" i="17"/>
  <c r="I112" i="17"/>
  <c r="Y15" i="16"/>
  <c r="W15" i="16"/>
  <c r="M104" i="17"/>
  <c r="L104" i="17"/>
  <c r="K104" i="17"/>
  <c r="J104" i="17"/>
  <c r="I104" i="17"/>
  <c r="M70" i="17"/>
  <c r="L70" i="17"/>
  <c r="K70" i="17"/>
  <c r="J70" i="17"/>
  <c r="I70" i="17"/>
  <c r="G105" i="17"/>
  <c r="K115" i="17"/>
  <c r="I115" i="17"/>
  <c r="U11" i="14"/>
  <c r="K79" i="13"/>
  <c r="I79" i="13"/>
  <c r="F62" i="13"/>
  <c r="Y11" i="13"/>
  <c r="W11" i="13"/>
  <c r="U45" i="12"/>
  <c r="V45" i="12"/>
  <c r="V37" i="12"/>
  <c r="U37" i="12"/>
  <c r="V29" i="12"/>
  <c r="U29" i="12"/>
  <c r="U21" i="12"/>
  <c r="V21" i="12"/>
  <c r="V11" i="12"/>
  <c r="U11" i="12"/>
  <c r="C20" i="13"/>
  <c r="U46" i="12"/>
  <c r="X46" i="12"/>
  <c r="V46" i="12"/>
  <c r="I40" i="12"/>
  <c r="M40" i="12"/>
  <c r="L40" i="12"/>
  <c r="N40" i="12"/>
  <c r="K40" i="12"/>
  <c r="J40" i="12"/>
  <c r="U13" i="12"/>
  <c r="X13" i="12"/>
  <c r="V13" i="12"/>
  <c r="P23" i="14"/>
  <c r="C76" i="13"/>
  <c r="F56" i="12"/>
  <c r="F146" i="13"/>
  <c r="G48" i="13"/>
  <c r="Y17" i="13"/>
  <c r="W17" i="13"/>
  <c r="V55" i="12"/>
  <c r="U55" i="12"/>
  <c r="P101" i="19"/>
  <c r="N49" i="19"/>
  <c r="P32" i="19"/>
  <c r="N63" i="19"/>
  <c r="P55" i="19"/>
  <c r="P81" i="19"/>
  <c r="P124" i="19"/>
  <c r="P48" i="19"/>
  <c r="F79" i="17"/>
  <c r="F65" i="17"/>
  <c r="F160" i="13"/>
  <c r="G62" i="13"/>
  <c r="AA14" i="13"/>
  <c r="Z14" i="13"/>
  <c r="Y14" i="13"/>
  <c r="W14" i="13"/>
  <c r="X14" i="13"/>
  <c r="M50" i="12"/>
  <c r="L50" i="12"/>
  <c r="K50" i="12"/>
  <c r="I50" i="12"/>
  <c r="J50" i="12"/>
  <c r="N50" i="12"/>
  <c r="X24" i="12"/>
  <c r="U24" i="12"/>
  <c r="V24" i="12"/>
  <c r="M18" i="12"/>
  <c r="L18" i="12"/>
  <c r="K18" i="12"/>
  <c r="I18" i="12"/>
  <c r="J18" i="12"/>
  <c r="N18" i="12"/>
  <c r="E107" i="17"/>
  <c r="D160" i="13"/>
  <c r="D34" i="13"/>
  <c r="E56" i="12"/>
  <c r="K15" i="6"/>
  <c r="I15" i="6"/>
  <c r="M73" i="13"/>
  <c r="L73" i="13"/>
  <c r="K73" i="13"/>
  <c r="J73" i="13"/>
  <c r="I73" i="13"/>
  <c r="M13" i="13"/>
  <c r="L13" i="13"/>
  <c r="J13" i="13"/>
  <c r="I13" i="13"/>
  <c r="K13" i="13"/>
  <c r="M148" i="13"/>
  <c r="L148" i="13"/>
  <c r="K148" i="13"/>
  <c r="J148" i="13"/>
  <c r="I148" i="13"/>
  <c r="M85" i="13"/>
  <c r="L85" i="13"/>
  <c r="K85" i="13"/>
  <c r="J85" i="13"/>
  <c r="I85" i="13"/>
  <c r="M154" i="13"/>
  <c r="L154" i="13"/>
  <c r="K154" i="13"/>
  <c r="J154" i="13"/>
  <c r="I154" i="13"/>
  <c r="L71" i="13"/>
  <c r="K71" i="13"/>
  <c r="J71" i="13"/>
  <c r="I71" i="13"/>
  <c r="M71" i="13"/>
  <c r="L140" i="13"/>
  <c r="K140" i="13"/>
  <c r="J140" i="13"/>
  <c r="I140" i="13"/>
  <c r="M140" i="13"/>
  <c r="K100" i="13"/>
  <c r="J100" i="13"/>
  <c r="I100" i="13"/>
  <c r="M100" i="13"/>
  <c r="L100" i="13"/>
  <c r="J11" i="13"/>
  <c r="I11" i="13"/>
  <c r="M11" i="13"/>
  <c r="L11" i="13"/>
  <c r="K11" i="13"/>
  <c r="J78" i="13"/>
  <c r="I78" i="13"/>
  <c r="M78" i="13"/>
  <c r="K78" i="13"/>
  <c r="L78" i="13"/>
  <c r="J155" i="13"/>
  <c r="I155" i="13"/>
  <c r="M155" i="13"/>
  <c r="L155" i="13"/>
  <c r="K155" i="13"/>
  <c r="I81" i="13"/>
  <c r="M81" i="13"/>
  <c r="L81" i="13"/>
  <c r="J81" i="13"/>
  <c r="K81" i="13"/>
  <c r="I158" i="13"/>
  <c r="M158" i="13"/>
  <c r="L158" i="13"/>
  <c r="K158" i="13"/>
  <c r="J158" i="13"/>
  <c r="M50" i="13"/>
  <c r="L50" i="13"/>
  <c r="K50" i="13"/>
  <c r="J50" i="13"/>
  <c r="I50" i="13"/>
  <c r="M127" i="13"/>
  <c r="L127" i="13"/>
  <c r="K127" i="13"/>
  <c r="J127" i="13"/>
  <c r="I127" i="13"/>
  <c r="E62" i="13"/>
  <c r="M9" i="13"/>
  <c r="L9" i="13"/>
  <c r="J9" i="13"/>
  <c r="I9" i="13"/>
  <c r="K9" i="13"/>
  <c r="M27" i="13"/>
  <c r="K27" i="13"/>
  <c r="J27" i="13"/>
  <c r="L27" i="13"/>
  <c r="I27" i="13"/>
  <c r="W26" i="12"/>
  <c r="M139" i="13"/>
  <c r="L139" i="13"/>
  <c r="K139" i="13"/>
  <c r="J139" i="13"/>
  <c r="I139" i="13"/>
  <c r="X11" i="13"/>
  <c r="Z11" i="13"/>
  <c r="J61" i="13"/>
  <c r="L61" i="13"/>
  <c r="W31" i="12"/>
  <c r="W14" i="12"/>
  <c r="W33" i="12"/>
  <c r="W10" i="12"/>
  <c r="L41" i="6"/>
  <c r="K41" i="6"/>
  <c r="J41" i="6"/>
  <c r="I41" i="6"/>
  <c r="M41" i="6"/>
  <c r="I30" i="6"/>
  <c r="K30" i="6"/>
  <c r="L10" i="6"/>
  <c r="J10" i="6"/>
  <c r="D104" i="13"/>
  <c r="W18" i="12"/>
  <c r="T37" i="6"/>
  <c r="V37" i="6"/>
  <c r="V28" i="5"/>
  <c r="U28" i="5"/>
  <c r="T28" i="5"/>
  <c r="W28" i="5"/>
  <c r="S28" i="5"/>
  <c r="J13" i="5"/>
  <c r="M13" i="5"/>
  <c r="L13" i="5"/>
  <c r="K13" i="5"/>
  <c r="I13" i="5"/>
  <c r="F195" i="3"/>
  <c r="J141" i="3"/>
  <c r="K141" i="3"/>
  <c r="H43" i="2"/>
  <c r="K40" i="2"/>
  <c r="J40" i="2"/>
  <c r="U52" i="6"/>
  <c r="T52" i="6"/>
  <c r="S52" i="6"/>
  <c r="W52" i="6"/>
  <c r="V52" i="6"/>
  <c r="U37" i="5"/>
  <c r="S37" i="5"/>
  <c r="V37" i="5"/>
  <c r="W37" i="5"/>
  <c r="T37" i="5"/>
  <c r="S27" i="5"/>
  <c r="U27" i="5"/>
  <c r="W27" i="5"/>
  <c r="V27" i="5"/>
  <c r="T27" i="5"/>
  <c r="S39" i="5"/>
  <c r="W39" i="5"/>
  <c r="V39" i="5"/>
  <c r="T39" i="5"/>
  <c r="U39" i="5"/>
  <c r="W42" i="5"/>
  <c r="W41" i="5"/>
  <c r="J209" i="3"/>
  <c r="L209" i="3"/>
  <c r="N209" i="3"/>
  <c r="M209" i="3"/>
  <c r="K209" i="3"/>
  <c r="J170" i="3"/>
  <c r="N170" i="3"/>
  <c r="L170" i="3"/>
  <c r="M170" i="3"/>
  <c r="K170" i="3"/>
  <c r="J154" i="3"/>
  <c r="L154" i="3"/>
  <c r="N154" i="3"/>
  <c r="M154" i="3"/>
  <c r="K154" i="3"/>
  <c r="M61" i="2"/>
  <c r="L61" i="2"/>
  <c r="T9" i="5"/>
  <c r="S9" i="5"/>
  <c r="V9" i="5"/>
  <c r="W9" i="5"/>
  <c r="U9" i="5"/>
  <c r="H189" i="3"/>
  <c r="F67" i="2"/>
  <c r="K35" i="2"/>
  <c r="J35" i="2"/>
  <c r="U48" i="6"/>
  <c r="T48" i="6"/>
  <c r="W48" i="6"/>
  <c r="V48" i="6"/>
  <c r="S48" i="6"/>
  <c r="U13" i="6"/>
  <c r="T13" i="6"/>
  <c r="W13" i="6"/>
  <c r="V13" i="6"/>
  <c r="S13" i="6"/>
  <c r="V8" i="5"/>
  <c r="T8" i="5"/>
  <c r="M26" i="5"/>
  <c r="L26" i="5"/>
  <c r="J26" i="5"/>
  <c r="K26" i="5"/>
  <c r="I26" i="5"/>
  <c r="M218" i="3"/>
  <c r="L218" i="3"/>
  <c r="L181" i="3"/>
  <c r="K181" i="3"/>
  <c r="J181" i="3"/>
  <c r="I192" i="3"/>
  <c r="N181" i="3"/>
  <c r="M181" i="3"/>
  <c r="L165" i="3"/>
  <c r="K165" i="3"/>
  <c r="J165" i="3"/>
  <c r="N165" i="3"/>
  <c r="M165" i="3"/>
  <c r="M145" i="3"/>
  <c r="L145" i="3"/>
  <c r="L58" i="2"/>
  <c r="K58" i="2"/>
  <c r="N58" i="2"/>
  <c r="J58" i="2"/>
  <c r="M58" i="2"/>
  <c r="I67" i="2"/>
  <c r="G18" i="2"/>
  <c r="F42" i="2"/>
  <c r="W42" i="6"/>
  <c r="V42" i="6"/>
  <c r="S42" i="6"/>
  <c r="U42" i="6"/>
  <c r="T42" i="6"/>
  <c r="S11" i="6"/>
  <c r="W11" i="6"/>
  <c r="V11" i="6"/>
  <c r="U11" i="6"/>
  <c r="T11" i="6"/>
  <c r="V19" i="6"/>
  <c r="U19" i="6"/>
  <c r="W19" i="6"/>
  <c r="T19" i="6"/>
  <c r="S19" i="6"/>
  <c r="V15" i="5"/>
  <c r="U15" i="5"/>
  <c r="T15" i="5"/>
  <c r="S15" i="5"/>
  <c r="W15" i="5"/>
  <c r="T23" i="5"/>
  <c r="V23" i="5"/>
  <c r="N215" i="3"/>
  <c r="M215" i="3"/>
  <c r="L215" i="3"/>
  <c r="K215" i="3"/>
  <c r="J215" i="3"/>
  <c r="N160" i="3"/>
  <c r="M160" i="3"/>
  <c r="L160" i="3"/>
  <c r="K160" i="3"/>
  <c r="J160" i="3"/>
  <c r="M35" i="2"/>
  <c r="L35" i="2"/>
  <c r="G193" i="3"/>
  <c r="K130" i="3"/>
  <c r="M130" i="3"/>
  <c r="L130" i="3"/>
  <c r="J130" i="3"/>
  <c r="M126" i="3"/>
  <c r="L126" i="3"/>
  <c r="K126" i="3"/>
  <c r="J126" i="3"/>
  <c r="M125" i="3"/>
  <c r="L125" i="3"/>
  <c r="K125" i="3"/>
  <c r="J125" i="3"/>
  <c r="M134" i="3"/>
  <c r="L134" i="3"/>
  <c r="K134" i="3"/>
  <c r="J134" i="3"/>
  <c r="T11" i="37"/>
  <c r="S11" i="37"/>
  <c r="P11" i="37"/>
  <c r="O11" i="37"/>
  <c r="Q11" i="37"/>
  <c r="R11" i="37"/>
  <c r="K90" i="26"/>
  <c r="J90" i="26"/>
  <c r="I90" i="26"/>
  <c r="M90" i="26"/>
  <c r="L90" i="26"/>
  <c r="T22" i="21"/>
  <c r="S22" i="21"/>
  <c r="R22" i="21"/>
  <c r="L34" i="27"/>
  <c r="K34" i="27"/>
  <c r="J34" i="27"/>
  <c r="M34" i="27"/>
  <c r="I34" i="27"/>
  <c r="M117" i="3"/>
  <c r="L117" i="3"/>
  <c r="K117" i="3"/>
  <c r="J117" i="3"/>
  <c r="K20" i="27"/>
  <c r="J20" i="27"/>
  <c r="I20" i="27"/>
  <c r="M20" i="27"/>
  <c r="L20" i="27"/>
  <c r="M63" i="22"/>
  <c r="L63" i="22"/>
  <c r="K63" i="22"/>
  <c r="J63" i="22"/>
  <c r="N63" i="22"/>
  <c r="J106" i="21"/>
  <c r="I106" i="21"/>
  <c r="H106" i="21"/>
  <c r="X9" i="19"/>
  <c r="K90" i="18"/>
  <c r="J90" i="18"/>
  <c r="I90" i="18"/>
  <c r="K121" i="14"/>
  <c r="J121" i="14"/>
  <c r="I121" i="14"/>
  <c r="L119" i="3"/>
  <c r="K119" i="3"/>
  <c r="J119" i="3"/>
  <c r="M119" i="3"/>
  <c r="J64" i="18"/>
  <c r="K64" i="18"/>
  <c r="I64" i="18"/>
  <c r="M160" i="27"/>
  <c r="L160" i="27"/>
  <c r="K160" i="27"/>
  <c r="J160" i="27"/>
  <c r="I160" i="27"/>
  <c r="M160" i="26"/>
  <c r="L160" i="26"/>
  <c r="J160" i="26"/>
  <c r="I160" i="26"/>
  <c r="K160" i="26"/>
  <c r="I62" i="26"/>
  <c r="M62" i="26"/>
  <c r="K62" i="26"/>
  <c r="J62" i="26"/>
  <c r="L62" i="26"/>
  <c r="M62" i="27"/>
  <c r="L62" i="27"/>
  <c r="J62" i="27"/>
  <c r="I62" i="27"/>
  <c r="K62" i="27"/>
  <c r="K132" i="27"/>
  <c r="J132" i="27"/>
  <c r="I132" i="27"/>
  <c r="M132" i="27"/>
  <c r="L132" i="27"/>
  <c r="J148" i="21"/>
  <c r="I148" i="21"/>
  <c r="H148" i="21"/>
  <c r="I161" i="16"/>
  <c r="M161" i="16"/>
  <c r="L161" i="16"/>
  <c r="K161" i="16"/>
  <c r="J161" i="16"/>
  <c r="J21" i="16"/>
  <c r="I21" i="16"/>
  <c r="M21" i="16"/>
  <c r="L21" i="16"/>
  <c r="K21" i="16"/>
  <c r="K77" i="16"/>
  <c r="J77" i="16"/>
  <c r="I77" i="16"/>
  <c r="M77" i="16"/>
  <c r="L77" i="16"/>
  <c r="M133" i="16"/>
  <c r="L133" i="16"/>
  <c r="K133" i="16"/>
  <c r="J133" i="16"/>
  <c r="I133" i="16"/>
  <c r="M21" i="22"/>
  <c r="L21" i="22"/>
  <c r="K21" i="22"/>
  <c r="N21" i="22"/>
  <c r="J21" i="22"/>
  <c r="K78" i="18"/>
  <c r="J78" i="18"/>
  <c r="I78" i="18"/>
  <c r="X37" i="19"/>
  <c r="K35" i="17"/>
  <c r="J35" i="17"/>
  <c r="M35" i="17"/>
  <c r="L35" i="17"/>
  <c r="I35" i="17"/>
  <c r="L37" i="17"/>
  <c r="K37" i="17"/>
  <c r="J37" i="17"/>
  <c r="I37" i="17"/>
  <c r="M37" i="17"/>
  <c r="M23" i="17"/>
  <c r="L23" i="17"/>
  <c r="K23" i="17"/>
  <c r="J23" i="17"/>
  <c r="I23" i="17"/>
  <c r="K37" i="14"/>
  <c r="J37" i="14"/>
  <c r="I37" i="14"/>
  <c r="R132" i="18"/>
  <c r="T132" i="18"/>
  <c r="S132" i="18"/>
  <c r="T106" i="18"/>
  <c r="S106" i="18"/>
  <c r="R106" i="18"/>
  <c r="J64" i="21"/>
  <c r="I64" i="21"/>
  <c r="H64" i="21"/>
  <c r="I65" i="14"/>
  <c r="K65" i="14"/>
  <c r="J65" i="14"/>
  <c r="M49" i="15"/>
  <c r="L49" i="15"/>
  <c r="K49" i="15"/>
  <c r="J49" i="15"/>
  <c r="I49" i="15"/>
  <c r="Z64" i="18"/>
  <c r="AB64" i="18"/>
  <c r="AA64" i="18"/>
  <c r="L90" i="27"/>
  <c r="K90" i="27"/>
  <c r="M90" i="27"/>
  <c r="J90" i="27"/>
  <c r="I90" i="27"/>
  <c r="J76" i="26"/>
  <c r="I76" i="26"/>
  <c r="L76" i="26"/>
  <c r="K76" i="26"/>
  <c r="M76" i="26"/>
  <c r="N49" i="22"/>
  <c r="M49" i="22"/>
  <c r="L49" i="22"/>
  <c r="K49" i="22"/>
  <c r="J49" i="22"/>
  <c r="T148" i="18"/>
  <c r="S148" i="18"/>
  <c r="R148" i="18"/>
  <c r="M149" i="16"/>
  <c r="L149" i="16"/>
  <c r="K149" i="16"/>
  <c r="J149" i="16"/>
  <c r="I149" i="16"/>
  <c r="J63" i="16"/>
  <c r="I63" i="16"/>
  <c r="M63" i="16"/>
  <c r="L63" i="16"/>
  <c r="K63" i="16"/>
  <c r="M51" i="16"/>
  <c r="L51" i="16"/>
  <c r="K51" i="16"/>
  <c r="J51" i="16"/>
  <c r="I51" i="16"/>
  <c r="M119" i="16"/>
  <c r="L119" i="16"/>
  <c r="K119" i="16"/>
  <c r="J119" i="16"/>
  <c r="I119" i="16"/>
  <c r="K93" i="14"/>
  <c r="J93" i="14"/>
  <c r="I93" i="14"/>
  <c r="J68" i="2"/>
  <c r="L68" i="2"/>
  <c r="N68" i="2"/>
  <c r="M68" i="2"/>
  <c r="K68" i="2"/>
  <c r="T160" i="18"/>
  <c r="S160" i="18"/>
  <c r="R160" i="18"/>
  <c r="L23" i="16"/>
  <c r="K23" i="16"/>
  <c r="J23" i="16"/>
  <c r="I23" i="16"/>
  <c r="M23" i="16"/>
  <c r="J50" i="21"/>
  <c r="I50" i="21"/>
  <c r="H50" i="21"/>
  <c r="T92" i="18"/>
  <c r="S92" i="18"/>
  <c r="R92" i="18"/>
  <c r="K22" i="18"/>
  <c r="J22" i="18"/>
  <c r="I22" i="18"/>
  <c r="J120" i="18"/>
  <c r="I120" i="18"/>
  <c r="K120" i="18"/>
  <c r="J78" i="21"/>
  <c r="I78" i="21"/>
  <c r="H78" i="21"/>
  <c r="J20" i="18"/>
  <c r="I20" i="18"/>
  <c r="K20" i="18"/>
  <c r="M147" i="15"/>
  <c r="L147" i="15"/>
  <c r="K147" i="15"/>
  <c r="J147" i="15"/>
  <c r="I147" i="15"/>
  <c r="K119" i="22"/>
  <c r="J119" i="22"/>
  <c r="N119" i="22"/>
  <c r="M119" i="22"/>
  <c r="L119" i="22"/>
  <c r="N77" i="22"/>
  <c r="J77" i="22"/>
  <c r="M77" i="22"/>
  <c r="L77" i="22"/>
  <c r="K77" i="22"/>
  <c r="AB62" i="18"/>
  <c r="Z62" i="18"/>
  <c r="AA62" i="18"/>
  <c r="AB36" i="18"/>
  <c r="AA36" i="18"/>
  <c r="Z36" i="18"/>
  <c r="M21" i="17"/>
  <c r="L21" i="17"/>
  <c r="K21" i="17"/>
  <c r="J21" i="17"/>
  <c r="I21" i="17"/>
  <c r="L49" i="17"/>
  <c r="K49" i="17"/>
  <c r="M49" i="17"/>
  <c r="J49" i="17"/>
  <c r="I49" i="17"/>
  <c r="K51" i="14"/>
  <c r="J51" i="14"/>
  <c r="I51" i="14"/>
  <c r="L7" i="19"/>
  <c r="K139" i="42"/>
  <c r="I104" i="27"/>
  <c r="M104" i="27"/>
  <c r="L104" i="27"/>
  <c r="K104" i="27"/>
  <c r="J104" i="27"/>
  <c r="M48" i="27"/>
  <c r="L48" i="27"/>
  <c r="K48" i="27"/>
  <c r="I48" i="27"/>
  <c r="J48" i="27"/>
  <c r="M76" i="27"/>
  <c r="K76" i="27"/>
  <c r="J76" i="27"/>
  <c r="I76" i="27"/>
  <c r="L76" i="27"/>
  <c r="M34" i="26"/>
  <c r="K34" i="26"/>
  <c r="I34" i="26"/>
  <c r="J34" i="26"/>
  <c r="L34" i="26"/>
  <c r="J120" i="21"/>
  <c r="I120" i="21"/>
  <c r="H120" i="21"/>
  <c r="AB148" i="18"/>
  <c r="AA148" i="18"/>
  <c r="Z148" i="18"/>
  <c r="R93" i="19"/>
  <c r="P93" i="19"/>
  <c r="X51" i="19"/>
  <c r="AB118" i="18"/>
  <c r="AA118" i="18"/>
  <c r="Z118" i="18"/>
  <c r="T134" i="18"/>
  <c r="S134" i="18"/>
  <c r="R134" i="18"/>
  <c r="AB104" i="18"/>
  <c r="AA104" i="18"/>
  <c r="Z104" i="18"/>
  <c r="AB78" i="18"/>
  <c r="AA78" i="18"/>
  <c r="Z78" i="18"/>
  <c r="T48" i="18"/>
  <c r="S48" i="18"/>
  <c r="R48" i="18"/>
  <c r="T22" i="18"/>
  <c r="S22" i="18"/>
  <c r="R22" i="18"/>
  <c r="K34" i="18"/>
  <c r="J34" i="18"/>
  <c r="I34" i="18"/>
  <c r="M147" i="16"/>
  <c r="L147" i="16"/>
  <c r="K147" i="16"/>
  <c r="I147" i="16"/>
  <c r="J147" i="16"/>
  <c r="R110" i="19"/>
  <c r="AB160" i="18"/>
  <c r="AA160" i="18"/>
  <c r="Z160" i="18"/>
  <c r="I91" i="15"/>
  <c r="M91" i="15"/>
  <c r="L91" i="15"/>
  <c r="K91" i="15"/>
  <c r="J91" i="15"/>
  <c r="R31" i="19"/>
  <c r="R97" i="19"/>
  <c r="R57" i="19"/>
  <c r="K134" i="18"/>
  <c r="J134" i="18"/>
  <c r="I134" i="18"/>
  <c r="T99" i="18"/>
  <c r="T89" i="18"/>
  <c r="L91" i="16"/>
  <c r="K91" i="16"/>
  <c r="J91" i="16"/>
  <c r="I91" i="16"/>
  <c r="M91" i="16"/>
  <c r="J9" i="16"/>
  <c r="I9" i="16"/>
  <c r="M9" i="16"/>
  <c r="L9" i="16"/>
  <c r="K9" i="16"/>
  <c r="M131" i="16"/>
  <c r="M35" i="15"/>
  <c r="L35" i="15"/>
  <c r="K35" i="15"/>
  <c r="J35" i="15"/>
  <c r="I35" i="15"/>
  <c r="K70" i="18"/>
  <c r="K23" i="18"/>
  <c r="M21" i="15"/>
  <c r="K21" i="15"/>
  <c r="J21" i="15"/>
  <c r="L21" i="15"/>
  <c r="I21" i="15"/>
  <c r="K135" i="14"/>
  <c r="J135" i="14"/>
  <c r="I135" i="14"/>
  <c r="M25" i="16"/>
  <c r="M102" i="16"/>
  <c r="M18" i="17"/>
  <c r="M19" i="16"/>
  <c r="M85" i="16"/>
  <c r="N16" i="42"/>
  <c r="L16" i="42"/>
  <c r="M16" i="42"/>
  <c r="Q16" i="42"/>
  <c r="P16" i="42"/>
  <c r="T16" i="42"/>
  <c r="S16" i="42"/>
  <c r="R16" i="42"/>
  <c r="L48" i="26"/>
  <c r="J48" i="26"/>
  <c r="I48" i="26"/>
  <c r="M48" i="26"/>
  <c r="K48" i="26"/>
  <c r="M20" i="26"/>
  <c r="L20" i="26"/>
  <c r="J20" i="26"/>
  <c r="K20" i="26"/>
  <c r="I20" i="26"/>
  <c r="K147" i="22"/>
  <c r="J147" i="22"/>
  <c r="N147" i="22"/>
  <c r="M147" i="22"/>
  <c r="L147" i="22"/>
  <c r="N161" i="22"/>
  <c r="M161" i="22"/>
  <c r="K161" i="22"/>
  <c r="J161" i="22"/>
  <c r="L161" i="22"/>
  <c r="J162" i="21"/>
  <c r="I162" i="21"/>
  <c r="H162" i="21"/>
  <c r="X107" i="19"/>
  <c r="Z132" i="18"/>
  <c r="AB132" i="18"/>
  <c r="AA132" i="18"/>
  <c r="AB106" i="18"/>
  <c r="AA106" i="18"/>
  <c r="Z106" i="18"/>
  <c r="K106" i="18"/>
  <c r="J106" i="18"/>
  <c r="I106" i="18"/>
  <c r="AB92" i="18"/>
  <c r="AA92" i="18"/>
  <c r="Z92" i="18"/>
  <c r="K92" i="18"/>
  <c r="J92" i="18"/>
  <c r="I92" i="18"/>
  <c r="T90" i="18"/>
  <c r="S90" i="18"/>
  <c r="R90" i="18"/>
  <c r="R58" i="19"/>
  <c r="K149" i="18"/>
  <c r="K53" i="18"/>
  <c r="J22" i="21"/>
  <c r="I22" i="21"/>
  <c r="H22" i="21"/>
  <c r="R131" i="19"/>
  <c r="R8" i="18"/>
  <c r="T8" i="18"/>
  <c r="S8" i="18"/>
  <c r="K119" i="15"/>
  <c r="J119" i="15"/>
  <c r="I119" i="15"/>
  <c r="M119" i="15"/>
  <c r="L119" i="15"/>
  <c r="K104" i="18"/>
  <c r="J104" i="18"/>
  <c r="I104" i="18"/>
  <c r="R64" i="18"/>
  <c r="T64" i="18"/>
  <c r="S64" i="18"/>
  <c r="T98" i="18"/>
  <c r="M116" i="16"/>
  <c r="T30" i="18"/>
  <c r="I93" i="16"/>
  <c r="M93" i="16"/>
  <c r="L93" i="16"/>
  <c r="K93" i="16"/>
  <c r="J93" i="16"/>
  <c r="M59" i="16"/>
  <c r="M56" i="16"/>
  <c r="J107" i="14"/>
  <c r="I107" i="14"/>
  <c r="K107" i="14"/>
  <c r="K79" i="14"/>
  <c r="J79" i="14"/>
  <c r="I79" i="14"/>
  <c r="R14" i="19"/>
  <c r="T121" i="18"/>
  <c r="R76" i="18"/>
  <c r="S76" i="18"/>
  <c r="T76" i="18"/>
  <c r="M42" i="16"/>
  <c r="AB17" i="18"/>
  <c r="T103" i="18"/>
  <c r="D7" i="19"/>
  <c r="T7" i="19"/>
  <c r="Z7" i="19"/>
  <c r="L11" i="37"/>
  <c r="K11" i="37"/>
  <c r="M11" i="37"/>
  <c r="J92" i="21"/>
  <c r="I92" i="21"/>
  <c r="H92" i="21"/>
  <c r="M35" i="22"/>
  <c r="L35" i="22"/>
  <c r="J35" i="22"/>
  <c r="K35" i="22"/>
  <c r="N35" i="22"/>
  <c r="N105" i="22"/>
  <c r="M105" i="22"/>
  <c r="K105" i="22"/>
  <c r="J105" i="22"/>
  <c r="L105" i="22"/>
  <c r="J36" i="21"/>
  <c r="I36" i="21"/>
  <c r="H36" i="21"/>
  <c r="J132" i="18"/>
  <c r="I132" i="18"/>
  <c r="K132" i="18"/>
  <c r="T62" i="18"/>
  <c r="R62" i="18"/>
  <c r="S62" i="18"/>
  <c r="T36" i="18"/>
  <c r="S36" i="18"/>
  <c r="R36" i="18"/>
  <c r="K118" i="18"/>
  <c r="J118" i="18"/>
  <c r="I118" i="18"/>
  <c r="K60" i="18"/>
  <c r="K9" i="18"/>
  <c r="M77" i="15"/>
  <c r="L77" i="15"/>
  <c r="K77" i="15"/>
  <c r="J77" i="15"/>
  <c r="I77" i="15"/>
  <c r="R140" i="19"/>
  <c r="K83" i="18"/>
  <c r="Z20" i="18"/>
  <c r="AB20" i="18"/>
  <c r="AA20" i="18"/>
  <c r="L135" i="16"/>
  <c r="K135" i="16"/>
  <c r="J135" i="16"/>
  <c r="I135" i="16"/>
  <c r="M135" i="16"/>
  <c r="I49" i="16"/>
  <c r="M49" i="16"/>
  <c r="L49" i="16"/>
  <c r="K49" i="16"/>
  <c r="J49" i="16"/>
  <c r="K148" i="18"/>
  <c r="J148" i="18"/>
  <c r="I148" i="18"/>
  <c r="K27" i="18"/>
  <c r="K10" i="18"/>
  <c r="M37" i="16"/>
  <c r="L37" i="16"/>
  <c r="K37" i="16"/>
  <c r="J37" i="16"/>
  <c r="I37" i="16"/>
  <c r="T95" i="18"/>
  <c r="K56" i="18"/>
  <c r="AB90" i="18"/>
  <c r="AA90" i="18"/>
  <c r="Z90" i="18"/>
  <c r="Z50" i="18"/>
  <c r="AB50" i="18"/>
  <c r="AA50" i="18"/>
  <c r="T29" i="18"/>
  <c r="M157" i="16"/>
  <c r="M71" i="16"/>
  <c r="K23" i="14"/>
  <c r="J23" i="14"/>
  <c r="I23" i="14"/>
  <c r="M9" i="17"/>
  <c r="L9" i="17"/>
  <c r="K9" i="17"/>
  <c r="J9" i="17"/>
  <c r="I9" i="17"/>
  <c r="M94" i="16"/>
  <c r="M90" i="16"/>
  <c r="T146" i="18"/>
  <c r="S146" i="18"/>
  <c r="R146" i="18"/>
  <c r="M132" i="17"/>
  <c r="M33" i="16"/>
  <c r="R120" i="18"/>
  <c r="T120" i="18"/>
  <c r="S120" i="18"/>
  <c r="AB34" i="18"/>
  <c r="AA34" i="18"/>
  <c r="Z34" i="18"/>
  <c r="M76" i="16"/>
  <c r="M136" i="17"/>
  <c r="M115" i="3"/>
  <c r="L115" i="3"/>
  <c r="K115" i="3"/>
  <c r="J115" i="3"/>
  <c r="M118" i="3"/>
  <c r="L118" i="3"/>
  <c r="K118" i="3"/>
  <c r="J118" i="3"/>
  <c r="K114" i="3"/>
  <c r="M114" i="3"/>
  <c r="L114" i="3"/>
  <c r="J114" i="3"/>
  <c r="J121" i="3"/>
  <c r="M121" i="3"/>
  <c r="L121" i="3"/>
  <c r="K121" i="3"/>
  <c r="J16" i="43"/>
  <c r="I16" i="43"/>
  <c r="H16" i="43"/>
  <c r="K143" i="42"/>
  <c r="H16" i="42"/>
  <c r="J16" i="42"/>
  <c r="I16" i="42"/>
  <c r="J118" i="27"/>
  <c r="I118" i="27"/>
  <c r="M118" i="27"/>
  <c r="L118" i="27"/>
  <c r="K118" i="27"/>
  <c r="L104" i="26"/>
  <c r="K104" i="26"/>
  <c r="J104" i="26"/>
  <c r="M104" i="26"/>
  <c r="I104" i="26"/>
  <c r="M132" i="26"/>
  <c r="L132" i="26"/>
  <c r="J132" i="26"/>
  <c r="K132" i="26"/>
  <c r="I132" i="26"/>
  <c r="M118" i="26"/>
  <c r="L118" i="26"/>
  <c r="K118" i="26"/>
  <c r="I118" i="26"/>
  <c r="J118" i="26"/>
  <c r="J134" i="21"/>
  <c r="I134" i="21"/>
  <c r="H134" i="21"/>
  <c r="K146" i="18"/>
  <c r="J146" i="18"/>
  <c r="I146" i="18"/>
  <c r="X23" i="19"/>
  <c r="P9" i="19"/>
  <c r="R9" i="19"/>
  <c r="R17" i="19"/>
  <c r="K160" i="18"/>
  <c r="J160" i="18"/>
  <c r="I160" i="18"/>
  <c r="K36" i="18"/>
  <c r="J36" i="18"/>
  <c r="I36" i="18"/>
  <c r="K8" i="18"/>
  <c r="J8" i="18"/>
  <c r="I8" i="18"/>
  <c r="K121" i="16"/>
  <c r="J121" i="16"/>
  <c r="I121" i="16"/>
  <c r="M121" i="16"/>
  <c r="L121" i="16"/>
  <c r="M35" i="16"/>
  <c r="L35" i="16"/>
  <c r="K35" i="16"/>
  <c r="J35" i="16"/>
  <c r="I35" i="16"/>
  <c r="R50" i="18"/>
  <c r="T50" i="18"/>
  <c r="S50" i="18"/>
  <c r="I163" i="14"/>
  <c r="K163" i="14"/>
  <c r="J163" i="14"/>
  <c r="K122" i="18"/>
  <c r="J105" i="15"/>
  <c r="I105" i="15"/>
  <c r="M105" i="15"/>
  <c r="L105" i="15"/>
  <c r="K105" i="15"/>
  <c r="T43" i="18"/>
  <c r="T17" i="18"/>
  <c r="T9" i="18"/>
  <c r="K13" i="18"/>
  <c r="M65" i="16"/>
  <c r="L65" i="16"/>
  <c r="K65" i="16"/>
  <c r="J65" i="16"/>
  <c r="I65" i="16"/>
  <c r="Z146" i="18"/>
  <c r="AB146" i="18"/>
  <c r="AA146" i="18"/>
  <c r="Z120" i="18"/>
  <c r="AB120" i="18"/>
  <c r="AA120" i="18"/>
  <c r="T20" i="18"/>
  <c r="S20" i="18"/>
  <c r="R20" i="18"/>
  <c r="M114" i="16"/>
  <c r="K57" i="18"/>
  <c r="M47" i="16"/>
  <c r="M128" i="16"/>
  <c r="M161" i="15"/>
  <c r="L161" i="15"/>
  <c r="K161" i="15"/>
  <c r="J161" i="15"/>
  <c r="I161" i="15"/>
  <c r="K14" i="18"/>
  <c r="M125" i="16"/>
  <c r="T56" i="18"/>
  <c r="M137" i="16"/>
  <c r="J149" i="14"/>
  <c r="K149" i="14"/>
  <c r="I149" i="14"/>
  <c r="R32" i="19"/>
  <c r="K48" i="18"/>
  <c r="J48" i="18"/>
  <c r="I48" i="18"/>
  <c r="M30" i="16"/>
  <c r="M63" i="15"/>
  <c r="L63" i="15"/>
  <c r="K63" i="15"/>
  <c r="J63" i="15"/>
  <c r="I63" i="15"/>
  <c r="M81" i="17"/>
  <c r="M111" i="16"/>
  <c r="K31" i="18"/>
  <c r="M142" i="16"/>
  <c r="M154" i="16"/>
  <c r="M39" i="16"/>
  <c r="J123" i="3"/>
  <c r="M123" i="3"/>
  <c r="L123" i="3"/>
  <c r="K123" i="3"/>
  <c r="T16" i="43"/>
  <c r="S16" i="43"/>
  <c r="R16" i="43"/>
  <c r="Q16" i="43"/>
  <c r="P16" i="43"/>
  <c r="L16" i="43"/>
  <c r="N16" i="43"/>
  <c r="M16" i="43"/>
  <c r="H11" i="37"/>
  <c r="G11" i="37"/>
  <c r="I11" i="37"/>
  <c r="L146" i="27"/>
  <c r="K146" i="27"/>
  <c r="J146" i="27"/>
  <c r="I146" i="27"/>
  <c r="M146" i="27"/>
  <c r="M146" i="26"/>
  <c r="K146" i="26"/>
  <c r="L146" i="26"/>
  <c r="I146" i="26"/>
  <c r="J146" i="26"/>
  <c r="N133" i="22"/>
  <c r="M133" i="22"/>
  <c r="K133" i="22"/>
  <c r="J133" i="22"/>
  <c r="L133" i="22"/>
  <c r="K91" i="22"/>
  <c r="J91" i="22"/>
  <c r="N91" i="22"/>
  <c r="M91" i="22"/>
  <c r="L91" i="22"/>
  <c r="P37" i="19"/>
  <c r="R37" i="19"/>
  <c r="J76" i="18"/>
  <c r="K76" i="18"/>
  <c r="I76" i="18"/>
  <c r="J50" i="18"/>
  <c r="I50" i="18"/>
  <c r="K50" i="18"/>
  <c r="R10" i="19"/>
  <c r="T118" i="18"/>
  <c r="S118" i="18"/>
  <c r="R118" i="18"/>
  <c r="J62" i="18"/>
  <c r="I62" i="18"/>
  <c r="K62" i="18"/>
  <c r="AB134" i="18"/>
  <c r="AA134" i="18"/>
  <c r="Z134" i="18"/>
  <c r="T104" i="18"/>
  <c r="S104" i="18"/>
  <c r="R104" i="18"/>
  <c r="T78" i="18"/>
  <c r="S78" i="18"/>
  <c r="R78" i="18"/>
  <c r="AB48" i="18"/>
  <c r="AA48" i="18"/>
  <c r="Z48" i="18"/>
  <c r="AB22" i="18"/>
  <c r="AA22" i="18"/>
  <c r="Z22" i="18"/>
  <c r="R40" i="19"/>
  <c r="K87" i="18"/>
  <c r="R15" i="19"/>
  <c r="T34" i="18"/>
  <c r="S34" i="18"/>
  <c r="R34" i="18"/>
  <c r="K117" i="18"/>
  <c r="K96" i="18"/>
  <c r="Z76" i="18"/>
  <c r="AB76" i="18"/>
  <c r="AA76" i="18"/>
  <c r="T65" i="18"/>
  <c r="L133" i="15"/>
  <c r="K133" i="15"/>
  <c r="J133" i="15"/>
  <c r="I133" i="15"/>
  <c r="M133" i="15"/>
  <c r="R41" i="19"/>
  <c r="K100" i="18"/>
  <c r="T69" i="18"/>
  <c r="T38" i="18"/>
  <c r="M105" i="16"/>
  <c r="L105" i="16"/>
  <c r="K105" i="16"/>
  <c r="J105" i="16"/>
  <c r="I105" i="16"/>
  <c r="M79" i="16"/>
  <c r="L79" i="16"/>
  <c r="K79" i="16"/>
  <c r="I79" i="16"/>
  <c r="J79" i="16"/>
  <c r="M28" i="16"/>
  <c r="R71" i="19"/>
  <c r="M151" i="16"/>
  <c r="AB8" i="18"/>
  <c r="AA8" i="18"/>
  <c r="Z8" i="18"/>
  <c r="T138" i="18"/>
  <c r="M156" i="17"/>
  <c r="R157" i="19"/>
  <c r="M118" i="17"/>
  <c r="K157" i="18"/>
  <c r="AB26" i="18"/>
  <c r="J149" i="17"/>
  <c r="M149" i="17"/>
  <c r="L149" i="17"/>
  <c r="AB52" i="18"/>
  <c r="M26" i="17"/>
  <c r="K74" i="18"/>
  <c r="M73" i="16"/>
  <c r="J107" i="16"/>
  <c r="I107" i="16"/>
  <c r="M107" i="16"/>
  <c r="K107" i="16"/>
  <c r="L107" i="16"/>
  <c r="K120" i="3"/>
  <c r="J120" i="3"/>
  <c r="M120" i="3"/>
  <c r="L120" i="3"/>
  <c r="K122" i="3"/>
  <c r="M122" i="3"/>
  <c r="L122" i="3"/>
  <c r="J122" i="3"/>
  <c r="J113" i="3"/>
  <c r="L113" i="3"/>
  <c r="M113" i="3"/>
  <c r="K113" i="3"/>
  <c r="M108" i="16"/>
  <c r="M116" i="3"/>
  <c r="L116" i="3"/>
  <c r="K116" i="3"/>
  <c r="J116" i="3"/>
  <c r="M42" i="2"/>
  <c r="L42" i="2"/>
  <c r="U37" i="19" l="1"/>
  <c r="Z98" i="19"/>
  <c r="U147" i="19"/>
  <c r="E23" i="19"/>
  <c r="M51" i="19"/>
  <c r="U105" i="19"/>
  <c r="Z97" i="19"/>
  <c r="M79" i="19"/>
  <c r="U79" i="19"/>
  <c r="Z118" i="19"/>
  <c r="E65" i="19"/>
  <c r="E135" i="19"/>
  <c r="M119" i="19"/>
  <c r="M198" i="3"/>
  <c r="L198" i="3"/>
  <c r="K198" i="3"/>
  <c r="J198" i="3"/>
  <c r="U65" i="19"/>
  <c r="Z85" i="19"/>
  <c r="E107" i="19"/>
  <c r="E91" i="19"/>
  <c r="Z26" i="19"/>
  <c r="U107" i="19"/>
  <c r="E93" i="19"/>
  <c r="M9" i="19"/>
  <c r="U35" i="19"/>
  <c r="Z109" i="19"/>
  <c r="U149" i="19"/>
  <c r="E21" i="19"/>
  <c r="M77" i="19"/>
  <c r="M121" i="19"/>
  <c r="Z47" i="19"/>
  <c r="U77" i="19"/>
  <c r="E63" i="19"/>
  <c r="M49" i="19"/>
  <c r="M45" i="2"/>
  <c r="L45" i="2"/>
  <c r="U63" i="19"/>
  <c r="Z96" i="19"/>
  <c r="E105" i="19"/>
  <c r="E133" i="19"/>
  <c r="M161" i="19"/>
  <c r="L46" i="2"/>
  <c r="M46" i="2"/>
  <c r="M35" i="19"/>
  <c r="M37" i="19"/>
  <c r="M147" i="19"/>
  <c r="M149" i="19"/>
  <c r="J46" i="2"/>
  <c r="K46" i="2"/>
  <c r="J197" i="3"/>
  <c r="K197" i="3"/>
  <c r="K70" i="2"/>
  <c r="J70" i="2"/>
  <c r="M199" i="3"/>
  <c r="L199" i="3"/>
  <c r="K199" i="3"/>
  <c r="J199" i="3"/>
  <c r="M201" i="3"/>
  <c r="L201" i="3"/>
  <c r="K205" i="3"/>
  <c r="J205" i="3"/>
  <c r="M206" i="3"/>
  <c r="L206" i="3"/>
  <c r="K206" i="3"/>
  <c r="J206" i="3"/>
  <c r="J202" i="3"/>
  <c r="L202" i="3"/>
  <c r="M202" i="3"/>
  <c r="K202" i="3"/>
  <c r="M70" i="2"/>
  <c r="L70" i="2"/>
  <c r="U9" i="19"/>
  <c r="Z9" i="19" s="1"/>
  <c r="Z29" i="19"/>
  <c r="Z48" i="19"/>
  <c r="Z81" i="19"/>
  <c r="U119" i="19"/>
  <c r="Z119" i="19" s="1"/>
  <c r="U121" i="19"/>
  <c r="Z121" i="19" s="1"/>
  <c r="Z141" i="19"/>
  <c r="E35" i="19"/>
  <c r="E37" i="19"/>
  <c r="E147" i="19"/>
  <c r="E149" i="19"/>
  <c r="M91" i="19"/>
  <c r="M93" i="19"/>
  <c r="K45" i="2"/>
  <c r="J45" i="2"/>
  <c r="J204" i="3"/>
  <c r="M204" i="3"/>
  <c r="L204" i="3"/>
  <c r="K204" i="3"/>
  <c r="K201" i="3"/>
  <c r="J201" i="3"/>
  <c r="Z11" i="19"/>
  <c r="Z30" i="19"/>
  <c r="U49" i="19"/>
  <c r="Z41" i="19"/>
  <c r="U51" i="19"/>
  <c r="Z52" i="19"/>
  <c r="Z60" i="19"/>
  <c r="Z71" i="19"/>
  <c r="Z90" i="19"/>
  <c r="Z112" i="19"/>
  <c r="Z131" i="19"/>
  <c r="Z142" i="19"/>
  <c r="U161" i="19"/>
  <c r="Z161" i="19" s="1"/>
  <c r="E77" i="19"/>
  <c r="E79" i="19"/>
  <c r="M21" i="19"/>
  <c r="M23" i="19"/>
  <c r="M133" i="19"/>
  <c r="M135" i="19"/>
  <c r="M207" i="3"/>
  <c r="L207" i="3"/>
  <c r="K207" i="3"/>
  <c r="J207" i="3"/>
  <c r="Z12" i="19"/>
  <c r="Z61" i="19"/>
  <c r="Z72" i="19"/>
  <c r="U91" i="19"/>
  <c r="Z91" i="19" s="1"/>
  <c r="U93" i="19"/>
  <c r="Z93" i="19" s="1"/>
  <c r="Z102" i="19"/>
  <c r="Z124" i="19"/>
  <c r="Z143" i="19"/>
  <c r="Z154" i="19"/>
  <c r="E9" i="19"/>
  <c r="E119" i="19"/>
  <c r="E121" i="19"/>
  <c r="M63" i="19"/>
  <c r="M65" i="19"/>
  <c r="J69" i="2"/>
  <c r="K69" i="2"/>
  <c r="Z20" i="19"/>
  <c r="Z53" i="19"/>
  <c r="U21" i="19"/>
  <c r="Z21" i="19" s="1"/>
  <c r="U23" i="19"/>
  <c r="Z23" i="19" s="1"/>
  <c r="Z24" i="19"/>
  <c r="Z32" i="19"/>
  <c r="Z54" i="19"/>
  <c r="Z73" i="19"/>
  <c r="Z95" i="19"/>
  <c r="Z103" i="19"/>
  <c r="Z114" i="19"/>
  <c r="U133" i="19"/>
  <c r="Z125" i="19"/>
  <c r="U135" i="19"/>
  <c r="Z136" i="19"/>
  <c r="Z155" i="19"/>
  <c r="E49" i="19"/>
  <c r="E51" i="19"/>
  <c r="E161" i="19"/>
  <c r="M105" i="19"/>
  <c r="M107" i="19"/>
  <c r="K203" i="3"/>
  <c r="M203" i="3"/>
  <c r="L203" i="3"/>
  <c r="J203" i="3"/>
  <c r="M205" i="3"/>
  <c r="L205" i="3"/>
  <c r="K44" i="2"/>
  <c r="J44" i="2"/>
  <c r="M44" i="2"/>
  <c r="L44" i="2"/>
  <c r="L200" i="3"/>
  <c r="K200" i="3"/>
  <c r="J200" i="3"/>
  <c r="M200" i="3"/>
  <c r="M197" i="3"/>
  <c r="L197" i="3"/>
  <c r="J119" i="19"/>
  <c r="H119" i="19"/>
  <c r="H9" i="19"/>
  <c r="J9" i="19"/>
  <c r="J69" i="19"/>
  <c r="J126" i="19"/>
  <c r="J15" i="19"/>
  <c r="J24" i="19"/>
  <c r="J67" i="19"/>
  <c r="J104" i="19"/>
  <c r="J122" i="19"/>
  <c r="J83" i="19"/>
  <c r="J113" i="19"/>
  <c r="J130" i="19"/>
  <c r="J61" i="19"/>
  <c r="J109" i="19"/>
  <c r="J32" i="19"/>
  <c r="J26" i="19"/>
  <c r="J10" i="19"/>
  <c r="J18" i="19"/>
  <c r="J27" i="19"/>
  <c r="J74" i="19"/>
  <c r="J17" i="19"/>
  <c r="J41" i="19"/>
  <c r="J58" i="19"/>
  <c r="J44" i="19"/>
  <c r="J53" i="19"/>
  <c r="J96" i="19"/>
  <c r="J70" i="19"/>
  <c r="J87" i="19"/>
  <c r="J52" i="19"/>
  <c r="J34" i="19"/>
  <c r="J60" i="19"/>
  <c r="J152" i="19"/>
  <c r="J43" i="19"/>
  <c r="J117" i="19"/>
  <c r="J100" i="19"/>
  <c r="J160" i="19"/>
  <c r="J140" i="19"/>
  <c r="J131" i="19"/>
  <c r="J71" i="19"/>
  <c r="J46" i="19"/>
  <c r="J33" i="19"/>
  <c r="J12" i="19"/>
  <c r="J132" i="19"/>
  <c r="J159" i="19"/>
  <c r="J89" i="19"/>
  <c r="J29" i="19"/>
  <c r="J30" i="19"/>
  <c r="J114" i="19"/>
  <c r="J45" i="19"/>
  <c r="J101" i="19"/>
  <c r="J19" i="19"/>
  <c r="J39" i="19"/>
  <c r="J141" i="19"/>
  <c r="J156" i="19"/>
  <c r="J20" i="19"/>
  <c r="J112" i="19"/>
  <c r="J158" i="19"/>
  <c r="J95" i="19"/>
  <c r="J115" i="19"/>
  <c r="J116" i="19"/>
  <c r="J137" i="19"/>
  <c r="J80" i="19"/>
  <c r="J151" i="19"/>
  <c r="J85" i="19"/>
  <c r="J57" i="19"/>
  <c r="J118" i="19"/>
  <c r="J42" i="19"/>
  <c r="J38" i="19"/>
  <c r="J23" i="19"/>
  <c r="J142" i="19"/>
  <c r="J110" i="19"/>
  <c r="J139" i="19"/>
  <c r="J28" i="19"/>
  <c r="J138" i="19"/>
  <c r="J146" i="19"/>
  <c r="J111" i="19"/>
  <c r="J143" i="19"/>
  <c r="J150" i="19"/>
  <c r="J88" i="19"/>
  <c r="J14" i="19"/>
  <c r="J59" i="19"/>
  <c r="J76" i="19"/>
  <c r="J157" i="19"/>
  <c r="J66" i="19"/>
  <c r="J82" i="19"/>
  <c r="J81" i="19"/>
  <c r="J144" i="19"/>
  <c r="J48" i="19"/>
  <c r="J108" i="19"/>
  <c r="J94" i="19"/>
  <c r="J25" i="19"/>
  <c r="J136" i="19"/>
  <c r="J68" i="19"/>
  <c r="J31" i="19"/>
  <c r="J62" i="19"/>
  <c r="J154" i="19"/>
  <c r="J47" i="19"/>
  <c r="J97" i="19"/>
  <c r="J153" i="19"/>
  <c r="J129" i="19"/>
  <c r="J84" i="19"/>
  <c r="J16" i="19"/>
  <c r="J54" i="19"/>
  <c r="J123" i="19"/>
  <c r="J98" i="19"/>
  <c r="J155" i="19"/>
  <c r="J128" i="19"/>
  <c r="H63" i="19"/>
  <c r="J63" i="19"/>
  <c r="M90" i="13"/>
  <c r="L90" i="13"/>
  <c r="K90" i="13"/>
  <c r="J90" i="13"/>
  <c r="I90" i="13"/>
  <c r="K187" i="3"/>
  <c r="M187" i="3"/>
  <c r="L187" i="3"/>
  <c r="J187" i="3"/>
  <c r="M107" i="17"/>
  <c r="L107" i="17"/>
  <c r="K107" i="17"/>
  <c r="J107" i="17"/>
  <c r="I107" i="17"/>
  <c r="H21" i="19"/>
  <c r="J21" i="19"/>
  <c r="J90" i="19"/>
  <c r="K53" i="12"/>
  <c r="J53" i="12"/>
  <c r="I53" i="12"/>
  <c r="N53" i="12"/>
  <c r="M53" i="12"/>
  <c r="H57" i="12"/>
  <c r="L53" i="12"/>
  <c r="K7" i="19"/>
  <c r="J79" i="19"/>
  <c r="H79" i="19"/>
  <c r="K48" i="13"/>
  <c r="J48" i="13"/>
  <c r="I48" i="13"/>
  <c r="M48" i="13"/>
  <c r="L48" i="13"/>
  <c r="X21" i="17"/>
  <c r="W21" i="17"/>
  <c r="AA21" i="17"/>
  <c r="Z21" i="17"/>
  <c r="Y21" i="17"/>
  <c r="J13" i="19"/>
  <c r="L192" i="3"/>
  <c r="K192" i="3"/>
  <c r="J192" i="3"/>
  <c r="M192" i="3"/>
  <c r="K42" i="2"/>
  <c r="J42" i="2"/>
  <c r="X147" i="19"/>
  <c r="R119" i="19"/>
  <c r="P119" i="19"/>
  <c r="M121" i="17"/>
  <c r="L121" i="17"/>
  <c r="K121" i="17"/>
  <c r="J121" i="17"/>
  <c r="I121" i="17"/>
  <c r="X49" i="19"/>
  <c r="I149" i="17"/>
  <c r="K149" i="17"/>
  <c r="J146" i="13"/>
  <c r="I146" i="13"/>
  <c r="M146" i="13"/>
  <c r="L146" i="13"/>
  <c r="K146" i="13"/>
  <c r="J103" i="19"/>
  <c r="S7" i="19"/>
  <c r="K119" i="17"/>
  <c r="J119" i="17"/>
  <c r="I119" i="17"/>
  <c r="M119" i="17"/>
  <c r="L119" i="17"/>
  <c r="H51" i="19"/>
  <c r="J51" i="19"/>
  <c r="P51" i="19"/>
  <c r="R51" i="19"/>
  <c r="J133" i="19"/>
  <c r="H133" i="19"/>
  <c r="X91" i="19"/>
  <c r="P135" i="19"/>
  <c r="R135" i="19"/>
  <c r="X77" i="19"/>
  <c r="M93" i="17"/>
  <c r="L93" i="17"/>
  <c r="K93" i="17"/>
  <c r="J93" i="17"/>
  <c r="I93" i="17"/>
  <c r="X161" i="19"/>
  <c r="J188" i="3"/>
  <c r="M188" i="3"/>
  <c r="L188" i="3"/>
  <c r="K188" i="3"/>
  <c r="K193" i="3"/>
  <c r="J193" i="3"/>
  <c r="M193" i="3"/>
  <c r="L193" i="3"/>
  <c r="AB21" i="22"/>
  <c r="Y21" i="22"/>
  <c r="X21" i="22"/>
  <c r="AA21" i="22"/>
  <c r="Z21" i="22"/>
  <c r="L133" i="17"/>
  <c r="K133" i="17"/>
  <c r="J133" i="17"/>
  <c r="I133" i="17"/>
  <c r="M133" i="17"/>
  <c r="I129" i="37"/>
  <c r="H129" i="37"/>
  <c r="G129" i="37"/>
  <c r="K138" i="41"/>
  <c r="T16" i="41"/>
  <c r="S16" i="41"/>
  <c r="R16" i="41"/>
  <c r="Q16" i="41"/>
  <c r="P16" i="41"/>
  <c r="C57" i="12"/>
  <c r="I91" i="17"/>
  <c r="M91" i="17"/>
  <c r="L91" i="17"/>
  <c r="K91" i="17"/>
  <c r="J91" i="17"/>
  <c r="K195" i="3"/>
  <c r="M195" i="3"/>
  <c r="L195" i="3"/>
  <c r="J195" i="3"/>
  <c r="K139" i="41"/>
  <c r="L146" i="28"/>
  <c r="K146" i="28"/>
  <c r="J146" i="28"/>
  <c r="M146" i="28"/>
  <c r="I146" i="28"/>
  <c r="K145" i="41"/>
  <c r="M161" i="17"/>
  <c r="L161" i="17"/>
  <c r="K161" i="17"/>
  <c r="J161" i="17"/>
  <c r="I161" i="17"/>
  <c r="X63" i="19"/>
  <c r="K140" i="41"/>
  <c r="G57" i="12"/>
  <c r="AA10" i="17"/>
  <c r="J105" i="17"/>
  <c r="I105" i="17"/>
  <c r="M105" i="17"/>
  <c r="L105" i="17"/>
  <c r="K105" i="17"/>
  <c r="J147" i="19"/>
  <c r="H147" i="19"/>
  <c r="H65" i="19"/>
  <c r="J65" i="19"/>
  <c r="M160" i="28"/>
  <c r="L160" i="28"/>
  <c r="K160" i="28"/>
  <c r="I160" i="28"/>
  <c r="J160" i="28"/>
  <c r="K144" i="43"/>
  <c r="J135" i="19"/>
  <c r="H135" i="19"/>
  <c r="I135" i="17"/>
  <c r="M135" i="17"/>
  <c r="L135" i="17"/>
  <c r="K135" i="17"/>
  <c r="J135" i="17"/>
  <c r="M18" i="2"/>
  <c r="L18" i="2"/>
  <c r="K18" i="2"/>
  <c r="J18" i="2"/>
  <c r="L20" i="13"/>
  <c r="K20" i="13"/>
  <c r="J20" i="13"/>
  <c r="I20" i="13"/>
  <c r="M20" i="13"/>
  <c r="K141" i="41"/>
  <c r="M17" i="2"/>
  <c r="K17" i="2"/>
  <c r="L17" i="2"/>
  <c r="J17" i="2"/>
  <c r="I104" i="28"/>
  <c r="M104" i="28"/>
  <c r="L104" i="28"/>
  <c r="K104" i="28"/>
  <c r="J104" i="28"/>
  <c r="H146" i="42"/>
  <c r="K146" i="42" s="1"/>
  <c r="I146" i="42"/>
  <c r="G146" i="42"/>
  <c r="I146" i="43"/>
  <c r="H146" i="43"/>
  <c r="K146" i="43" s="1"/>
  <c r="G146" i="43"/>
  <c r="X9" i="17"/>
  <c r="W9" i="17"/>
  <c r="AA9" i="17"/>
  <c r="Z9" i="17"/>
  <c r="Y9" i="17"/>
  <c r="AA11" i="17"/>
  <c r="AA19" i="17"/>
  <c r="AA15" i="17"/>
  <c r="AA20" i="17"/>
  <c r="H35" i="19"/>
  <c r="J35" i="19"/>
  <c r="X135" i="19"/>
  <c r="P49" i="19"/>
  <c r="R49" i="19"/>
  <c r="L146" i="43"/>
  <c r="O146" i="43"/>
  <c r="M146" i="43"/>
  <c r="N146" i="43"/>
  <c r="X65" i="19"/>
  <c r="K34" i="28"/>
  <c r="J34" i="28"/>
  <c r="I34" i="28"/>
  <c r="M34" i="28"/>
  <c r="L34" i="28"/>
  <c r="K51" i="17"/>
  <c r="I51" i="17"/>
  <c r="J51" i="17"/>
  <c r="M51" i="17"/>
  <c r="L51" i="17"/>
  <c r="R107" i="19"/>
  <c r="P107" i="19"/>
  <c r="J20" i="28"/>
  <c r="I20" i="28"/>
  <c r="M20" i="28"/>
  <c r="L20" i="28"/>
  <c r="K20" i="28"/>
  <c r="K143" i="41"/>
  <c r="X121" i="19"/>
  <c r="K67" i="2"/>
  <c r="J67" i="2"/>
  <c r="M67" i="2"/>
  <c r="L67" i="2"/>
  <c r="M79" i="17"/>
  <c r="L79" i="17"/>
  <c r="K79" i="17"/>
  <c r="J79" i="17"/>
  <c r="I79" i="17"/>
  <c r="H37" i="19"/>
  <c r="J37" i="19"/>
  <c r="H49" i="19"/>
  <c r="J49" i="19"/>
  <c r="AA12" i="17"/>
  <c r="R147" i="19"/>
  <c r="P147" i="19"/>
  <c r="J196" i="3"/>
  <c r="M196" i="3"/>
  <c r="L196" i="3"/>
  <c r="K196" i="3"/>
  <c r="I132" i="13"/>
  <c r="M132" i="13"/>
  <c r="L132" i="13"/>
  <c r="K132" i="13"/>
  <c r="J132" i="13"/>
  <c r="N55" i="12"/>
  <c r="M55" i="12"/>
  <c r="K55" i="12"/>
  <c r="J55" i="12"/>
  <c r="I55" i="12"/>
  <c r="L55" i="12"/>
  <c r="P21" i="19"/>
  <c r="R21" i="19"/>
  <c r="M189" i="3"/>
  <c r="L189" i="3"/>
  <c r="K189" i="3"/>
  <c r="J189" i="3"/>
  <c r="M147" i="17"/>
  <c r="L147" i="17"/>
  <c r="K147" i="17"/>
  <c r="J147" i="17"/>
  <c r="I147" i="17"/>
  <c r="J16" i="41"/>
  <c r="I16" i="41"/>
  <c r="H16" i="41"/>
  <c r="X21" i="19"/>
  <c r="K138" i="43"/>
  <c r="AA18" i="17"/>
  <c r="J149" i="19"/>
  <c r="H149" i="19"/>
  <c r="K139" i="43"/>
  <c r="J34" i="13"/>
  <c r="I34" i="13"/>
  <c r="M34" i="13"/>
  <c r="L34" i="13"/>
  <c r="K34" i="13"/>
  <c r="J118" i="28"/>
  <c r="I118" i="28"/>
  <c r="M118" i="28"/>
  <c r="K118" i="28"/>
  <c r="L118" i="28"/>
  <c r="J77" i="19"/>
  <c r="H77" i="19"/>
  <c r="P65" i="19"/>
  <c r="R65" i="19"/>
  <c r="P23" i="19"/>
  <c r="R23" i="19"/>
  <c r="X35" i="19"/>
  <c r="K76" i="28"/>
  <c r="J76" i="28"/>
  <c r="M76" i="28"/>
  <c r="L76" i="28"/>
  <c r="I76" i="28"/>
  <c r="C7" i="19"/>
  <c r="L62" i="13"/>
  <c r="K62" i="13"/>
  <c r="J62" i="13"/>
  <c r="I62" i="13"/>
  <c r="M62" i="13"/>
  <c r="V23" i="14"/>
  <c r="U23" i="14"/>
  <c r="T23" i="14"/>
  <c r="M63" i="17"/>
  <c r="L63" i="17"/>
  <c r="K63" i="17"/>
  <c r="J63" i="17"/>
  <c r="I63" i="17"/>
  <c r="R161" i="19"/>
  <c r="P161" i="19"/>
  <c r="R133" i="19"/>
  <c r="P133" i="19"/>
  <c r="AA14" i="17"/>
  <c r="J91" i="19"/>
  <c r="H91" i="19"/>
  <c r="X119" i="19"/>
  <c r="M190" i="3"/>
  <c r="L190" i="3"/>
  <c r="K190" i="3"/>
  <c r="J190" i="3"/>
  <c r="J161" i="19"/>
  <c r="H161" i="19"/>
  <c r="J105" i="19"/>
  <c r="H105" i="19"/>
  <c r="M129" i="37"/>
  <c r="L129" i="37"/>
  <c r="K129" i="37"/>
  <c r="O129" i="37"/>
  <c r="N129" i="37"/>
  <c r="I146" i="41"/>
  <c r="G146" i="41"/>
  <c r="H146" i="41"/>
  <c r="K146" i="41" s="1"/>
  <c r="X93" i="19"/>
  <c r="N146" i="42"/>
  <c r="M146" i="42"/>
  <c r="L146" i="42"/>
  <c r="O146" i="42"/>
  <c r="L48" i="28"/>
  <c r="K48" i="28"/>
  <c r="J48" i="28"/>
  <c r="I48" i="28"/>
  <c r="M48" i="28"/>
  <c r="K143" i="43"/>
  <c r="R121" i="19"/>
  <c r="P121" i="19"/>
  <c r="K132" i="28"/>
  <c r="J132" i="28"/>
  <c r="I132" i="28"/>
  <c r="M132" i="28"/>
  <c r="L132" i="28"/>
  <c r="L90" i="28"/>
  <c r="K90" i="28"/>
  <c r="M90" i="28"/>
  <c r="J90" i="28"/>
  <c r="I90" i="28"/>
  <c r="J194" i="3"/>
  <c r="M194" i="3"/>
  <c r="L194" i="3"/>
  <c r="K194" i="3"/>
  <c r="M104" i="13"/>
  <c r="L104" i="13"/>
  <c r="K104" i="13"/>
  <c r="J104" i="13"/>
  <c r="I104" i="13"/>
  <c r="P35" i="19"/>
  <c r="R35" i="19"/>
  <c r="AA21" i="16"/>
  <c r="Z21" i="16"/>
  <c r="Y21" i="16"/>
  <c r="X21" i="16"/>
  <c r="W21" i="16"/>
  <c r="X149" i="19"/>
  <c r="I56" i="12"/>
  <c r="M56" i="12"/>
  <c r="L56" i="12"/>
  <c r="N56" i="12"/>
  <c r="J56" i="12"/>
  <c r="K56" i="12"/>
  <c r="M77" i="17"/>
  <c r="L77" i="17"/>
  <c r="K77" i="17"/>
  <c r="J77" i="17"/>
  <c r="I77" i="17"/>
  <c r="AA16" i="17"/>
  <c r="J93" i="19"/>
  <c r="H93" i="19"/>
  <c r="K144" i="41"/>
  <c r="M16" i="41"/>
  <c r="L16" i="41"/>
  <c r="N16" i="41"/>
  <c r="X105" i="19"/>
  <c r="K137" i="43"/>
  <c r="J107" i="19"/>
  <c r="H107" i="19"/>
  <c r="K141" i="43"/>
  <c r="K142" i="41"/>
  <c r="M62" i="28"/>
  <c r="L62" i="28"/>
  <c r="K62" i="28"/>
  <c r="J62" i="28"/>
  <c r="I62" i="28"/>
  <c r="R77" i="19"/>
  <c r="P77" i="19"/>
  <c r="R79" i="19"/>
  <c r="P79" i="19"/>
  <c r="L65" i="17"/>
  <c r="K65" i="17"/>
  <c r="J65" i="17"/>
  <c r="I65" i="17"/>
  <c r="M65" i="17"/>
  <c r="J121" i="19"/>
  <c r="H121" i="19"/>
  <c r="M118" i="13"/>
  <c r="L118" i="13"/>
  <c r="K118" i="13"/>
  <c r="I118" i="13"/>
  <c r="J118" i="13"/>
  <c r="M76" i="13"/>
  <c r="L76" i="13"/>
  <c r="K76" i="13"/>
  <c r="J76" i="13"/>
  <c r="I76" i="13"/>
  <c r="W20" i="13"/>
  <c r="AA20" i="13"/>
  <c r="Z20" i="13"/>
  <c r="Y20" i="13"/>
  <c r="X20" i="13"/>
  <c r="J186" i="3"/>
  <c r="L186" i="3"/>
  <c r="M186" i="3"/>
  <c r="K186" i="3"/>
  <c r="K160" i="13"/>
  <c r="J160" i="13"/>
  <c r="I160" i="13"/>
  <c r="M160" i="13"/>
  <c r="L160" i="13"/>
  <c r="R149" i="19"/>
  <c r="P149" i="19"/>
  <c r="R105" i="19"/>
  <c r="P105" i="19"/>
  <c r="X133" i="19"/>
  <c r="M146" i="41"/>
  <c r="O146" i="41"/>
  <c r="N146" i="41"/>
  <c r="L146" i="41"/>
  <c r="E57" i="12"/>
  <c r="K137" i="41"/>
  <c r="L43" i="2"/>
  <c r="K43" i="2"/>
  <c r="J43" i="2"/>
  <c r="M43" i="2"/>
  <c r="M191" i="3"/>
  <c r="L191" i="3"/>
  <c r="K191" i="3"/>
  <c r="J191" i="3"/>
  <c r="M54" i="12"/>
  <c r="L54" i="12"/>
  <c r="K54" i="12"/>
  <c r="I54" i="12"/>
  <c r="N54" i="12"/>
  <c r="J54" i="12"/>
  <c r="Z21" i="15"/>
  <c r="Y21" i="15"/>
  <c r="X21" i="15"/>
  <c r="AA21" i="15"/>
  <c r="W21" i="15"/>
  <c r="R91" i="19"/>
  <c r="P91" i="19"/>
  <c r="AA9" i="16"/>
  <c r="Z9" i="16"/>
  <c r="Y9" i="16"/>
  <c r="X9" i="16"/>
  <c r="W9" i="16"/>
  <c r="AA11" i="16"/>
  <c r="AA13" i="16"/>
  <c r="AA19" i="16"/>
  <c r="AA17" i="16"/>
  <c r="AA15" i="16"/>
  <c r="X79" i="19"/>
  <c r="D57" i="12"/>
  <c r="P63" i="19"/>
  <c r="R63" i="19"/>
  <c r="T79" i="19" l="1"/>
  <c r="D9" i="19"/>
  <c r="D119" i="19"/>
  <c r="D121" i="19"/>
  <c r="T9" i="19"/>
  <c r="T119" i="19"/>
  <c r="T121" i="19"/>
  <c r="L35" i="19"/>
  <c r="L37" i="19"/>
  <c r="L147" i="19"/>
  <c r="L149" i="19"/>
  <c r="T77" i="19"/>
  <c r="L105" i="19"/>
  <c r="D49" i="19"/>
  <c r="D51" i="19"/>
  <c r="D161" i="19"/>
  <c r="T49" i="19"/>
  <c r="T51" i="19"/>
  <c r="T161" i="19"/>
  <c r="L77" i="19"/>
  <c r="L79" i="19"/>
  <c r="D91" i="19"/>
  <c r="D93" i="19"/>
  <c r="T91" i="19"/>
  <c r="T93" i="19"/>
  <c r="L9" i="19"/>
  <c r="L119" i="19"/>
  <c r="L121" i="19"/>
  <c r="D79" i="19"/>
  <c r="D21" i="19"/>
  <c r="D23" i="19"/>
  <c r="D133" i="19"/>
  <c r="D135" i="19"/>
  <c r="T21" i="19"/>
  <c r="T23" i="19"/>
  <c r="T133" i="19"/>
  <c r="T135" i="19"/>
  <c r="L49" i="19"/>
  <c r="L51" i="19"/>
  <c r="L161" i="19"/>
  <c r="D77" i="19"/>
  <c r="D63" i="19"/>
  <c r="D65" i="19"/>
  <c r="T63" i="19"/>
  <c r="T65" i="19"/>
  <c r="L91" i="19"/>
  <c r="L93" i="19"/>
  <c r="L107" i="19"/>
  <c r="D105" i="19"/>
  <c r="D107" i="19"/>
  <c r="T105" i="19"/>
  <c r="T107" i="19"/>
  <c r="L21" i="19"/>
  <c r="L23" i="19"/>
  <c r="L133" i="19"/>
  <c r="L135" i="19"/>
  <c r="D35" i="19"/>
  <c r="D37" i="19"/>
  <c r="D147" i="19"/>
  <c r="D149" i="19"/>
  <c r="T35" i="19"/>
  <c r="T37" i="19"/>
  <c r="T147" i="19"/>
  <c r="T149" i="19"/>
  <c r="L63" i="19"/>
  <c r="L65" i="19"/>
  <c r="Z133" i="19"/>
  <c r="Z43" i="19"/>
  <c r="Z31" i="19"/>
  <c r="Z83" i="19"/>
  <c r="Z153" i="19"/>
  <c r="Z82" i="19"/>
  <c r="Z19" i="19"/>
  <c r="Z160" i="19"/>
  <c r="Z100" i="19"/>
  <c r="Z18" i="19"/>
  <c r="Z74" i="19"/>
  <c r="Z28" i="19"/>
  <c r="Z87" i="19"/>
  <c r="Z146" i="19"/>
  <c r="Z66" i="19"/>
  <c r="Z99" i="19"/>
  <c r="Z105" i="19"/>
  <c r="Z76" i="19"/>
  <c r="Q7" i="19"/>
  <c r="Z152" i="19"/>
  <c r="Z89" i="19"/>
  <c r="Z10" i="19"/>
  <c r="Z55" i="19"/>
  <c r="Z68" i="19"/>
  <c r="Z127" i="19"/>
  <c r="Z116" i="19"/>
  <c r="Z65" i="19"/>
  <c r="Z80" i="19"/>
  <c r="Z57" i="19"/>
  <c r="Y7" i="19"/>
  <c r="Z63" i="19"/>
  <c r="Z151" i="19"/>
  <c r="Z46" i="19"/>
  <c r="Z108" i="19"/>
  <c r="Z15" i="19"/>
  <c r="Z44" i="19"/>
  <c r="Z79" i="19"/>
  <c r="Z38" i="19"/>
  <c r="Z130" i="19"/>
  <c r="Z70" i="19"/>
  <c r="Z33" i="19"/>
  <c r="Z129" i="19"/>
  <c r="Z27" i="19"/>
  <c r="Z107" i="19"/>
  <c r="Z25" i="19"/>
  <c r="Z58" i="19"/>
  <c r="Z158" i="19"/>
  <c r="Z37" i="19"/>
  <c r="I7" i="19"/>
  <c r="K57" i="12"/>
  <c r="J57" i="12"/>
  <c r="I57" i="12"/>
  <c r="N57" i="12"/>
  <c r="M57" i="12"/>
  <c r="L57" i="12"/>
  <c r="Z144" i="19"/>
  <c r="Z84" i="19"/>
  <c r="Z13" i="19"/>
  <c r="Z113" i="19"/>
  <c r="Z42" i="19"/>
  <c r="Z123" i="19"/>
  <c r="Z51" i="19"/>
  <c r="Z122" i="19"/>
  <c r="Z59" i="19"/>
  <c r="Z156" i="19"/>
  <c r="Z14" i="19"/>
  <c r="Z110" i="19"/>
  <c r="Z150" i="19"/>
  <c r="Z35" i="19"/>
  <c r="Z86" i="19"/>
  <c r="Z145" i="19"/>
  <c r="Z138" i="19"/>
  <c r="Z39" i="19"/>
  <c r="Z139" i="19"/>
  <c r="Z16" i="19"/>
  <c r="Z137" i="19"/>
  <c r="Z88" i="19"/>
  <c r="Z69" i="19"/>
  <c r="Z149" i="19"/>
  <c r="Z75" i="19"/>
  <c r="Z67" i="19"/>
  <c r="Z126" i="19"/>
  <c r="Z34" i="19"/>
  <c r="Z159" i="19"/>
  <c r="Z17" i="19"/>
  <c r="Z147" i="19"/>
  <c r="Z157" i="19"/>
  <c r="Z135" i="19"/>
  <c r="Z62" i="19"/>
  <c r="Z132" i="19"/>
  <c r="Z94" i="19"/>
  <c r="Z101" i="19"/>
  <c r="Z49" i="19"/>
  <c r="Z111" i="19"/>
  <c r="Z40" i="19"/>
  <c r="Z115" i="19"/>
  <c r="Z77" i="19"/>
  <c r="Z128" i="19"/>
  <c r="Z45" i="19"/>
  <c r="Z104" i="19"/>
  <c r="Z140" i="19"/>
  <c r="Z117" i="19"/>
  <c r="Z56" i="19"/>
  <c r="I20" i="19" l="1"/>
  <c r="I72" i="19"/>
  <c r="I132" i="19"/>
  <c r="Y46" i="19"/>
  <c r="Y109" i="19"/>
  <c r="Q11" i="19"/>
  <c r="Q71" i="19"/>
  <c r="Q101" i="19"/>
  <c r="I141" i="19"/>
  <c r="I62" i="19"/>
  <c r="C133" i="19"/>
  <c r="I133" i="19" s="1"/>
  <c r="I125" i="19"/>
  <c r="Y28" i="19"/>
  <c r="Y88" i="19"/>
  <c r="Q138" i="19"/>
  <c r="Q61" i="19"/>
  <c r="Q113" i="19"/>
  <c r="Q144" i="19"/>
  <c r="I145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42" i="19"/>
  <c r="I156" i="19"/>
  <c r="Y159" i="19"/>
  <c r="S9" i="19"/>
  <c r="Y9" i="19" s="1"/>
  <c r="Y10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37" i="19"/>
  <c r="Q142" i="19"/>
  <c r="K21" i="19"/>
  <c r="Q21" i="19" s="1"/>
  <c r="Q13" i="19"/>
  <c r="K23" i="19"/>
  <c r="Q23" i="19" s="1"/>
  <c r="Q24" i="19"/>
  <c r="Q32" i="19"/>
  <c r="Q43" i="19"/>
  <c r="Q54" i="19"/>
  <c r="Q62" i="19"/>
  <c r="Q73" i="19"/>
  <c r="Q84" i="19"/>
  <c r="Q95" i="19"/>
  <c r="Q103" i="19"/>
  <c r="Q114" i="19"/>
  <c r="K133" i="19"/>
  <c r="Q133" i="19" s="1"/>
  <c r="Q125" i="19"/>
  <c r="K147" i="19"/>
  <c r="Q147" i="19" s="1"/>
  <c r="Q139" i="19"/>
  <c r="K161" i="19"/>
  <c r="Q161" i="19" s="1"/>
  <c r="Q153" i="19"/>
  <c r="I31" i="19"/>
  <c r="C93" i="19"/>
  <c r="I93" i="19" s="1"/>
  <c r="I94" i="19"/>
  <c r="Y155" i="19"/>
  <c r="Y57" i="19"/>
  <c r="Y117" i="19"/>
  <c r="K49" i="19"/>
  <c r="Q49" i="19" s="1"/>
  <c r="Q41" i="19"/>
  <c r="Q112" i="19"/>
  <c r="I43" i="19"/>
  <c r="I95" i="19"/>
  <c r="Y142" i="19"/>
  <c r="Y58" i="19"/>
  <c r="Y110" i="19"/>
  <c r="Q42" i="19"/>
  <c r="Q102" i="19"/>
  <c r="I144" i="19"/>
  <c r="I15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46" i="19"/>
  <c r="I160" i="19"/>
  <c r="Y146" i="19"/>
  <c r="Y11" i="19"/>
  <c r="Y19" i="19"/>
  <c r="Y30" i="19"/>
  <c r="S49" i="19"/>
  <c r="Y49" i="19" s="1"/>
  <c r="Y41" i="19"/>
  <c r="S51" i="19"/>
  <c r="Y51" i="19" s="1"/>
  <c r="Y52" i="19"/>
  <c r="Y60" i="19"/>
  <c r="Y71" i="19"/>
  <c r="Y82" i="19"/>
  <c r="Y90" i="19"/>
  <c r="Y101" i="19"/>
  <c r="Y112" i="19"/>
  <c r="Y123" i="19"/>
  <c r="Y131" i="19"/>
  <c r="Y141" i="19"/>
  <c r="K149" i="19"/>
  <c r="Q149" i="19" s="1"/>
  <c r="Q150" i="19"/>
  <c r="Q146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43" i="19"/>
  <c r="Q157" i="19"/>
  <c r="I61" i="19"/>
  <c r="I124" i="19"/>
  <c r="Y16" i="19"/>
  <c r="Y68" i="19"/>
  <c r="Y128" i="19"/>
  <c r="Q60" i="19"/>
  <c r="Q123" i="19"/>
  <c r="I54" i="19"/>
  <c r="I114" i="19"/>
  <c r="Y17" i="19"/>
  <c r="S77" i="19"/>
  <c r="Y77" i="19" s="1"/>
  <c r="Y69" i="19"/>
  <c r="Y129" i="19"/>
  <c r="Q31" i="19"/>
  <c r="K91" i="19"/>
  <c r="Q91" i="19" s="1"/>
  <c r="Q83" i="19"/>
  <c r="C149" i="19"/>
  <c r="I149" i="19" s="1"/>
  <c r="I150" i="19"/>
  <c r="C135" i="19"/>
  <c r="I135" i="19" s="1"/>
  <c r="I136" i="19"/>
  <c r="I154" i="19"/>
  <c r="I16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I151" i="19"/>
  <c r="Y151" i="19"/>
  <c r="Y12" i="19"/>
  <c r="Y20" i="19"/>
  <c r="Y31" i="19"/>
  <c r="Y42" i="19"/>
  <c r="Y53" i="19"/>
  <c r="Y61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5" i="19"/>
  <c r="Q137" i="19"/>
  <c r="Q151" i="19"/>
  <c r="Q15" i="19"/>
  <c r="Q26" i="19"/>
  <c r="Q34" i="19"/>
  <c r="Q45" i="19"/>
  <c r="Q56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52" i="19"/>
  <c r="I42" i="19"/>
  <c r="I102" i="19"/>
  <c r="Y156" i="19"/>
  <c r="Y76" i="19"/>
  <c r="S161" i="19"/>
  <c r="Y161" i="19" s="1"/>
  <c r="Y153" i="19"/>
  <c r="Q30" i="19"/>
  <c r="Q90" i="19"/>
  <c r="C23" i="19"/>
  <c r="I23" i="19" s="1"/>
  <c r="I24" i="19"/>
  <c r="I84" i="19"/>
  <c r="I138" i="19"/>
  <c r="Y47" i="19"/>
  <c r="Y118" i="19"/>
  <c r="Q53" i="19"/>
  <c r="Q124" i="19"/>
  <c r="C161" i="19"/>
  <c r="I161" i="19" s="1"/>
  <c r="I153" i="19"/>
  <c r="I158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55" i="19"/>
  <c r="S147" i="19"/>
  <c r="Y147" i="19" s="1"/>
  <c r="Y139" i="19"/>
  <c r="S21" i="19"/>
  <c r="Y21" i="19" s="1"/>
  <c r="Y13" i="19"/>
  <c r="S23" i="19"/>
  <c r="Y23" i="19" s="1"/>
  <c r="Y24" i="19"/>
  <c r="Y32" i="19"/>
  <c r="Y43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S149" i="19"/>
  <c r="Y149" i="19" s="1"/>
  <c r="Y150" i="19"/>
  <c r="Q154" i="19"/>
  <c r="Q155" i="19"/>
  <c r="Q16" i="19"/>
  <c r="K35" i="19"/>
  <c r="Q35" i="19" s="1"/>
  <c r="Q27" i="19"/>
  <c r="K37" i="19"/>
  <c r="Q37" i="19" s="1"/>
  <c r="Q38" i="19"/>
  <c r="Q46" i="19"/>
  <c r="Q57" i="19"/>
  <c r="Q68" i="19"/>
  <c r="Q76" i="19"/>
  <c r="Q87" i="19"/>
  <c r="Q98" i="19"/>
  <c r="Q109" i="19"/>
  <c r="Q117" i="19"/>
  <c r="Q128" i="19"/>
  <c r="Q156" i="19"/>
  <c r="I137" i="19"/>
  <c r="I53" i="19"/>
  <c r="I113" i="19"/>
  <c r="S35" i="19"/>
  <c r="Y35" i="19" s="1"/>
  <c r="Y27" i="19"/>
  <c r="Y87" i="19"/>
  <c r="Q145" i="19"/>
  <c r="K51" i="19"/>
  <c r="Q51" i="19" s="1"/>
  <c r="Q52" i="19"/>
  <c r="Q140" i="19"/>
  <c r="I32" i="19"/>
  <c r="I103" i="19"/>
  <c r="Y160" i="19"/>
  <c r="S79" i="19"/>
  <c r="Y79" i="19" s="1"/>
  <c r="Y80" i="19"/>
  <c r="Y157" i="19"/>
  <c r="Q20" i="19"/>
  <c r="K93" i="19"/>
  <c r="Q93" i="19" s="1"/>
  <c r="Q94" i="19"/>
  <c r="C9" i="19"/>
  <c r="I9" i="19" s="1"/>
  <c r="I10" i="19"/>
  <c r="I18" i="19"/>
  <c r="I29" i="19"/>
  <c r="I4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59" i="19"/>
  <c r="Y143" i="19"/>
  <c r="Y14" i="19"/>
  <c r="Y25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40" i="19"/>
  <c r="Y154" i="19"/>
  <c r="Q141" i="19"/>
  <c r="Q159" i="19"/>
  <c r="Q17" i="19"/>
  <c r="Q28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60" i="19"/>
  <c r="I12" i="19"/>
  <c r="C91" i="19"/>
  <c r="I91" i="19" s="1"/>
  <c r="I83" i="19"/>
  <c r="I143" i="19"/>
  <c r="S37" i="19"/>
  <c r="Y37" i="19" s="1"/>
  <c r="Y38" i="19"/>
  <c r="Y98" i="19"/>
  <c r="Q19" i="19"/>
  <c r="Q82" i="19"/>
  <c r="Q131" i="19"/>
  <c r="C21" i="19"/>
  <c r="I21" i="19" s="1"/>
  <c r="I13" i="19"/>
  <c r="I73" i="19"/>
  <c r="I152" i="19"/>
  <c r="Y39" i="19"/>
  <c r="Y99" i="19"/>
  <c r="Q12" i="19"/>
  <c r="Q72" i="19"/>
  <c r="Q132" i="19"/>
  <c r="I140" i="19"/>
  <c r="I157" i="19"/>
  <c r="I11" i="19"/>
  <c r="I19" i="19"/>
  <c r="I30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C147" i="19"/>
  <c r="I147" i="19" s="1"/>
  <c r="I139" i="19"/>
  <c r="Y138" i="19"/>
  <c r="Y152" i="19"/>
  <c r="Y15" i="19"/>
  <c r="Y26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44" i="19"/>
  <c r="Y158" i="19"/>
  <c r="Q158" i="19"/>
  <c r="K9" i="19"/>
  <c r="Q9" i="19" s="1"/>
  <c r="Q10" i="19"/>
  <c r="Q18" i="19"/>
  <c r="Q29" i="19"/>
  <c r="Q4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K135" i="19"/>
  <c r="Q135" i="19" s="1"/>
  <c r="Q136" i="19"/>
</calcChain>
</file>

<file path=xl/sharedStrings.xml><?xml version="1.0" encoding="utf-8"?>
<sst xmlns="http://schemas.openxmlformats.org/spreadsheetml/2006/main" count="5735" uniqueCount="318">
  <si>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</si>
  <si>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</si>
  <si>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</si>
  <si>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</si>
  <si>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</si>
  <si>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</si>
  <si>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</si>
  <si>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</si>
  <si>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</si>
  <si>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</si>
  <si>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</si>
  <si>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</si>
  <si>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</si>
  <si>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</si>
  <si>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</si>
  <si>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</si>
  <si>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</si>
  <si>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</si>
  <si>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</si>
  <si>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</si>
  <si>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</si>
  <si>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</si>
  <si>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</si>
  <si>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</si>
  <si>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</si>
  <si>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</si>
  <si>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</si>
  <si>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</si>
  <si>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</si>
  <si>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</si>
  <si>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</si>
  <si>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</si>
  <si>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</si>
  <si>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</si>
  <si>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</si>
  <si>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</si>
  <si>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</si>
  <si>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</si>
  <si>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</si>
  <si>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</si>
  <si>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</si>
  <si>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</si>
  <si>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</si>
  <si>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</si>
  <si>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</si>
  <si>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</si>
  <si>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</si>
  <si>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</si>
  <si>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</si>
  <si>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</si>
  <si>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</si>
  <si>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</si>
  <si>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</si>
  <si>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</si>
  <si>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</si>
  <si>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</si>
  <si>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</si>
  <si>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</si>
  <si>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</si>
  <si>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</si>
  <si>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</si>
  <si>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</si>
  <si>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</si>
  <si>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</si>
  <si>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</si>
  <si>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</si>
  <si>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</si>
  <si>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</si>
  <si>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</si>
  <si>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</si>
  <si>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</si>
  <si>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</si>
  <si>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</si>
  <si>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</si>
  <si>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</si>
  <si>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</si>
  <si>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</si>
  <si>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</si>
  <si>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</si>
  <si>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</si>
  <si>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</si>
  <si>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</si>
  <si>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</si>
  <si>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</si>
  <si>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</si>
  <si>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</si>
  <si>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</si>
  <si>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</si>
  <si>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</si>
  <si>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</si>
  <si>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</si>
  <si>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</si>
  <si>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</si>
  <si>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</si>
  <si>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</si>
  <si>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</si>
  <si>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</si>
  <si>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</si>
  <si>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</si>
  <si>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</si>
  <si>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</si>
  <si>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</si>
  <si>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</si>
  <si>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</si>
  <si>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</si>
  <si>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</si>
  <si>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</si>
  <si>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</si>
  <si>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</si>
  <si>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</si>
  <si>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</si>
  <si>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</si>
  <si>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</si>
  <si>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</si>
  <si>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</si>
  <si>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</si>
  <si>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</si>
  <si>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</si>
  <si>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</si>
  <si>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</si>
  <si>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</si>
  <si>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</si>
  <si>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</si>
  <si>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</si>
  <si>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</si>
  <si>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</si>
  <si>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</si>
  <si>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</si>
  <si>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</si>
  <si>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</si>
  <si>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</si>
  <si>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</si>
  <si>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</si>
  <si>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</si>
  <si>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</si>
  <si>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</si>
  <si>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</si>
  <si>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</si>
  <si>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</si>
  <si>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</si>
  <si>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</si>
  <si>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</si>
  <si>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</si>
  <si>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</si>
  <si>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</si>
  <si>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</si>
  <si>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</si>
  <si>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</si>
  <si>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</si>
  <si>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</si>
  <si>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</si>
  <si>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</si>
  <si>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</si>
  <si>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</si>
  <si>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</si>
  <si>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</si>
  <si>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</si>
  <si>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</si>
  <si>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</si>
  <si>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</si>
  <si>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</si>
  <si>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</si>
  <si>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</si>
  <si>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</si>
  <si>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</si>
  <si>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</si>
  <si>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</si>
  <si>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</si>
  <si>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</si>
  <si>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</si>
  <si>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</si>
  <si>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</si>
  <si>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</si>
  <si>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</si>
  <si>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</si>
  <si>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</si>
  <si>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</si>
  <si>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</si>
  <si>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</si>
  <si>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</si>
  <si>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</si>
  <si>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</si>
  <si>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</si>
  <si>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</si>
  <si>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</si>
  <si>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</si>
  <si>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</si>
  <si>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</si>
  <si>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</si>
  <si>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</si>
  <si>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</si>
  <si>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</si>
  <si>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</si>
  <si>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</si>
  <si>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</si>
  <si>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</si>
  <si>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</si>
  <si>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</si>
  <si>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</si>
  <si>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</si>
  <si>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</si>
  <si>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</si>
  <si>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</si>
  <si>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</si>
  <si>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</si>
  <si>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</si>
  <si>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</si>
  <si>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</si>
  <si>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</si>
  <si>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</si>
  <si>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</si>
  <si>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</si>
  <si>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</si>
  <si>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</si>
  <si>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</si>
  <si>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</si>
  <si>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</si>
  <si>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</si>
  <si>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</si>
  <si>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</si>
  <si>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</si>
  <si>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</si>
  <si>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noviembre 2019</t>
  </si>
  <si>
    <t>noviembre 2021</t>
  </si>
  <si>
    <t>noviembre 2022</t>
  </si>
  <si>
    <t>noviembre 2023</t>
  </si>
  <si>
    <t>noviembre 2024</t>
  </si>
  <si>
    <t>-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</si>
  <si>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</si>
  <si>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</si>
  <si>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</si>
  <si>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</si>
  <si>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</si>
  <si>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</si>
  <si>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</si>
  <si>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</si>
  <si>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</si>
  <si>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</si>
  <si>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</si>
  <si>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</si>
  <si>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</si>
  <si>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</si>
  <si>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</si>
  <si>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</si>
  <si>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</si>
  <si>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</si>
  <si>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21/20</t>
  </si>
  <si>
    <t>var 23/22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</si>
  <si>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</si>
  <si>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</si>
  <si>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</si>
  <si>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</si>
  <si>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</si>
  <si>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</si>
  <si>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</si>
  <si>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</si>
  <si>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noviembre 2020</t>
  </si>
  <si>
    <t>Viajeros entrados en los establecimientos alojativos de San Cristóbal de La Laguna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</si>
  <si>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</si>
  <si>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</si>
  <si>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</si>
  <si>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</si>
  <si>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</si>
  <si>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</si>
  <si>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</si>
  <si>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</si>
  <si>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acumulado noviembre 2021</t>
  </si>
  <si>
    <t>Viajeros alojados en los establecimientos alojativos de San Cristóbal de La Laguna según lugar de residencia (hotel + apartamento)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</si>
  <si>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</si>
  <si>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</si>
  <si>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24/23</t>
  </si>
  <si>
    <t>var 24/19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</si>
  <si>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</si>
  <si>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</si>
  <si>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</si>
  <si>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</si>
  <si>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</si>
  <si>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</si>
  <si>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</si>
  <si>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</si>
  <si>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</si>
  <si>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</si>
  <si>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2020</t>
  </si>
  <si>
    <t>2021</t>
  </si>
  <si>
    <t>2022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</si>
  <si>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</si>
  <si>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</si>
  <si>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</si>
  <si>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noviembre 2018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</si>
  <si>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</si>
  <si>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</si>
  <si>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</si>
  <si>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</si>
  <si>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</si>
  <si>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</si>
  <si>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</si>
  <si>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</si>
  <si>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</si>
  <si>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</si>
  <si>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</si>
  <si>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</si>
  <si>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</si>
  <si>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</si>
  <si>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</si>
  <si>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</si>
  <si>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</si>
  <si>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</si>
  <si>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</si>
  <si>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</si>
  <si>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</si>
  <si>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</si>
  <si>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</si>
  <si>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</si>
  <si>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</si>
  <si>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</si>
  <si>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</si>
  <si>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</si>
  <si>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var 24/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</si>
</sst>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71E276D-1939-4BC2-AC26-BB2B2E70EE6A}"/>
    <cellStyle name="Normal 2 6" xfId="3" xr:uid="{5F044B0C-1D5C-45B3-B5AF-9AC84A0B6A73}"/>
    <cellStyle name="Porcentaje" xfId="1" builtinId="5"/>
  </cellStyles>
  <dxfs count="0"/>
  <tableStyles count="1" defaultTableStyle="TableStyleMedium2" defaultPivotStyle="PivotStyleLight16">
    <tableStyle name="Invisible" pivot="0" table="0" count="0" xr9:uid="{121DA6C0-0FC9-49D8-83E3-76ED40B6519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6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8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20-45C9-88D2-4179F7146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0-45C9-88D2-4179F71462FC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20-45C9-88D2-4179F71462F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20-45C9-88D2-4179F71462F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20-45C9-88D2-4179F7146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20-45C9-88D2-4179F71462F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20-45C9-88D2-4179F71462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20-45C9-88D2-4179F71462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2">
                  <c:v>52160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20-45C9-88D2-4179F7146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20-45C9-88D2-4179F71462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20-45C9-88D2-4179F71462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20-45C9-88D2-4179F71462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20-45C9-88D2-4179F71462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20-45C9-88D2-4179F71462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20-45C9-88D2-4179F71462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20-45C9-88D2-4179F71462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20-45C9-88D2-4179F71462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20-45C9-88D2-4179F71462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20-45C9-88D2-4179F71462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20-45C9-88D2-4179F71462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20-45C9-88D2-4179F71462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20-45C9-88D2-4179F71462F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0.10072522159548747</c:v>
                </c:pt>
                <c:pt idx="12">
                  <c:v>-2.6357052191443242E-2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20-45C9-88D2-4179F71462FC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-9.2358803986710925E-2</c:v>
                </c:pt>
                <c:pt idx="12">
                  <c:v>4.0702314445331123E-2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20-45C9-88D2-4179F7146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CC-476B-9213-77EC61BDA1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80</c:v>
                </c:pt>
                <c:pt idx="1">
                  <c:v>48</c:v>
                </c:pt>
                <c:pt idx="2">
                  <c:v>102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50</c:v>
                </c:pt>
                <c:pt idx="7">
                  <c:v>38</c:v>
                </c:pt>
                <c:pt idx="8">
                  <c:v>29</c:v>
                </c:pt>
                <c:pt idx="9">
                  <c:v>71</c:v>
                </c:pt>
                <c:pt idx="10">
                  <c:v>106</c:v>
                </c:pt>
                <c:pt idx="11">
                  <c:v>80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CC-476B-9213-77EC61BDA120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CC-476B-9213-77EC61BDA12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129</c:v>
                </c:pt>
                <c:pt idx="1">
                  <c:v>117</c:v>
                </c:pt>
                <c:pt idx="2">
                  <c:v>156</c:v>
                </c:pt>
                <c:pt idx="3">
                  <c:v>104</c:v>
                </c:pt>
                <c:pt idx="4">
                  <c:v>81</c:v>
                </c:pt>
                <c:pt idx="5">
                  <c:v>85</c:v>
                </c:pt>
                <c:pt idx="6">
                  <c:v>42</c:v>
                </c:pt>
                <c:pt idx="7">
                  <c:v>106</c:v>
                </c:pt>
                <c:pt idx="8">
                  <c:v>66</c:v>
                </c:pt>
                <c:pt idx="9">
                  <c:v>72</c:v>
                </c:pt>
                <c:pt idx="10">
                  <c:v>93</c:v>
                </c:pt>
                <c:pt idx="11">
                  <c:v>121</c:v>
                </c:pt>
                <c:pt idx="1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CC-476B-9213-77EC61BDA12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CC-476B-9213-77EC61BDA1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CC-476B-9213-77EC61BDA12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CC-476B-9213-77EC61BDA1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CC-476B-9213-77EC61BDA1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2">
                  <c:v>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CC-476B-9213-77EC61BD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CC-476B-9213-77EC61BDA1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CC-476B-9213-77EC61BDA1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CC-476B-9213-77EC61BDA1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CC-476B-9213-77EC61BDA1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CC-476B-9213-77EC61BDA1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CC-476B-9213-77EC61BDA1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CC-476B-9213-77EC61BDA1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CC-476B-9213-77EC61BDA1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CC-476B-9213-77EC61BDA1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CC-476B-9213-77EC61BDA1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CC-476B-9213-77EC61BDA1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CC-476B-9213-77EC61BDA1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C-476B-9213-77EC61BDA12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0.12408759124087587</c:v>
                </c:pt>
                <c:pt idx="1">
                  <c:v>0.65909090909090917</c:v>
                </c:pt>
                <c:pt idx="2">
                  <c:v>1.9354838709677358E-2</c:v>
                </c:pt>
                <c:pt idx="3">
                  <c:v>-0.22499999999999998</c:v>
                </c:pt>
                <c:pt idx="4">
                  <c:v>2.4390243902439046E-2</c:v>
                </c:pt>
                <c:pt idx="5">
                  <c:v>0.19999999999999996</c:v>
                </c:pt>
                <c:pt idx="6">
                  <c:v>-0.23684210526315785</c:v>
                </c:pt>
                <c:pt idx="7">
                  <c:v>-6.5217391304347783E-2</c:v>
                </c:pt>
                <c:pt idx="8">
                  <c:v>0</c:v>
                </c:pt>
                <c:pt idx="9">
                  <c:v>0.21538461538461529</c:v>
                </c:pt>
                <c:pt idx="10">
                  <c:v>-0.31578947368421051</c:v>
                </c:pt>
                <c:pt idx="12">
                  <c:v>4.0000000000000036E-2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CC-476B-9213-77EC61BDA120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0.92500000000000004</c:v>
                </c:pt>
                <c:pt idx="1">
                  <c:v>2.0416666666666665</c:v>
                </c:pt>
                <c:pt idx="2">
                  <c:v>0.5490196078431373</c:v>
                </c:pt>
                <c:pt idx="3">
                  <c:v>0.9375</c:v>
                </c:pt>
                <c:pt idx="4">
                  <c:v>0.35483870967741926</c:v>
                </c:pt>
                <c:pt idx="5">
                  <c:v>0.125</c:v>
                </c:pt>
                <c:pt idx="6">
                  <c:v>-0.42000000000000004</c:v>
                </c:pt>
                <c:pt idx="7">
                  <c:v>0.13157894736842102</c:v>
                </c:pt>
                <c:pt idx="8">
                  <c:v>6.8965517241379226E-2</c:v>
                </c:pt>
                <c:pt idx="9">
                  <c:v>0.11267605633802824</c:v>
                </c:pt>
                <c:pt idx="10">
                  <c:v>-0.26415094339622647</c:v>
                </c:pt>
                <c:pt idx="12">
                  <c:v>0.38610662358642966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CC-476B-9213-77EC61BD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F0-4870-BC73-27961B4A1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0-4870-BC73-27961B4A1D9E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F0-4870-BC73-27961B4A1D9E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F0-4870-BC73-27961B4A1D9E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F0-4870-BC73-27961B4A1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F0-4870-BC73-27961B4A1D9E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F0-4870-BC73-27961B4A1D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F0-4870-BC73-27961B4A1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2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F0-4870-BC73-27961B4A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F0-4870-BC73-27961B4A1D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F0-4870-BC73-27961B4A1D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F0-4870-BC73-27961B4A1D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F0-4870-BC73-27961B4A1D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F0-4870-BC73-27961B4A1D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F0-4870-BC73-27961B4A1D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F0-4870-BC73-27961B4A1D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F0-4870-BC73-27961B4A1D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F0-4870-BC73-27961B4A1D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F0-4870-BC73-27961B4A1D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F0-4870-BC73-27961B4A1D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F0-4870-BC73-27961B4A1D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F0-4870-BC73-27961B4A1D9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0.42500000000000004</c:v>
                </c:pt>
                <c:pt idx="10">
                  <c:v>-0.39047619047619042</c:v>
                </c:pt>
                <c:pt idx="12">
                  <c:v>0.33099824868651484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F0-4870-BC73-27961B4A1D9E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1.1111111111111112</c:v>
                </c:pt>
                <c:pt idx="10">
                  <c:v>-0.189873417721519</c:v>
                </c:pt>
                <c:pt idx="12">
                  <c:v>0.58663883089770352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F0-4870-BC73-27961B4A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CD-4117-9E5E-0C5EB777BC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36</c:v>
                </c:pt>
                <c:pt idx="1">
                  <c:v>34</c:v>
                </c:pt>
                <c:pt idx="2">
                  <c:v>15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12</c:v>
                </c:pt>
                <c:pt idx="10">
                  <c:v>16</c:v>
                </c:pt>
                <c:pt idx="11">
                  <c:v>20</c:v>
                </c:pt>
                <c:pt idx="12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D-4117-9E5E-0C5EB777BCA4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CD-4117-9E5E-0C5EB777BCA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50</c:v>
                </c:pt>
                <c:pt idx="1">
                  <c:v>65</c:v>
                </c:pt>
                <c:pt idx="2">
                  <c:v>44</c:v>
                </c:pt>
                <c:pt idx="3">
                  <c:v>10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14</c:v>
                </c:pt>
                <c:pt idx="10">
                  <c:v>12</c:v>
                </c:pt>
                <c:pt idx="11">
                  <c:v>22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D-4117-9E5E-0C5EB777BCA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CD-4117-9E5E-0C5EB777BC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CD-4117-9E5E-0C5EB777BCA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CD-4117-9E5E-0C5EB777BC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CD-4117-9E5E-0C5EB777BC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2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CD-4117-9E5E-0C5EB777B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CD-4117-9E5E-0C5EB777BC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CD-4117-9E5E-0C5EB777BC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CD-4117-9E5E-0C5EB777BC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CD-4117-9E5E-0C5EB777BC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CD-4117-9E5E-0C5EB777BC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CD-4117-9E5E-0C5EB777BC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CD-4117-9E5E-0C5EB777BC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CD-4117-9E5E-0C5EB777BC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CD-4117-9E5E-0C5EB777BC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D-4117-9E5E-0C5EB777BC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D-4117-9E5E-0C5EB777BC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D-4117-9E5E-0C5EB777BC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D-4117-9E5E-0C5EB777BCA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0.94117647058823528</c:v>
                </c:pt>
                <c:pt idx="2">
                  <c:v>-7.1428571428571397E-2</c:v>
                </c:pt>
                <c:pt idx="5">
                  <c:v>22.5</c:v>
                </c:pt>
                <c:pt idx="6">
                  <c:v>0.11111111111111116</c:v>
                </c:pt>
                <c:pt idx="7">
                  <c:v>-0.33333333333333337</c:v>
                </c:pt>
                <c:pt idx="8">
                  <c:v>2.25</c:v>
                </c:pt>
                <c:pt idx="9">
                  <c:v>0.66666666666666674</c:v>
                </c:pt>
                <c:pt idx="10">
                  <c:v>0.58333333333333326</c:v>
                </c:pt>
                <c:pt idx="12">
                  <c:v>0.66176470588235303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CD-4117-9E5E-0C5EB777BCA4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0.61111111111111116</c:v>
                </c:pt>
                <c:pt idx="1">
                  <c:v>-2.9411764705882359E-2</c:v>
                </c:pt>
                <c:pt idx="2">
                  <c:v>-0.1333333333333333</c:v>
                </c:pt>
                <c:pt idx="5">
                  <c:v>6.833333333333333</c:v>
                </c:pt>
                <c:pt idx="6">
                  <c:v>2.3333333333333335</c:v>
                </c:pt>
                <c:pt idx="7">
                  <c:v>3</c:v>
                </c:pt>
                <c:pt idx="8">
                  <c:v>5.5</c:v>
                </c:pt>
                <c:pt idx="9">
                  <c:v>-0.16666666666666663</c:v>
                </c:pt>
                <c:pt idx="10">
                  <c:v>1.375</c:v>
                </c:pt>
                <c:pt idx="12">
                  <c:v>0.67407407407407405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CD-4117-9E5E-0C5EB777B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F-4015-BBA4-1E63E1A45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16</c:v>
                </c:pt>
                <c:pt idx="1">
                  <c:v>33</c:v>
                </c:pt>
                <c:pt idx="2">
                  <c:v>38</c:v>
                </c:pt>
                <c:pt idx="3">
                  <c:v>15</c:v>
                </c:pt>
                <c:pt idx="4">
                  <c:v>3</c:v>
                </c:pt>
                <c:pt idx="5">
                  <c:v>21</c:v>
                </c:pt>
                <c:pt idx="6">
                  <c:v>13</c:v>
                </c:pt>
                <c:pt idx="7">
                  <c:v>7</c:v>
                </c:pt>
                <c:pt idx="8">
                  <c:v>0</c:v>
                </c:pt>
                <c:pt idx="9">
                  <c:v>22</c:v>
                </c:pt>
                <c:pt idx="10">
                  <c:v>62</c:v>
                </c:pt>
                <c:pt idx="11">
                  <c:v>41</c:v>
                </c:pt>
                <c:pt idx="12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F-4015-BBA4-1E63E1A4539A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BF-4015-BBA4-1E63E1A4539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37</c:v>
                </c:pt>
                <c:pt idx="1">
                  <c:v>10</c:v>
                </c:pt>
                <c:pt idx="2">
                  <c:v>22</c:v>
                </c:pt>
                <c:pt idx="3">
                  <c:v>2</c:v>
                </c:pt>
                <c:pt idx="4">
                  <c:v>6</c:v>
                </c:pt>
                <c:pt idx="5">
                  <c:v>22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11</c:v>
                </c:pt>
                <c:pt idx="10">
                  <c:v>8</c:v>
                </c:pt>
                <c:pt idx="11">
                  <c:v>35</c:v>
                </c:pt>
                <c:pt idx="12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F-4015-BBA4-1E63E1A4539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BF-4015-BBA4-1E63E1A45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BF-4015-BBA4-1E63E1A4539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BF-4015-BBA4-1E63E1A453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BF-4015-BBA4-1E63E1A453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2">
                  <c:v>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BF-4015-BBA4-1E63E1A45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BF-4015-BBA4-1E63E1A453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BF-4015-BBA4-1E63E1A453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BF-4015-BBA4-1E63E1A453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BF-4015-BBA4-1E63E1A453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BF-4015-BBA4-1E63E1A453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BF-4015-BBA4-1E63E1A453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BF-4015-BBA4-1E63E1A453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BF-4015-BBA4-1E63E1A453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BF-4015-BBA4-1E63E1A453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BF-4015-BBA4-1E63E1A453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BF-4015-BBA4-1E63E1A453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BF-4015-BBA4-1E63E1A453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BF-4015-BBA4-1E63E1A4539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1.515625</c:v>
                </c:pt>
                <c:pt idx="1">
                  <c:v>1.8125</c:v>
                </c:pt>
                <c:pt idx="2">
                  <c:v>-7.8947368421052655E-2</c:v>
                </c:pt>
                <c:pt idx="3">
                  <c:v>-9.0909090909090939E-2</c:v>
                </c:pt>
                <c:pt idx="4">
                  <c:v>-0.33333333333333337</c:v>
                </c:pt>
                <c:pt idx="6">
                  <c:v>-0.77777777777777779</c:v>
                </c:pt>
                <c:pt idx="7">
                  <c:v>-0.64285714285714279</c:v>
                </c:pt>
                <c:pt idx="8">
                  <c:v>-0.16666666666666663</c:v>
                </c:pt>
                <c:pt idx="9">
                  <c:v>0.625</c:v>
                </c:pt>
                <c:pt idx="10">
                  <c:v>6.25E-2</c:v>
                </c:pt>
                <c:pt idx="12">
                  <c:v>0.43697478991596639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BF-4015-BBA4-1E63E1A4539A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9.0625</c:v>
                </c:pt>
                <c:pt idx="1">
                  <c:v>0.36363636363636354</c:v>
                </c:pt>
                <c:pt idx="2">
                  <c:v>-7.8947368421052655E-2</c:v>
                </c:pt>
                <c:pt idx="3">
                  <c:v>0.33333333333333326</c:v>
                </c:pt>
                <c:pt idx="4">
                  <c:v>0.33333333333333326</c:v>
                </c:pt>
                <c:pt idx="6">
                  <c:v>-0.84615384615384615</c:v>
                </c:pt>
                <c:pt idx="7">
                  <c:v>-0.2857142857142857</c:v>
                </c:pt>
                <c:pt idx="8">
                  <c:v>0</c:v>
                </c:pt>
                <c:pt idx="9">
                  <c:v>0.18181818181818188</c:v>
                </c:pt>
                <c:pt idx="10">
                  <c:v>-0.45161290322580649</c:v>
                </c:pt>
                <c:pt idx="12">
                  <c:v>0.48695652173913051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BF-4015-BBA4-1E63E1A45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1-4F3B-997A-830069A2B2B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81-4F3B-997A-830069A2B2BF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81-4F3B-997A-830069A2B2B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81-4F3B-997A-830069A2B2B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1-4F3B-997A-830069A2B2B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81-4F3B-997A-830069A2B2B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81-4F3B-997A-830069A2B2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81-4F3B-997A-830069A2B2B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2">
                  <c:v>52160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81-4F3B-997A-830069A2B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81-4F3B-997A-830069A2B2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1-4F3B-997A-830069A2B2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1-4F3B-997A-830069A2B2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1-4F3B-997A-830069A2B2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1-4F3B-997A-830069A2B2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1-4F3B-997A-830069A2B2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1-4F3B-997A-830069A2B2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81-4F3B-997A-830069A2B2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81-4F3B-997A-830069A2B2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81-4F3B-997A-830069A2B2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81-4F3B-997A-830069A2B2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81-4F3B-997A-830069A2B2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81-4F3B-997A-830069A2B2B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0.10072522159548747</c:v>
                </c:pt>
                <c:pt idx="12">
                  <c:v>-2.6357052191443242E-2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81-4F3B-997A-830069A2B2BF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-9.2358803986710925E-2</c:v>
                </c:pt>
                <c:pt idx="12">
                  <c:v>4.0702314445331123E-2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81-4F3B-997A-830069A2B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4-42FA-B2BC-88081574F8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4716</c:v>
                </c:pt>
                <c:pt idx="1">
                  <c:v>4935</c:v>
                </c:pt>
                <c:pt idx="2">
                  <c:v>5148</c:v>
                </c:pt>
                <c:pt idx="3">
                  <c:v>4194</c:v>
                </c:pt>
                <c:pt idx="4">
                  <c:v>4065</c:v>
                </c:pt>
                <c:pt idx="5">
                  <c:v>3920</c:v>
                </c:pt>
                <c:pt idx="6">
                  <c:v>4387</c:v>
                </c:pt>
                <c:pt idx="7">
                  <c:v>4223</c:v>
                </c:pt>
                <c:pt idx="8">
                  <c:v>3835</c:v>
                </c:pt>
                <c:pt idx="9">
                  <c:v>4677</c:v>
                </c:pt>
                <c:pt idx="10">
                  <c:v>6020</c:v>
                </c:pt>
                <c:pt idx="11">
                  <c:v>5767</c:v>
                </c:pt>
                <c:pt idx="12">
                  <c:v>55887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4-42FA-B2BC-88081574F88B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54-42FA-B2BC-88081574F88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3527</c:v>
                </c:pt>
                <c:pt idx="1">
                  <c:v>4177</c:v>
                </c:pt>
                <c:pt idx="2">
                  <c:v>4740</c:v>
                </c:pt>
                <c:pt idx="3">
                  <c:v>4075</c:v>
                </c:pt>
                <c:pt idx="4">
                  <c:v>3632</c:v>
                </c:pt>
                <c:pt idx="5">
                  <c:v>4520</c:v>
                </c:pt>
                <c:pt idx="6">
                  <c:v>4275</c:v>
                </c:pt>
                <c:pt idx="7">
                  <c:v>3932</c:v>
                </c:pt>
                <c:pt idx="8">
                  <c:v>4578</c:v>
                </c:pt>
                <c:pt idx="9">
                  <c:v>4025</c:v>
                </c:pt>
                <c:pt idx="10">
                  <c:v>4838</c:v>
                </c:pt>
                <c:pt idx="11">
                  <c:v>5166</c:v>
                </c:pt>
                <c:pt idx="12">
                  <c:v>51485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4-42FA-B2BC-88081574F88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4-42FA-B2BC-88081574F8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54-42FA-B2BC-88081574F88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54-42FA-B2BC-88081574F8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54-42FA-B2BC-88081574F88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2">
                  <c:v>52160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54-42FA-B2BC-88081574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54-42FA-B2BC-88081574F8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54-42FA-B2BC-88081574F8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54-42FA-B2BC-88081574F8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54-42FA-B2BC-88081574F8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54-42FA-B2BC-88081574F8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54-42FA-B2BC-88081574F8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54-42FA-B2BC-88081574F8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54-42FA-B2BC-88081574F8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54-42FA-B2BC-88081574F8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54-42FA-B2BC-88081574F8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54-42FA-B2BC-88081574F8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54-42FA-B2BC-88081574F8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54-42FA-B2BC-88081574F88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-3.2096474953617782E-2</c:v>
                </c:pt>
                <c:pt idx="1">
                  <c:v>-8.861480075901329E-2</c:v>
                </c:pt>
                <c:pt idx="2">
                  <c:v>-8.6764446015197061E-2</c:v>
                </c:pt>
                <c:pt idx="3">
                  <c:v>-2.2437137330754364E-2</c:v>
                </c:pt>
                <c:pt idx="4">
                  <c:v>-4.1891083183722699E-3</c:v>
                </c:pt>
                <c:pt idx="5">
                  <c:v>-5.1901458981104986E-2</c:v>
                </c:pt>
                <c:pt idx="6">
                  <c:v>5.8294930875576023E-2</c:v>
                </c:pt>
                <c:pt idx="7">
                  <c:v>-0.37588805166846073</c:v>
                </c:pt>
                <c:pt idx="8">
                  <c:v>0.12519354125193538</c:v>
                </c:pt>
                <c:pt idx="9">
                  <c:v>0.11314777098891149</c:v>
                </c:pt>
                <c:pt idx="10">
                  <c:v>0.10072522159548747</c:v>
                </c:pt>
                <c:pt idx="12">
                  <c:v>-2.6357052191443242E-2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54-42FA-B2BC-88081574F88B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0.10623409669211203</c:v>
                </c:pt>
                <c:pt idx="1">
                  <c:v>-2.6747720364741601E-2</c:v>
                </c:pt>
                <c:pt idx="2">
                  <c:v>3.8850038850037905E-3</c:v>
                </c:pt>
                <c:pt idx="3">
                  <c:v>0.20505484024797327</c:v>
                </c:pt>
                <c:pt idx="4">
                  <c:v>0.22804428044280445</c:v>
                </c:pt>
                <c:pt idx="5">
                  <c:v>1.1224489795918391E-2</c:v>
                </c:pt>
                <c:pt idx="6">
                  <c:v>4.6956918167312622E-2</c:v>
                </c:pt>
                <c:pt idx="7">
                  <c:v>-0.3135211934643618</c:v>
                </c:pt>
                <c:pt idx="8">
                  <c:v>0.32646675358539756</c:v>
                </c:pt>
                <c:pt idx="9">
                  <c:v>5.1742570023519452E-2</c:v>
                </c:pt>
                <c:pt idx="10">
                  <c:v>-9.2358803986710925E-2</c:v>
                </c:pt>
                <c:pt idx="12">
                  <c:v>4.0702314445331123E-2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54-42FA-B2BC-88081574F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E-4513-A8EB-FC4715D0FE7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3665</c:v>
                </c:pt>
                <c:pt idx="1">
                  <c:v>3809</c:v>
                </c:pt>
                <c:pt idx="2">
                  <c:v>3736</c:v>
                </c:pt>
                <c:pt idx="3">
                  <c:v>3146</c:v>
                </c:pt>
                <c:pt idx="4">
                  <c:v>3108</c:v>
                </c:pt>
                <c:pt idx="5">
                  <c:v>3051</c:v>
                </c:pt>
                <c:pt idx="6">
                  <c:v>3441</c:v>
                </c:pt>
                <c:pt idx="7">
                  <c:v>3268</c:v>
                </c:pt>
                <c:pt idx="8">
                  <c:v>2711</c:v>
                </c:pt>
                <c:pt idx="9">
                  <c:v>3774</c:v>
                </c:pt>
                <c:pt idx="10">
                  <c:v>4578</c:v>
                </c:pt>
                <c:pt idx="11">
                  <c:v>4201</c:v>
                </c:pt>
                <c:pt idx="12">
                  <c:v>42488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E-4513-A8EB-FC4715D0FE77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E-4513-A8EB-FC4715D0FE77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3637</c:v>
                </c:pt>
                <c:pt idx="4">
                  <c:v>3101</c:v>
                </c:pt>
                <c:pt idx="5">
                  <c:v>4107</c:v>
                </c:pt>
                <c:pt idx="6">
                  <c:v>3890</c:v>
                </c:pt>
                <c:pt idx="7">
                  <c:v>3368</c:v>
                </c:pt>
                <c:pt idx="8">
                  <c:v>4017</c:v>
                </c:pt>
                <c:pt idx="9">
                  <c:v>3524</c:v>
                </c:pt>
                <c:pt idx="10">
                  <c:v>4148</c:v>
                </c:pt>
                <c:pt idx="11">
                  <c:v>4483</c:v>
                </c:pt>
                <c:pt idx="12">
                  <c:v>46354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E-4513-A8EB-FC4715D0FE77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E-4513-A8EB-FC4715D0FE7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9E-4513-A8EB-FC4715D0FE77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9E-4513-A8EB-FC4715D0FE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9E-4513-A8EB-FC4715D0FE7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2">
                  <c:v>45050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9E-4513-A8EB-FC4715D0F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9E-4513-A8EB-FC4715D0FE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9E-4513-A8EB-FC4715D0FE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9E-4513-A8EB-FC4715D0FE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9E-4513-A8EB-FC4715D0FE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9E-4513-A8EB-FC4715D0FE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9E-4513-A8EB-FC4715D0FE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9E-4513-A8EB-FC4715D0FE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9E-4513-A8EB-FC4715D0FE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9E-4513-A8EB-FC4715D0FE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9E-4513-A8EB-FC4715D0FE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9E-4513-A8EB-FC4715D0FE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9E-4513-A8EB-FC4715D0FE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9E-4513-A8EB-FC4715D0FE7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-3.3397974574445155E-2</c:v>
                </c:pt>
                <c:pt idx="1">
                  <c:v>-0.10460716670376136</c:v>
                </c:pt>
                <c:pt idx="2">
                  <c:v>-9.1511387163561109E-2</c:v>
                </c:pt>
                <c:pt idx="3">
                  <c:v>-1.3431833445265329E-2</c:v>
                </c:pt>
                <c:pt idx="4">
                  <c:v>-6.1892130857648109E-3</c:v>
                </c:pt>
                <c:pt idx="5">
                  <c:v>-6.426458725463835E-2</c:v>
                </c:pt>
                <c:pt idx="6">
                  <c:v>0</c:v>
                </c:pt>
                <c:pt idx="7">
                  <c:v>0</c:v>
                </c:pt>
                <c:pt idx="8">
                  <c:v>0.11190888833869761</c:v>
                </c:pt>
                <c:pt idx="9">
                  <c:v>0.11571582346609266</c:v>
                </c:pt>
                <c:pt idx="10">
                  <c:v>9.5215079748670828E-2</c:v>
                </c:pt>
                <c:pt idx="12">
                  <c:v>0.16809707781263783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9E-4513-A8EB-FC4715D0FE77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0.22401091405184181</c:v>
                </c:pt>
                <c:pt idx="1">
                  <c:v>5.618272512470468E-2</c:v>
                </c:pt>
                <c:pt idx="2">
                  <c:v>0.17451820128479656</c:v>
                </c:pt>
                <c:pt idx="3">
                  <c:v>0.40082644628099184</c:v>
                </c:pt>
                <c:pt idx="4">
                  <c:v>0.44658944658944666</c:v>
                </c:pt>
                <c:pt idx="5">
                  <c:v>0.14060963618485744</c:v>
                </c:pt>
                <c:pt idx="6">
                  <c:v>0.14269107817494908</c:v>
                </c:pt>
                <c:pt idx="7">
                  <c:v>-0.18329253365973075</c:v>
                </c:pt>
                <c:pt idx="8">
                  <c:v>0.65658428624123943</c:v>
                </c:pt>
                <c:pt idx="9">
                  <c:v>9.856915739268679E-2</c:v>
                </c:pt>
                <c:pt idx="10">
                  <c:v>-1.0048055919615551E-2</c:v>
                </c:pt>
                <c:pt idx="12">
                  <c:v>0.17663959046151434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9E-4513-A8EB-FC4715D0F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7-4017-85C2-B69BD50CDBD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1051</c:v>
                </c:pt>
                <c:pt idx="1">
                  <c:v>1126</c:v>
                </c:pt>
                <c:pt idx="2">
                  <c:v>1412</c:v>
                </c:pt>
                <c:pt idx="3">
                  <c:v>1048</c:v>
                </c:pt>
                <c:pt idx="4">
                  <c:v>957</c:v>
                </c:pt>
                <c:pt idx="5">
                  <c:v>869</c:v>
                </c:pt>
                <c:pt idx="6">
                  <c:v>946</c:v>
                </c:pt>
                <c:pt idx="7">
                  <c:v>955</c:v>
                </c:pt>
                <c:pt idx="8">
                  <c:v>1124</c:v>
                </c:pt>
                <c:pt idx="9">
                  <c:v>903</c:v>
                </c:pt>
                <c:pt idx="10">
                  <c:v>1442</c:v>
                </c:pt>
                <c:pt idx="11">
                  <c:v>1566</c:v>
                </c:pt>
                <c:pt idx="12">
                  <c:v>13399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57-4017-85C2-B69BD50CDBDA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57-4017-85C2-B69BD50CDBDA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438</c:v>
                </c:pt>
                <c:pt idx="4">
                  <c:v>531</c:v>
                </c:pt>
                <c:pt idx="5">
                  <c:v>413</c:v>
                </c:pt>
                <c:pt idx="6">
                  <c:v>385</c:v>
                </c:pt>
                <c:pt idx="7">
                  <c:v>564</c:v>
                </c:pt>
                <c:pt idx="8">
                  <c:v>561</c:v>
                </c:pt>
                <c:pt idx="9">
                  <c:v>501</c:v>
                </c:pt>
                <c:pt idx="10">
                  <c:v>690</c:v>
                </c:pt>
                <c:pt idx="11">
                  <c:v>683</c:v>
                </c:pt>
                <c:pt idx="12">
                  <c:v>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57-4017-85C2-B69BD50CDBDA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7-4017-85C2-B69BD50CDBD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57-4017-85C2-B69BD50CDBDA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57-4017-85C2-B69BD50CDB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57-4017-85C2-B69BD50CDBD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2">
                  <c:v>7110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57-4017-85C2-B69BD50CD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57-4017-85C2-B69BD50CDB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57-4017-85C2-B69BD50CDB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57-4017-85C2-B69BD50CDB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57-4017-85C2-B69BD50CDB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57-4017-85C2-B69BD50CDB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7-4017-85C2-B69BD50CDB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7-4017-85C2-B69BD50CDB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7-4017-85C2-B69BD50CDB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7-4017-85C2-B69BD50CDB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7-4017-85C2-B69BD50CDB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7-4017-85C2-B69BD50CDB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7-4017-85C2-B69BD50CDB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7-4017-85C2-B69BD50CDBDA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-2.4032042723631464E-2</c:v>
                </c:pt>
                <c:pt idx="1">
                  <c:v>3.8610038610038533E-3</c:v>
                </c:pt>
                <c:pt idx="2">
                  <c:v>-5.9107358262967424E-2</c:v>
                </c:pt>
                <c:pt idx="3">
                  <c:v>-7.9658605974395447E-2</c:v>
                </c:pt>
                <c:pt idx="4">
                  <c:v>1.4314928425357865E-2</c:v>
                </c:pt>
                <c:pt idx="5">
                  <c:v>4.7619047619047672E-2</c:v>
                </c:pt>
                <c:pt idx="6">
                  <c:v>0</c:v>
                </c:pt>
                <c:pt idx="7">
                  <c:v>0</c:v>
                </c:pt>
                <c:pt idx="8">
                  <c:v>0.23651452282157681</c:v>
                </c:pt>
                <c:pt idx="9">
                  <c:v>9.9573257467994392E-2</c:v>
                </c:pt>
                <c:pt idx="10">
                  <c:v>0.12832929782082325</c:v>
                </c:pt>
                <c:pt idx="12">
                  <c:v>0.18106312292358795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57-4017-85C2-B69BD50CDBDA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-0.30447193149381546</c:v>
                </c:pt>
                <c:pt idx="1">
                  <c:v>-0.30728241563055059</c:v>
                </c:pt>
                <c:pt idx="2">
                  <c:v>-0.44759206798866857</c:v>
                </c:pt>
                <c:pt idx="3">
                  <c:v>-0.38263358778625955</c:v>
                </c:pt>
                <c:pt idx="4">
                  <c:v>-0.48171368861024033</c:v>
                </c:pt>
                <c:pt idx="5">
                  <c:v>-0.44303797468354433</c:v>
                </c:pt>
                <c:pt idx="6">
                  <c:v>-0.30126849894291752</c:v>
                </c:pt>
                <c:pt idx="7">
                  <c:v>-0.75916230366492143</c:v>
                </c:pt>
                <c:pt idx="8">
                  <c:v>-0.46975088967971534</c:v>
                </c:pt>
                <c:pt idx="9">
                  <c:v>-0.14396456256921375</c:v>
                </c:pt>
                <c:pt idx="10">
                  <c:v>-0.35367545076282936</c:v>
                </c:pt>
                <c:pt idx="12">
                  <c:v>-0.39913800388743348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57-4017-85C2-B69BD50CD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57715</c:v>
                </c:pt>
                <c:pt idx="7">
                  <c:v>53747</c:v>
                </c:pt>
                <c:pt idx="8">
                  <c:v>41224</c:v>
                </c:pt>
                <c:pt idx="9">
                  <c:v>33774</c:v>
                </c:pt>
                <c:pt idx="10">
                  <c:v>30178</c:v>
                </c:pt>
                <c:pt idx="11">
                  <c:v>31795</c:v>
                </c:pt>
                <c:pt idx="12">
                  <c:v>32263</c:v>
                </c:pt>
                <c:pt idx="13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5-4FE0-B8F8-84CBAA4D4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-6.4610586502642287E-2</c:v>
                </c:pt>
                <c:pt idx="6">
                  <c:v>7.382737641170678E-2</c:v>
                </c:pt>
                <c:pt idx="7">
                  <c:v>0.30377935183388316</c:v>
                </c:pt>
                <c:pt idx="8">
                  <c:v>0.22058388109196425</c:v>
                </c:pt>
                <c:pt idx="9">
                  <c:v>0.11915965272715212</c:v>
                </c:pt>
                <c:pt idx="10">
                  <c:v>-5.0857052995754048E-2</c:v>
                </c:pt>
                <c:pt idx="11">
                  <c:v>-1.4505780615565844E-2</c:v>
                </c:pt>
                <c:pt idx="12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5-4FE0-B8F8-84CBAA4D4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58157</c:v>
                </c:pt>
                <c:pt idx="1">
                  <c:v>51485</c:v>
                </c:pt>
                <c:pt idx="2">
                  <c:v>33444</c:v>
                </c:pt>
                <c:pt idx="3">
                  <c:v>24221</c:v>
                </c:pt>
                <c:pt idx="4">
                  <c:v>55887</c:v>
                </c:pt>
                <c:pt idx="5">
                  <c:v>53986</c:v>
                </c:pt>
                <c:pt idx="6">
                  <c:v>57664</c:v>
                </c:pt>
                <c:pt idx="7">
                  <c:v>53591</c:v>
                </c:pt>
                <c:pt idx="8">
                  <c:v>40936</c:v>
                </c:pt>
                <c:pt idx="9">
                  <c:v>33476</c:v>
                </c:pt>
                <c:pt idx="10">
                  <c:v>29983</c:v>
                </c:pt>
                <c:pt idx="11">
                  <c:v>31642</c:v>
                </c:pt>
                <c:pt idx="12">
                  <c:v>30281</c:v>
                </c:pt>
                <c:pt idx="13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D41-B276-A928E5C59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0.12959114305137409</c:v>
                </c:pt>
                <c:pt idx="1">
                  <c:v>0.53943906231312044</c:v>
                </c:pt>
                <c:pt idx="2">
                  <c:v>0.38078526898146237</c:v>
                </c:pt>
                <c:pt idx="3">
                  <c:v>-0.56660761894537193</c:v>
                </c:pt>
                <c:pt idx="4">
                  <c:v>3.521283295669253E-2</c:v>
                </c:pt>
                <c:pt idx="5">
                  <c:v>-6.3783296337402873E-2</c:v>
                </c:pt>
                <c:pt idx="6">
                  <c:v>7.6001567427366634E-2</c:v>
                </c:pt>
                <c:pt idx="7">
                  <c:v>0.30914109829978509</c:v>
                </c:pt>
                <c:pt idx="8">
                  <c:v>0.22284621818616324</c:v>
                </c:pt>
                <c:pt idx="9">
                  <c:v>0.11649934963145792</c:v>
                </c:pt>
                <c:pt idx="10">
                  <c:v>-5.2430314139434886E-2</c:v>
                </c:pt>
                <c:pt idx="11">
                  <c:v>4.4945675506092853E-2</c:v>
                </c:pt>
                <c:pt idx="12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D41-B276-A928E5C59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4-42FC-BF30-A67864B6F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2705</c:v>
                </c:pt>
                <c:pt idx="1">
                  <c:v>2901</c:v>
                </c:pt>
                <c:pt idx="2">
                  <c:v>2975</c:v>
                </c:pt>
                <c:pt idx="3">
                  <c:v>2550</c:v>
                </c:pt>
                <c:pt idx="4">
                  <c:v>2924</c:v>
                </c:pt>
                <c:pt idx="5">
                  <c:v>2935</c:v>
                </c:pt>
                <c:pt idx="6">
                  <c:v>3386</c:v>
                </c:pt>
                <c:pt idx="7">
                  <c:v>3075</c:v>
                </c:pt>
                <c:pt idx="8">
                  <c:v>2807</c:v>
                </c:pt>
                <c:pt idx="9">
                  <c:v>3140</c:v>
                </c:pt>
                <c:pt idx="10">
                  <c:v>3743</c:v>
                </c:pt>
                <c:pt idx="11">
                  <c:v>3978</c:v>
                </c:pt>
                <c:pt idx="12">
                  <c:v>37119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4-42FC-BF30-A67864B6FB88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F4-42FC-BF30-A67864B6FB88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1773</c:v>
                </c:pt>
                <c:pt idx="1">
                  <c:v>2253</c:v>
                </c:pt>
                <c:pt idx="2">
                  <c:v>2677</c:v>
                </c:pt>
                <c:pt idx="3">
                  <c:v>2629</c:v>
                </c:pt>
                <c:pt idx="4">
                  <c:v>2471</c:v>
                </c:pt>
                <c:pt idx="5">
                  <c:v>3580</c:v>
                </c:pt>
                <c:pt idx="6">
                  <c:v>3300</c:v>
                </c:pt>
                <c:pt idx="7">
                  <c:v>2594</c:v>
                </c:pt>
                <c:pt idx="8">
                  <c:v>3509</c:v>
                </c:pt>
                <c:pt idx="9">
                  <c:v>2508</c:v>
                </c:pt>
                <c:pt idx="10">
                  <c:v>3156</c:v>
                </c:pt>
                <c:pt idx="11">
                  <c:v>3359</c:v>
                </c:pt>
                <c:pt idx="12">
                  <c:v>33809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4-42FC-BF30-A67864B6FB88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4-42FC-BF30-A67864B6F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4-42FC-BF30-A67864B6FB88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F4-42FC-BF30-A67864B6FB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F4-42FC-BF30-A67864B6FB8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2">
                  <c:v>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F4-42FC-BF30-A67864B6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4-42FC-BF30-A67864B6FB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4-42FC-BF30-A67864B6FB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4-42FC-BF30-A67864B6FB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4-42FC-BF30-A67864B6FB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F4-42FC-BF30-A67864B6FB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F4-42FC-BF30-A67864B6FB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F4-42FC-BF30-A67864B6FB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F4-42FC-BF30-A67864B6FB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F4-42FC-BF30-A67864B6FB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F4-42FC-BF30-A67864B6FB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F4-42FC-BF30-A67864B6FB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F4-42FC-BF30-A67864B6FB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F4-42FC-BF30-A67864B6FB8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-0.28435239973701509</c:v>
                </c:pt>
                <c:pt idx="1">
                  <c:v>-0.30119316349564662</c:v>
                </c:pt>
                <c:pt idx="2">
                  <c:v>-0.23063431745103768</c:v>
                </c:pt>
                <c:pt idx="3">
                  <c:v>-6.9582504970178927E-2</c:v>
                </c:pt>
                <c:pt idx="4">
                  <c:v>2.3936919177696359E-2</c:v>
                </c:pt>
                <c:pt idx="5">
                  <c:v>-8.4043848964677204E-2</c:v>
                </c:pt>
                <c:pt idx="6">
                  <c:v>8.1920903954802338E-2</c:v>
                </c:pt>
                <c:pt idx="7">
                  <c:v>-0.49051008303677346</c:v>
                </c:pt>
                <c:pt idx="8">
                  <c:v>0.20993494973388538</c:v>
                </c:pt>
                <c:pt idx="9">
                  <c:v>0.11929203539823008</c:v>
                </c:pt>
                <c:pt idx="10">
                  <c:v>0.33767820773930746</c:v>
                </c:pt>
                <c:pt idx="12">
                  <c:v>-7.2310756972111534E-2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F4-42FC-BF30-A67864B6FB88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-0.19519408502772639</c:v>
                </c:pt>
                <c:pt idx="1">
                  <c:v>-0.25301620130989311</c:v>
                </c:pt>
                <c:pt idx="2">
                  <c:v>-0.11529411764705877</c:v>
                </c:pt>
                <c:pt idx="3">
                  <c:v>0.28470588235294114</c:v>
                </c:pt>
                <c:pt idx="4">
                  <c:v>0.24350205198358421</c:v>
                </c:pt>
                <c:pt idx="5">
                  <c:v>2.4872231686541735E-2</c:v>
                </c:pt>
                <c:pt idx="6">
                  <c:v>1.8015357353809769E-2</c:v>
                </c:pt>
                <c:pt idx="7">
                  <c:v>-0.44130081300813007</c:v>
                </c:pt>
                <c:pt idx="8">
                  <c:v>0.45778411115069462</c:v>
                </c:pt>
                <c:pt idx="9">
                  <c:v>7.0063694267517018E-3</c:v>
                </c:pt>
                <c:pt idx="10">
                  <c:v>-0.12262890729361475</c:v>
                </c:pt>
                <c:pt idx="12">
                  <c:v>-1.6354364684228018E-2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F4-42FC-BF30-A67864B6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50550</c:v>
                </c:pt>
                <c:pt idx="1">
                  <c:v>46354</c:v>
                </c:pt>
                <c:pt idx="2">
                  <c:v>0</c:v>
                </c:pt>
                <c:pt idx="3">
                  <c:v>0</c:v>
                </c:pt>
                <c:pt idx="4">
                  <c:v>42488</c:v>
                </c:pt>
                <c:pt idx="5">
                  <c:v>39356</c:v>
                </c:pt>
                <c:pt idx="6">
                  <c:v>25778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6-481D-BB1C-57AC3B11F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9.0520774906156953E-2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7.9581258257953147E-2</c:v>
                </c:pt>
                <c:pt idx="5">
                  <c:v>0.52672821786019086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6-481D-BB1C-57AC3B11F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96-4E38-AFCF-76457F95F6D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B96-4E38-AFCF-76457F95F6D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96-4E38-AFCF-76457F95F6D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96-4E38-AFCF-76457F95F6D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96-4E38-AFCF-76457F95F6D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B96-4E38-AFCF-76457F95F6D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96-4E38-AFCF-76457F95F6D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B96-4E38-AFCF-76457F95F6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58157</c:v>
                </c:pt>
                <c:pt idx="1">
                  <c:v>37722</c:v>
                </c:pt>
                <c:pt idx="2">
                  <c:v>20435</c:v>
                </c:pt>
                <c:pt idx="3">
                  <c:v>2795</c:v>
                </c:pt>
                <c:pt idx="4">
                  <c:v>3814</c:v>
                </c:pt>
                <c:pt idx="5">
                  <c:v>3885</c:v>
                </c:pt>
                <c:pt idx="6">
                  <c:v>938</c:v>
                </c:pt>
                <c:pt idx="7">
                  <c:v>650</c:v>
                </c:pt>
                <c:pt idx="8">
                  <c:v>153</c:v>
                </c:pt>
                <c:pt idx="9">
                  <c:v>270</c:v>
                </c:pt>
                <c:pt idx="10">
                  <c:v>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96-4E38-AFCF-76457F95F6D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0.12959114305137409</c:v>
                </c:pt>
                <c:pt idx="1">
                  <c:v>0.11573841284864983</c:v>
                </c:pt>
                <c:pt idx="2">
                  <c:v>0.15608735007920349</c:v>
                </c:pt>
                <c:pt idx="3">
                  <c:v>0.16312942155638788</c:v>
                </c:pt>
                <c:pt idx="4">
                  <c:v>9.5347501435956383E-2</c:v>
                </c:pt>
                <c:pt idx="5">
                  <c:v>0.13862837045720977</c:v>
                </c:pt>
                <c:pt idx="6">
                  <c:v>-0.19965870307167233</c:v>
                </c:pt>
                <c:pt idx="7">
                  <c:v>-4.692082111436946E-2</c:v>
                </c:pt>
                <c:pt idx="8">
                  <c:v>-0.43333333333333335</c:v>
                </c:pt>
                <c:pt idx="9">
                  <c:v>0.60714285714285721</c:v>
                </c:pt>
                <c:pt idx="10">
                  <c:v>0.30277640873993761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96-4E38-AFCF-76457F95F6D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B96-4E38-AFCF-76457F95F6D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B96-4E38-AFCF-76457F95F6D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B96-4E38-AFCF-76457F95F6D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B96-4E38-AFCF-76457F95F6D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B96-4E38-AFCF-76457F95F6D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B96-4E38-AFCF-76457F95F6D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B96-4E38-AFCF-76457F95F6DE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0.64862355348453327</c:v>
                </c:pt>
                <c:pt idx="2">
                  <c:v>0.35137644651546673</c:v>
                </c:pt>
                <c:pt idx="3">
                  <c:v>4.8059562907302643E-2</c:v>
                </c:pt>
                <c:pt idx="4">
                  <c:v>6.5581099437728912E-2</c:v>
                </c:pt>
                <c:pt idx="5">
                  <c:v>6.6801932699417102E-2</c:v>
                </c:pt>
                <c:pt idx="6">
                  <c:v>1.6128754922021423E-2</c:v>
                </c:pt>
                <c:pt idx="7">
                  <c:v>1.117664253658201E-2</c:v>
                </c:pt>
                <c:pt idx="8">
                  <c:v>2.6308097047646889E-3</c:v>
                </c:pt>
                <c:pt idx="9">
                  <c:v>4.6426053613494505E-3</c:v>
                </c:pt>
                <c:pt idx="10">
                  <c:v>0.13635503894630052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96-4E38-AFCF-76457F95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D-4888-9460-1BA81E88A49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5D-4888-9460-1BA81E88A4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5D-4888-9460-1BA81E88A4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5D-4888-9460-1BA81E88A4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5D-4888-9460-1BA81E88A4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35D-4888-9460-1BA81E88A4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35D-4888-9460-1BA81E88A4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35D-4888-9460-1BA81E88A4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5721</c:v>
                </c:pt>
                <c:pt idx="1">
                  <c:v>3367</c:v>
                </c:pt>
                <c:pt idx="2">
                  <c:v>2354</c:v>
                </c:pt>
                <c:pt idx="3">
                  <c:v>332</c:v>
                </c:pt>
                <c:pt idx="4">
                  <c:v>530</c:v>
                </c:pt>
                <c:pt idx="5">
                  <c:v>373</c:v>
                </c:pt>
                <c:pt idx="6">
                  <c:v>86</c:v>
                </c:pt>
                <c:pt idx="7">
                  <c:v>67</c:v>
                </c:pt>
                <c:pt idx="8">
                  <c:v>38</c:v>
                </c:pt>
                <c:pt idx="9">
                  <c:v>50</c:v>
                </c:pt>
                <c:pt idx="10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5D-4888-9460-1BA81E88A49C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9.6397087006515836E-2</c:v>
                </c:pt>
                <c:pt idx="1">
                  <c:v>0.33983286908077992</c:v>
                </c:pt>
                <c:pt idx="2">
                  <c:v>-0.12975970425138628</c:v>
                </c:pt>
                <c:pt idx="3">
                  <c:v>4.4025157232704393E-2</c:v>
                </c:pt>
                <c:pt idx="4">
                  <c:v>-6.0283687943262443E-2</c:v>
                </c:pt>
                <c:pt idx="5">
                  <c:v>-0.22614107883817425</c:v>
                </c:pt>
                <c:pt idx="6">
                  <c:v>-0.2649572649572649</c:v>
                </c:pt>
                <c:pt idx="7">
                  <c:v>-0.41228070175438591</c:v>
                </c:pt>
                <c:pt idx="8">
                  <c:v>0.58333333333333326</c:v>
                </c:pt>
                <c:pt idx="9">
                  <c:v>0.5625</c:v>
                </c:pt>
                <c:pt idx="10">
                  <c:v>-0.16698292220113853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5D-4888-9460-1BA81E88A4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5D-4888-9460-1BA81E88A4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35D-4888-9460-1BA81E88A4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5D-4888-9460-1BA81E88A4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35D-4888-9460-1BA81E88A4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35D-4888-9460-1BA81E88A4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35D-4888-9460-1BA81E88A4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35D-4888-9460-1BA81E88A49C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0.58853347316902638</c:v>
                </c:pt>
                <c:pt idx="2">
                  <c:v>0.41146652683097362</c:v>
                </c:pt>
                <c:pt idx="3">
                  <c:v>5.8031812620171298E-2</c:v>
                </c:pt>
                <c:pt idx="4">
                  <c:v>9.2641146652683096E-2</c:v>
                </c:pt>
                <c:pt idx="5">
                  <c:v>6.5198391889529805E-2</c:v>
                </c:pt>
                <c:pt idx="6">
                  <c:v>1.5032337004020277E-2</c:v>
                </c:pt>
                <c:pt idx="7">
                  <c:v>1.171123929382975E-2</c:v>
                </c:pt>
                <c:pt idx="8">
                  <c:v>6.6421954203810521E-3</c:v>
                </c:pt>
                <c:pt idx="9">
                  <c:v>8.7397308162908589E-3</c:v>
                </c:pt>
                <c:pt idx="10">
                  <c:v>0.15346967313406748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35D-4888-9460-1BA81E88A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EE-4BEE-8DF5-3E5DBBBDACE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EE-4BEE-8DF5-3E5DBBBDAC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EE-4BEE-8DF5-3E5DBBBDAC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EE-4BEE-8DF5-3E5DBBBDAC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EE-4BEE-8DF5-3E5DBBBDAC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EE-4BEE-8DF5-3E5DBBBDAC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EE-4BEE-8DF5-3E5DBBBDAC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6EE-4BEE-8DF5-3E5DBBBDAC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52160</c:v>
                </c:pt>
                <c:pt idx="1">
                  <c:v>32599</c:v>
                </c:pt>
                <c:pt idx="2">
                  <c:v>19561</c:v>
                </c:pt>
                <c:pt idx="3">
                  <c:v>2770</c:v>
                </c:pt>
                <c:pt idx="4">
                  <c:v>3774</c:v>
                </c:pt>
                <c:pt idx="5">
                  <c:v>3405</c:v>
                </c:pt>
                <c:pt idx="6">
                  <c:v>858</c:v>
                </c:pt>
                <c:pt idx="7">
                  <c:v>760</c:v>
                </c:pt>
                <c:pt idx="8">
                  <c:v>226</c:v>
                </c:pt>
                <c:pt idx="9">
                  <c:v>342</c:v>
                </c:pt>
                <c:pt idx="10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EE-4BEE-8DF5-3E5DBBBDACE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-2.6357052191443242E-2</c:v>
                </c:pt>
                <c:pt idx="1">
                  <c:v>-7.2310756972111534E-2</c:v>
                </c:pt>
                <c:pt idx="2">
                  <c:v>6.125217013888884E-2</c:v>
                </c:pt>
                <c:pt idx="3">
                  <c:v>0.11873990306946691</c:v>
                </c:pt>
                <c:pt idx="4">
                  <c:v>0.11261792452830188</c:v>
                </c:pt>
                <c:pt idx="5">
                  <c:v>-4.9148282602624938E-2</c:v>
                </c:pt>
                <c:pt idx="6">
                  <c:v>4.0000000000000036E-2</c:v>
                </c:pt>
                <c:pt idx="7">
                  <c:v>0.33099824868651484</c:v>
                </c:pt>
                <c:pt idx="8">
                  <c:v>0.66176470588235303</c:v>
                </c:pt>
                <c:pt idx="9">
                  <c:v>0.43697478991596639</c:v>
                </c:pt>
                <c:pt idx="10">
                  <c:v>2.953001525024268E-2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EE-4BEE-8DF5-3E5DBBBDACE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EE-4BEE-8DF5-3E5DBBBDACE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6EE-4BEE-8DF5-3E5DBBBDACE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6EE-4BEE-8DF5-3E5DBBBDACE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6EE-4BEE-8DF5-3E5DBBBDACE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6EE-4BEE-8DF5-3E5DBBBDACE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EE-4BEE-8DF5-3E5DBBBDACE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6EE-4BEE-8DF5-3E5DBBBDACE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0.62498082822085887</c:v>
                </c:pt>
                <c:pt idx="2">
                  <c:v>0.37501917177914113</c:v>
                </c:pt>
                <c:pt idx="3">
                  <c:v>5.3105828220858894E-2</c:v>
                </c:pt>
                <c:pt idx="4">
                  <c:v>7.2354294478527606E-2</c:v>
                </c:pt>
                <c:pt idx="5">
                  <c:v>6.5279907975460127E-2</c:v>
                </c:pt>
                <c:pt idx="6">
                  <c:v>1.6449386503067483E-2</c:v>
                </c:pt>
                <c:pt idx="7">
                  <c:v>1.4570552147239263E-2</c:v>
                </c:pt>
                <c:pt idx="8">
                  <c:v>4.3328220858895707E-3</c:v>
                </c:pt>
                <c:pt idx="9">
                  <c:v>6.556748466257669E-3</c:v>
                </c:pt>
                <c:pt idx="10">
                  <c:v>0.14236963190184049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6EE-4BEE-8DF5-3E5DBBBDA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70-41A6-B89D-BFD9BC7668F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70-41A6-B89D-BFD9BC7668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70-41A6-B89D-BFD9BC7668F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C70-41A6-B89D-BFD9BC7668F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C70-41A6-B89D-BFD9BC7668F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70-41A6-B89D-BFD9BC7668F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C70-41A6-B89D-BFD9BC7668F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C70-41A6-B89D-BFD9BC7668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52160</c:v>
                </c:pt>
                <c:pt idx="1">
                  <c:v>32599</c:v>
                </c:pt>
                <c:pt idx="2">
                  <c:v>19561</c:v>
                </c:pt>
                <c:pt idx="3">
                  <c:v>2770</c:v>
                </c:pt>
                <c:pt idx="4">
                  <c:v>3774</c:v>
                </c:pt>
                <c:pt idx="5">
                  <c:v>3405</c:v>
                </c:pt>
                <c:pt idx="6">
                  <c:v>858</c:v>
                </c:pt>
                <c:pt idx="7">
                  <c:v>760</c:v>
                </c:pt>
                <c:pt idx="8">
                  <c:v>226</c:v>
                </c:pt>
                <c:pt idx="9">
                  <c:v>342</c:v>
                </c:pt>
                <c:pt idx="10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70-41A6-B89D-BFD9BC7668F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-2.6357052191443242E-2</c:v>
                </c:pt>
                <c:pt idx="1">
                  <c:v>-7.2310756972111534E-2</c:v>
                </c:pt>
                <c:pt idx="2">
                  <c:v>6.125217013888884E-2</c:v>
                </c:pt>
                <c:pt idx="3">
                  <c:v>0.11873990306946691</c:v>
                </c:pt>
                <c:pt idx="4">
                  <c:v>0.11261792452830188</c:v>
                </c:pt>
                <c:pt idx="5">
                  <c:v>-4.9148282602624938E-2</c:v>
                </c:pt>
                <c:pt idx="6">
                  <c:v>4.0000000000000036E-2</c:v>
                </c:pt>
                <c:pt idx="7">
                  <c:v>0.33099824868651484</c:v>
                </c:pt>
                <c:pt idx="8">
                  <c:v>0.66176470588235303</c:v>
                </c:pt>
                <c:pt idx="9">
                  <c:v>0.43697478991596639</c:v>
                </c:pt>
                <c:pt idx="10">
                  <c:v>2.953001525024268E-2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70-41A6-B89D-BFD9BC7668F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C70-41A6-B89D-BFD9BC7668F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C70-41A6-B89D-BFD9BC7668F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C70-41A6-B89D-BFD9BC7668F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C70-41A6-B89D-BFD9BC7668F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C70-41A6-B89D-BFD9BC7668F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C70-41A6-B89D-BFD9BC7668F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C70-41A6-B89D-BFD9BC7668F0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0.62498082822085887</c:v>
                </c:pt>
                <c:pt idx="2">
                  <c:v>0.37501917177914113</c:v>
                </c:pt>
                <c:pt idx="3">
                  <c:v>5.3105828220858894E-2</c:v>
                </c:pt>
                <c:pt idx="4">
                  <c:v>7.2354294478527606E-2</c:v>
                </c:pt>
                <c:pt idx="5">
                  <c:v>6.5279907975460127E-2</c:v>
                </c:pt>
                <c:pt idx="6">
                  <c:v>1.6449386503067483E-2</c:v>
                </c:pt>
                <c:pt idx="7">
                  <c:v>1.4570552147239263E-2</c:v>
                </c:pt>
                <c:pt idx="8">
                  <c:v>4.3328220858895707E-3</c:v>
                </c:pt>
                <c:pt idx="9">
                  <c:v>6.556748466257669E-3</c:v>
                </c:pt>
                <c:pt idx="10">
                  <c:v>0.14236963190184049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70-41A6-B89D-BFD9BC76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4-4088-9A31-DA8A79FD834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54-4088-9A31-DA8A79FD83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54-4088-9A31-DA8A79FD83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54-4088-9A31-DA8A79FD834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54-4088-9A31-DA8A79FD834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54-4088-9A31-DA8A79FD834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E54-4088-9A31-DA8A79FD834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E54-4088-9A31-DA8A79FD83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5721</c:v>
                </c:pt>
                <c:pt idx="1">
                  <c:v>3367</c:v>
                </c:pt>
                <c:pt idx="2">
                  <c:v>2354</c:v>
                </c:pt>
                <c:pt idx="3">
                  <c:v>332</c:v>
                </c:pt>
                <c:pt idx="4">
                  <c:v>530</c:v>
                </c:pt>
                <c:pt idx="5">
                  <c:v>373</c:v>
                </c:pt>
                <c:pt idx="6">
                  <c:v>86</c:v>
                </c:pt>
                <c:pt idx="7">
                  <c:v>67</c:v>
                </c:pt>
                <c:pt idx="8">
                  <c:v>38</c:v>
                </c:pt>
                <c:pt idx="9">
                  <c:v>50</c:v>
                </c:pt>
                <c:pt idx="10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54-4088-9A31-DA8A79FD8349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9.6397087006515836E-2</c:v>
                </c:pt>
                <c:pt idx="1">
                  <c:v>0.33983286908077992</c:v>
                </c:pt>
                <c:pt idx="2">
                  <c:v>-0.12975970425138628</c:v>
                </c:pt>
                <c:pt idx="3">
                  <c:v>4.4025157232704393E-2</c:v>
                </c:pt>
                <c:pt idx="4">
                  <c:v>-6.0283687943262443E-2</c:v>
                </c:pt>
                <c:pt idx="5">
                  <c:v>-0.22614107883817425</c:v>
                </c:pt>
                <c:pt idx="6">
                  <c:v>-0.2649572649572649</c:v>
                </c:pt>
                <c:pt idx="7">
                  <c:v>-0.41228070175438591</c:v>
                </c:pt>
                <c:pt idx="8">
                  <c:v>0.58333333333333326</c:v>
                </c:pt>
                <c:pt idx="9">
                  <c:v>0.5625</c:v>
                </c:pt>
                <c:pt idx="10">
                  <c:v>-0.16698292220113853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54-4088-9A31-DA8A79FD834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E54-4088-9A31-DA8A79FD834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E54-4088-9A31-DA8A79FD834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E54-4088-9A31-DA8A79FD834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E54-4088-9A31-DA8A79FD834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E54-4088-9A31-DA8A79FD834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E54-4088-9A31-DA8A79FD834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E54-4088-9A31-DA8A79FD8349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0.58853347316902638</c:v>
                </c:pt>
                <c:pt idx="2">
                  <c:v>0.41146652683097362</c:v>
                </c:pt>
                <c:pt idx="3">
                  <c:v>5.8031812620171298E-2</c:v>
                </c:pt>
                <c:pt idx="4">
                  <c:v>9.2641146652683096E-2</c:v>
                </c:pt>
                <c:pt idx="5">
                  <c:v>6.5198391889529805E-2</c:v>
                </c:pt>
                <c:pt idx="6">
                  <c:v>1.5032337004020277E-2</c:v>
                </c:pt>
                <c:pt idx="7">
                  <c:v>1.171123929382975E-2</c:v>
                </c:pt>
                <c:pt idx="8">
                  <c:v>6.6421954203810521E-3</c:v>
                </c:pt>
                <c:pt idx="9">
                  <c:v>8.7397308162908589E-3</c:v>
                </c:pt>
                <c:pt idx="10">
                  <c:v>0.15346967313406748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E54-4088-9A31-DA8A79FD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FA-40DE-BCE7-1DAC2245202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FA-40DE-BCE7-1DAC224520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FA-40DE-BCE7-1DAC224520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FA-40DE-BCE7-1DAC224520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FA-40DE-BCE7-1DAC224520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FA-40DE-BCE7-1DAC224520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FA-40DE-BCE7-1DAC2245202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FA-40DE-BCE7-1DAC224520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54742</c:v>
                </c:pt>
                <c:pt idx="1">
                  <c:v>33456</c:v>
                </c:pt>
                <c:pt idx="2">
                  <c:v>10555</c:v>
                </c:pt>
                <c:pt idx="3">
                  <c:v>22901</c:v>
                </c:pt>
                <c:pt idx="4">
                  <c:v>21286</c:v>
                </c:pt>
                <c:pt idx="5">
                  <c:v>3012</c:v>
                </c:pt>
                <c:pt idx="6">
                  <c:v>4383</c:v>
                </c:pt>
                <c:pt idx="7">
                  <c:v>3560</c:v>
                </c:pt>
                <c:pt idx="8">
                  <c:v>951</c:v>
                </c:pt>
                <c:pt idx="9">
                  <c:v>811</c:v>
                </c:pt>
                <c:pt idx="10">
                  <c:v>240</c:v>
                </c:pt>
                <c:pt idx="11">
                  <c:v>400</c:v>
                </c:pt>
                <c:pt idx="12">
                  <c:v>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FA-40DE-BCE7-1DAC22452024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-2.4450226324981283E-2</c:v>
                </c:pt>
                <c:pt idx="1">
                  <c:v>-7.2701571551317956E-2</c:v>
                </c:pt>
                <c:pt idx="2">
                  <c:v>-4.6349837368991675E-2</c:v>
                </c:pt>
                <c:pt idx="3">
                  <c:v>-8.43628803326536E-2</c:v>
                </c:pt>
                <c:pt idx="4">
                  <c:v>6.244072872473172E-2</c:v>
                </c:pt>
                <c:pt idx="5">
                  <c:v>8.5014409221902065E-2</c:v>
                </c:pt>
                <c:pt idx="6">
                  <c:v>0.11018237082066862</c:v>
                </c:pt>
                <c:pt idx="7">
                  <c:v>-3.8097811402323711E-2</c:v>
                </c:pt>
                <c:pt idx="8">
                  <c:v>4.1621029572836754E-2</c:v>
                </c:pt>
                <c:pt idx="9">
                  <c:v>0.32950819672131137</c:v>
                </c:pt>
                <c:pt idx="10">
                  <c:v>0.72661870503597115</c:v>
                </c:pt>
                <c:pt idx="11">
                  <c:v>0.59362549800796804</c:v>
                </c:pt>
                <c:pt idx="12">
                  <c:v>3.0141613615694451E-2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FA-40DE-BCE7-1DAC2245202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AFA-40DE-BCE7-1DAC2245202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AFA-40DE-BCE7-1DAC2245202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AFA-40DE-BCE7-1DAC2245202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AFA-40DE-BCE7-1DAC2245202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AFA-40DE-BCE7-1DAC2245202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AFA-40DE-BCE7-1DAC2245202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AFA-40DE-BCE7-1DAC22452024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0.6111577947462643</c:v>
                </c:pt>
                <c:pt idx="2">
                  <c:v>0.19281356179898432</c:v>
                </c:pt>
                <c:pt idx="3">
                  <c:v>0.41834423294727996</c:v>
                </c:pt>
                <c:pt idx="4">
                  <c:v>0.3888422052537357</c:v>
                </c:pt>
                <c:pt idx="5">
                  <c:v>5.5021738336195246E-2</c:v>
                </c:pt>
                <c:pt idx="6">
                  <c:v>8.0066493734244279E-2</c:v>
                </c:pt>
                <c:pt idx="7">
                  <c:v>6.5032333491651745E-2</c:v>
                </c:pt>
                <c:pt idx="8">
                  <c:v>1.7372401446786746E-2</c:v>
                </c:pt>
                <c:pt idx="9">
                  <c:v>1.4814950129699318E-2</c:v>
                </c:pt>
                <c:pt idx="10">
                  <c:v>4.3842022578641626E-3</c:v>
                </c:pt>
                <c:pt idx="11">
                  <c:v>7.3070037631069382E-3</c:v>
                </c:pt>
                <c:pt idx="12">
                  <c:v>0.14484308209418728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AFA-40DE-BCE7-1DAC22452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7D-4AD6-8A21-477AD5BFFB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D-4AD6-8A21-477AD5BFFBE4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7D-4AD6-8A21-477AD5BFFBE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7D-4AD6-8A21-477AD5BFFBE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7D-4AD6-8A21-477AD5BFFB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7D-4AD6-8A21-477AD5BFFBE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7D-4AD6-8A21-477AD5BFFB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7D-4AD6-8A21-477AD5BFFB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2">
                  <c:v>138981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7D-4AD6-8A21-477AD5BFF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D-4AD6-8A21-477AD5BFFB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D-4AD6-8A21-477AD5BFFB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7D-4AD6-8A21-477AD5BFFB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7D-4AD6-8A21-477AD5BFFB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7D-4AD6-8A21-477AD5BFFB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7D-4AD6-8A21-477AD5BFFB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7D-4AD6-8A21-477AD5BFFB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7D-4AD6-8A21-477AD5BFFB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7D-4AD6-8A21-477AD5BFFB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7D-4AD6-8A21-477AD5BFFB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7D-4AD6-8A21-477AD5BFFB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7D-4AD6-8A21-477AD5BFFB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7D-4AD6-8A21-477AD5BFFBE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0">
                  <c:v>0.13286924939467304</c:v>
                </c:pt>
                <c:pt idx="12">
                  <c:v>1.8399648274346037E-2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7D-4AD6-8A21-477AD5BFFBE4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0">
                  <c:v>5.7195311396695425E-2</c:v>
                </c:pt>
                <c:pt idx="12">
                  <c:v>0.1289539096388479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7D-4AD6-8A21-477AD5BFF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55-42E1-8CC1-5048C88EA2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5236</c:v>
                </c:pt>
                <c:pt idx="1">
                  <c:v>5498</c:v>
                </c:pt>
                <c:pt idx="2">
                  <c:v>5600</c:v>
                </c:pt>
                <c:pt idx="3">
                  <c:v>6291</c:v>
                </c:pt>
                <c:pt idx="4">
                  <c:v>6968</c:v>
                </c:pt>
                <c:pt idx="5">
                  <c:v>6053</c:v>
                </c:pt>
                <c:pt idx="6">
                  <c:v>6343</c:v>
                </c:pt>
                <c:pt idx="7">
                  <c:v>6302</c:v>
                </c:pt>
                <c:pt idx="8">
                  <c:v>5204</c:v>
                </c:pt>
                <c:pt idx="9">
                  <c:v>5938</c:v>
                </c:pt>
                <c:pt idx="10">
                  <c:v>6593</c:v>
                </c:pt>
                <c:pt idx="11">
                  <c:v>6906</c:v>
                </c:pt>
                <c:pt idx="12">
                  <c:v>72932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2E1-8CC1-5048C88EA21F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55-42E1-8CC1-5048C88EA21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4881</c:v>
                </c:pt>
                <c:pt idx="1">
                  <c:v>4475</c:v>
                </c:pt>
                <c:pt idx="2">
                  <c:v>5439</c:v>
                </c:pt>
                <c:pt idx="3">
                  <c:v>5937</c:v>
                </c:pt>
                <c:pt idx="4">
                  <c:v>5218</c:v>
                </c:pt>
                <c:pt idx="5">
                  <c:v>7954</c:v>
                </c:pt>
                <c:pt idx="6">
                  <c:v>6763</c:v>
                </c:pt>
                <c:pt idx="7">
                  <c:v>6043</c:v>
                </c:pt>
                <c:pt idx="8">
                  <c:v>6733</c:v>
                </c:pt>
                <c:pt idx="9">
                  <c:v>5470</c:v>
                </c:pt>
                <c:pt idx="10">
                  <c:v>5918</c:v>
                </c:pt>
                <c:pt idx="11">
                  <c:v>6120</c:v>
                </c:pt>
                <c:pt idx="12">
                  <c:v>70951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55-42E1-8CC1-5048C88EA21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55-42E1-8CC1-5048C88EA2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55-42E1-8CC1-5048C88EA21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55-42E1-8CC1-5048C88EA2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55-42E1-8CC1-5048C88EA2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2">
                  <c:v>64778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55-42E1-8CC1-5048C88E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5-42E1-8CC1-5048C88EA2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5-42E1-8CC1-5048C88EA2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5-42E1-8CC1-5048C88EA2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5-42E1-8CC1-5048C88EA2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5-42E1-8CC1-5048C88EA2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5-42E1-8CC1-5048C88EA2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5-42E1-8CC1-5048C88EA2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5-42E1-8CC1-5048C88EA2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5-42E1-8CC1-5048C88EA2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5-42E1-8CC1-5048C88EA2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5-42E1-8CC1-5048C88EA2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55-42E1-8CC1-5048C88EA2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55-42E1-8CC1-5048C88EA21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-0.32092198581560283</c:v>
                </c:pt>
                <c:pt idx="1">
                  <c:v>-0.13142757538783334</c:v>
                </c:pt>
                <c:pt idx="2">
                  <c:v>-0.19153225806451613</c:v>
                </c:pt>
                <c:pt idx="3">
                  <c:v>-4.4294655753490564E-2</c:v>
                </c:pt>
                <c:pt idx="4">
                  <c:v>-6.2891331570891884E-2</c:v>
                </c:pt>
                <c:pt idx="5">
                  <c:v>-6.0953253895508652E-2</c:v>
                </c:pt>
                <c:pt idx="6">
                  <c:v>6.8642993024730536E-2</c:v>
                </c:pt>
                <c:pt idx="7">
                  <c:v>-0.3433566433566434</c:v>
                </c:pt>
                <c:pt idx="8">
                  <c:v>0.1537383177570093</c:v>
                </c:pt>
                <c:pt idx="9">
                  <c:v>3.9332970817473223E-2</c:v>
                </c:pt>
                <c:pt idx="10">
                  <c:v>0.64973021582733814</c:v>
                </c:pt>
                <c:pt idx="12">
                  <c:v>-4.2198959072628384E-2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55-42E1-8CC1-5048C88EA21F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-0.26852559205500381</c:v>
                </c:pt>
                <c:pt idx="1">
                  <c:v>-9.3670425609312491E-2</c:v>
                </c:pt>
                <c:pt idx="2">
                  <c:v>-6.9107142857142811E-2</c:v>
                </c:pt>
                <c:pt idx="3">
                  <c:v>-5.3409632808774421E-2</c:v>
                </c:pt>
                <c:pt idx="4">
                  <c:v>-3.3438576349024141E-2</c:v>
                </c:pt>
                <c:pt idx="5">
                  <c:v>1.5529489509334304E-2</c:v>
                </c:pt>
                <c:pt idx="6">
                  <c:v>6.2746334542014726E-2</c:v>
                </c:pt>
                <c:pt idx="7">
                  <c:v>-0.25499841320215799</c:v>
                </c:pt>
                <c:pt idx="8">
                  <c:v>0.42332820906994617</c:v>
                </c:pt>
                <c:pt idx="9">
                  <c:v>-3.4355001684068687E-2</c:v>
                </c:pt>
                <c:pt idx="10">
                  <c:v>0.11299863491581985</c:v>
                </c:pt>
                <c:pt idx="12">
                  <c:v>-1.8901644806591289E-2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55-42E1-8CC1-5048C88E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D-44F0-9BD1-4B6F9F5424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2840</c:v>
                </c:pt>
                <c:pt idx="1">
                  <c:v>3192</c:v>
                </c:pt>
                <c:pt idx="2">
                  <c:v>3298</c:v>
                </c:pt>
                <c:pt idx="3">
                  <c:v>4148</c:v>
                </c:pt>
                <c:pt idx="4">
                  <c:v>4380</c:v>
                </c:pt>
                <c:pt idx="5">
                  <c:v>3283</c:v>
                </c:pt>
                <c:pt idx="6">
                  <c:v>3523</c:v>
                </c:pt>
                <c:pt idx="7">
                  <c:v>3416</c:v>
                </c:pt>
                <c:pt idx="8">
                  <c:v>2893</c:v>
                </c:pt>
                <c:pt idx="9">
                  <c:v>2880</c:v>
                </c:pt>
                <c:pt idx="10">
                  <c:v>3283</c:v>
                </c:pt>
                <c:pt idx="11">
                  <c:v>2793</c:v>
                </c:pt>
                <c:pt idx="12">
                  <c:v>39929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D-44F0-9BD1-4B6F9F542418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D-44F0-9BD1-4B6F9F54241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2810</c:v>
                </c:pt>
                <c:pt idx="1">
                  <c:v>2634</c:v>
                </c:pt>
                <c:pt idx="2">
                  <c:v>2645</c:v>
                </c:pt>
                <c:pt idx="3">
                  <c:v>3480</c:v>
                </c:pt>
                <c:pt idx="4">
                  <c:v>3533</c:v>
                </c:pt>
                <c:pt idx="5">
                  <c:v>3726</c:v>
                </c:pt>
                <c:pt idx="6">
                  <c:v>3912</c:v>
                </c:pt>
                <c:pt idx="7">
                  <c:v>3999</c:v>
                </c:pt>
                <c:pt idx="8">
                  <c:v>3921</c:v>
                </c:pt>
                <c:pt idx="9">
                  <c:v>3593</c:v>
                </c:pt>
                <c:pt idx="10">
                  <c:v>3349</c:v>
                </c:pt>
                <c:pt idx="11">
                  <c:v>3121</c:v>
                </c:pt>
                <c:pt idx="12">
                  <c:v>40723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D-44F0-9BD1-4B6F9F54241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D-44F0-9BD1-4B6F9F5424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4D-44F0-9BD1-4B6F9F54241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4D-44F0-9BD1-4B6F9F5424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4D-44F0-9BD1-4B6F9F54241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2">
                  <c:v>45706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4D-44F0-9BD1-4B6F9F54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4D-44F0-9BD1-4B6F9F5424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4D-44F0-9BD1-4B6F9F5424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D-44F0-9BD1-4B6F9F5424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D-44F0-9BD1-4B6F9F5424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D-44F0-9BD1-4B6F9F5424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D-44F0-9BD1-4B6F9F5424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D-44F0-9BD1-4B6F9F5424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D-44F0-9BD1-4B6F9F5424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D-44F0-9BD1-4B6F9F5424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D-44F0-9BD1-4B6F9F5424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4D-44F0-9BD1-4B6F9F5424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4D-44F0-9BD1-4B6F9F5424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4D-44F0-9BD1-4B6F9F54241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-0.22884104983780595</c:v>
                </c:pt>
                <c:pt idx="1">
                  <c:v>-0.25155341751854077</c:v>
                </c:pt>
                <c:pt idx="2">
                  <c:v>-0.2532759266192437</c:v>
                </c:pt>
                <c:pt idx="3">
                  <c:v>0.13194768799626333</c:v>
                </c:pt>
                <c:pt idx="4">
                  <c:v>-0.11731072555205047</c:v>
                </c:pt>
                <c:pt idx="5">
                  <c:v>-7.3791821561338344E-2</c:v>
                </c:pt>
                <c:pt idx="6">
                  <c:v>-5.3658536585365901E-2</c:v>
                </c:pt>
                <c:pt idx="7">
                  <c:v>-0.1892439243924392</c:v>
                </c:pt>
                <c:pt idx="8">
                  <c:v>-3.1888798037612465E-2</c:v>
                </c:pt>
                <c:pt idx="9">
                  <c:v>-9.6196868008948666E-3</c:v>
                </c:pt>
                <c:pt idx="10">
                  <c:v>0.25140824192113853</c:v>
                </c:pt>
                <c:pt idx="12">
                  <c:v>-8.4781738085702885E-2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4D-44F0-9BD1-4B6F9F542418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-7.9225352112676006E-2</c:v>
                </c:pt>
                <c:pt idx="1">
                  <c:v>0.16979949874686717</c:v>
                </c:pt>
                <c:pt idx="2">
                  <c:v>0.20952092177077009</c:v>
                </c:pt>
                <c:pt idx="3">
                  <c:v>0.16851494696239144</c:v>
                </c:pt>
                <c:pt idx="4">
                  <c:v>2.2146118721461105E-2</c:v>
                </c:pt>
                <c:pt idx="5">
                  <c:v>0.51781906792567778</c:v>
                </c:pt>
                <c:pt idx="6">
                  <c:v>0.15640079477717861</c:v>
                </c:pt>
                <c:pt idx="7">
                  <c:v>5.4742388758782123E-2</c:v>
                </c:pt>
                <c:pt idx="8">
                  <c:v>0.63705496024887664</c:v>
                </c:pt>
                <c:pt idx="9">
                  <c:v>0.53715277777777781</c:v>
                </c:pt>
                <c:pt idx="10">
                  <c:v>0.28571428571428581</c:v>
                </c:pt>
                <c:pt idx="12">
                  <c:v>0.23077337354588545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4D-44F0-9BD1-4B6F9F542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EA-430C-9F39-2EDDFD1974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1303</c:v>
                </c:pt>
                <c:pt idx="1">
                  <c:v>1468</c:v>
                </c:pt>
                <c:pt idx="2">
                  <c:v>1577</c:v>
                </c:pt>
                <c:pt idx="3">
                  <c:v>1537</c:v>
                </c:pt>
                <c:pt idx="4">
                  <c:v>1595</c:v>
                </c:pt>
                <c:pt idx="5">
                  <c:v>1453</c:v>
                </c:pt>
                <c:pt idx="6">
                  <c:v>1611</c:v>
                </c:pt>
                <c:pt idx="7">
                  <c:v>1412</c:v>
                </c:pt>
                <c:pt idx="8">
                  <c:v>1392</c:v>
                </c:pt>
                <c:pt idx="9">
                  <c:v>1473</c:v>
                </c:pt>
                <c:pt idx="10">
                  <c:v>1743</c:v>
                </c:pt>
                <c:pt idx="11">
                  <c:v>1402</c:v>
                </c:pt>
                <c:pt idx="12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A-430C-9F39-2EDDFD197485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EA-430C-9F39-2EDDFD197485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1039</c:v>
                </c:pt>
                <c:pt idx="1">
                  <c:v>1131</c:v>
                </c:pt>
                <c:pt idx="2">
                  <c:v>1299</c:v>
                </c:pt>
                <c:pt idx="3">
                  <c:v>1248</c:v>
                </c:pt>
                <c:pt idx="4">
                  <c:v>1437</c:v>
                </c:pt>
                <c:pt idx="5">
                  <c:v>1729</c:v>
                </c:pt>
                <c:pt idx="6">
                  <c:v>1593</c:v>
                </c:pt>
                <c:pt idx="7">
                  <c:v>1587</c:v>
                </c:pt>
                <c:pt idx="8">
                  <c:v>1832</c:v>
                </c:pt>
                <c:pt idx="9">
                  <c:v>1484</c:v>
                </c:pt>
                <c:pt idx="10">
                  <c:v>1596</c:v>
                </c:pt>
                <c:pt idx="11">
                  <c:v>1545</c:v>
                </c:pt>
                <c:pt idx="12">
                  <c:v>17520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EA-430C-9F39-2EDDFD197485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EA-430C-9F39-2EDDFD1974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EA-430C-9F39-2EDDFD197485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EA-430C-9F39-2EDDFD1974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EA-430C-9F39-2EDDFD1974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2">
                  <c:v>22192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EA-430C-9F39-2EDDFD197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A-430C-9F39-2EDDFD1974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A-430C-9F39-2EDDFD1974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A-430C-9F39-2EDDFD1974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A-430C-9F39-2EDDFD1974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A-430C-9F39-2EDDFD1974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A-430C-9F39-2EDDFD1974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A-430C-9F39-2EDDFD1974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A-430C-9F39-2EDDFD1974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EA-430C-9F39-2EDDFD1974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EA-430C-9F39-2EDDFD1974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EA-430C-9F39-2EDDFD1974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EA-430C-9F39-2EDDFD1974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EA-430C-9F39-2EDDFD19748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-7.1933204881181712E-2</c:v>
                </c:pt>
                <c:pt idx="1">
                  <c:v>-0.29096477794793263</c:v>
                </c:pt>
                <c:pt idx="2">
                  <c:v>-0.32605583392984971</c:v>
                </c:pt>
                <c:pt idx="3">
                  <c:v>9.1801878736122999E-2</c:v>
                </c:pt>
                <c:pt idx="4">
                  <c:v>4.1020966271649861E-3</c:v>
                </c:pt>
                <c:pt idx="5">
                  <c:v>-7.0559610705596132E-2</c:v>
                </c:pt>
                <c:pt idx="6">
                  <c:v>-7.384926656550328E-2</c:v>
                </c:pt>
                <c:pt idx="7">
                  <c:v>-0.20227625452664255</c:v>
                </c:pt>
                <c:pt idx="8">
                  <c:v>-4.2448979591836689E-2</c:v>
                </c:pt>
                <c:pt idx="9">
                  <c:v>1.5249537892791043E-2</c:v>
                </c:pt>
                <c:pt idx="10">
                  <c:v>0.14573991031390143</c:v>
                </c:pt>
                <c:pt idx="12">
                  <c:v>-8.5733119103530653E-2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EA-430C-9F39-2EDDFD197485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0.10897927858787404</c:v>
                </c:pt>
                <c:pt idx="1">
                  <c:v>0.26158038147138973</c:v>
                </c:pt>
                <c:pt idx="2">
                  <c:v>0.19403931515535833</c:v>
                </c:pt>
                <c:pt idx="3">
                  <c:v>0.66363044892648015</c:v>
                </c:pt>
                <c:pt idx="4">
                  <c:v>0.38119122257053295</c:v>
                </c:pt>
                <c:pt idx="5">
                  <c:v>0.57742601514108749</c:v>
                </c:pt>
                <c:pt idx="6">
                  <c:v>0.1365611421477344</c:v>
                </c:pt>
                <c:pt idx="7">
                  <c:v>9.2067988668555145E-2</c:v>
                </c:pt>
                <c:pt idx="8">
                  <c:v>0.68534482758620685</c:v>
                </c:pt>
                <c:pt idx="9">
                  <c:v>0.49151391717583159</c:v>
                </c:pt>
                <c:pt idx="10">
                  <c:v>0.17269076305220876</c:v>
                </c:pt>
                <c:pt idx="12">
                  <c:v>0.33977300169041302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EA-430C-9F39-2EDDFD197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1-4B2E-9473-D745D4B277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2396</c:v>
                </c:pt>
                <c:pt idx="1">
                  <c:v>2306</c:v>
                </c:pt>
                <c:pt idx="2">
                  <c:v>2302</c:v>
                </c:pt>
                <c:pt idx="3">
                  <c:v>2143</c:v>
                </c:pt>
                <c:pt idx="4">
                  <c:v>2588</c:v>
                </c:pt>
                <c:pt idx="5">
                  <c:v>2770</c:v>
                </c:pt>
                <c:pt idx="6">
                  <c:v>2820</c:v>
                </c:pt>
                <c:pt idx="7">
                  <c:v>2886</c:v>
                </c:pt>
                <c:pt idx="8">
                  <c:v>2311</c:v>
                </c:pt>
                <c:pt idx="9">
                  <c:v>3058</c:v>
                </c:pt>
                <c:pt idx="10">
                  <c:v>3310</c:v>
                </c:pt>
                <c:pt idx="11">
                  <c:v>4113</c:v>
                </c:pt>
                <c:pt idx="12">
                  <c:v>33003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1-4B2E-9473-D745D4B27746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1-4B2E-9473-D745D4B27746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2071</c:v>
                </c:pt>
                <c:pt idx="1">
                  <c:v>1841</c:v>
                </c:pt>
                <c:pt idx="2">
                  <c:v>2794</c:v>
                </c:pt>
                <c:pt idx="3">
                  <c:v>2457</c:v>
                </c:pt>
                <c:pt idx="4">
                  <c:v>1685</c:v>
                </c:pt>
                <c:pt idx="5">
                  <c:v>4228</c:v>
                </c:pt>
                <c:pt idx="6">
                  <c:v>2851</c:v>
                </c:pt>
                <c:pt idx="7">
                  <c:v>2044</c:v>
                </c:pt>
                <c:pt idx="8">
                  <c:v>2812</c:v>
                </c:pt>
                <c:pt idx="9">
                  <c:v>1877</c:v>
                </c:pt>
                <c:pt idx="10">
                  <c:v>2569</c:v>
                </c:pt>
                <c:pt idx="11">
                  <c:v>2999</c:v>
                </c:pt>
                <c:pt idx="12">
                  <c:v>30228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81-4B2E-9473-D745D4B27746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81-4B2E-9473-D745D4B277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1-4B2E-9473-D745D4B27746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81-4B2E-9473-D745D4B277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81-4B2E-9473-D745D4B277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2">
                  <c:v>19072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81-4B2E-9473-D745D4B2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81-4B2E-9473-D745D4B277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1-4B2E-9473-D745D4B277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1-4B2E-9473-D745D4B277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1-4B2E-9473-D745D4B277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1-4B2E-9473-D745D4B277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1-4B2E-9473-D745D4B277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1-4B2E-9473-D745D4B277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1-4B2E-9473-D745D4B277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1-4B2E-9473-D745D4B277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1-4B2E-9473-D745D4B277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1-4B2E-9473-D745D4B277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1-4B2E-9473-D745D4B277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1-4B2E-9473-D745D4B27746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-0.45975989328590483</c:v>
                </c:pt>
                <c:pt idx="1">
                  <c:v>0.66978609625668439</c:v>
                </c:pt>
                <c:pt idx="2">
                  <c:v>0.10669077757685352</c:v>
                </c:pt>
                <c:pt idx="3">
                  <c:v>-0.43150333504361216</c:v>
                </c:pt>
                <c:pt idx="4">
                  <c:v>6.7612293144208024E-2</c:v>
                </c:pt>
                <c:pt idx="5">
                  <c:v>-1.7152658662092923E-3</c:v>
                </c:pt>
                <c:pt idx="6">
                  <c:v>0.33150274588117834</c:v>
                </c:pt>
                <c:pt idx="7">
                  <c:v>-0.59645232815964522</c:v>
                </c:pt>
                <c:pt idx="8">
                  <c:v>0.74803664921465973</c:v>
                </c:pt>
                <c:pt idx="9">
                  <c:v>0.2483285577841452</c:v>
                </c:pt>
                <c:pt idx="10">
                  <c:v>1.8995348837209303</c:v>
                </c:pt>
                <c:pt idx="12">
                  <c:v>7.8001356545331246E-2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81-4B2E-9473-D745D4B27746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-0.49290484140233726</c:v>
                </c:pt>
                <c:pt idx="1">
                  <c:v>-0.45836947094535996</c:v>
                </c:pt>
                <c:pt idx="2">
                  <c:v>-0.46828844483058207</c:v>
                </c:pt>
                <c:pt idx="3">
                  <c:v>-0.48296780214652357</c:v>
                </c:pt>
                <c:pt idx="4">
                  <c:v>-0.12751159196290573</c:v>
                </c:pt>
                <c:pt idx="5">
                  <c:v>-0.57978339350180508</c:v>
                </c:pt>
                <c:pt idx="6">
                  <c:v>-5.4255319148936221E-2</c:v>
                </c:pt>
                <c:pt idx="7">
                  <c:v>-0.6216216216216216</c:v>
                </c:pt>
                <c:pt idx="8">
                  <c:v>0.15577672003461696</c:v>
                </c:pt>
                <c:pt idx="9">
                  <c:v>-0.5725964682799215</c:v>
                </c:pt>
                <c:pt idx="10">
                  <c:v>-5.8308157099697833E-2</c:v>
                </c:pt>
                <c:pt idx="12">
                  <c:v>-0.33984077535479407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81-4B2E-9473-D745D4B2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B5-4278-9B47-77B95ECA1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7193</c:v>
                </c:pt>
                <c:pt idx="1">
                  <c:v>7955</c:v>
                </c:pt>
                <c:pt idx="2">
                  <c:v>8330</c:v>
                </c:pt>
                <c:pt idx="3">
                  <c:v>5974</c:v>
                </c:pt>
                <c:pt idx="4">
                  <c:v>4374</c:v>
                </c:pt>
                <c:pt idx="5">
                  <c:v>2472</c:v>
                </c:pt>
                <c:pt idx="6">
                  <c:v>2842</c:v>
                </c:pt>
                <c:pt idx="7">
                  <c:v>2874</c:v>
                </c:pt>
                <c:pt idx="8">
                  <c:v>2799</c:v>
                </c:pt>
                <c:pt idx="9">
                  <c:v>4698</c:v>
                </c:pt>
                <c:pt idx="10">
                  <c:v>7569</c:v>
                </c:pt>
                <c:pt idx="11">
                  <c:v>6114</c:v>
                </c:pt>
                <c:pt idx="12">
                  <c:v>63194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5-4278-9B47-77B95ECA1894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B5-4278-9B47-77B95ECA189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6519</c:v>
                </c:pt>
                <c:pt idx="1">
                  <c:v>6908</c:v>
                </c:pt>
                <c:pt idx="2">
                  <c:v>7271</c:v>
                </c:pt>
                <c:pt idx="3">
                  <c:v>6256</c:v>
                </c:pt>
                <c:pt idx="4">
                  <c:v>4867</c:v>
                </c:pt>
                <c:pt idx="5">
                  <c:v>3323</c:v>
                </c:pt>
                <c:pt idx="6">
                  <c:v>3947</c:v>
                </c:pt>
                <c:pt idx="7">
                  <c:v>4227</c:v>
                </c:pt>
                <c:pt idx="8">
                  <c:v>4234</c:v>
                </c:pt>
                <c:pt idx="9">
                  <c:v>6125</c:v>
                </c:pt>
                <c:pt idx="10">
                  <c:v>7135</c:v>
                </c:pt>
                <c:pt idx="11">
                  <c:v>5994</c:v>
                </c:pt>
                <c:pt idx="12">
                  <c:v>66806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5-4278-9B47-77B95ECA189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B5-4278-9B47-77B95ECA1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5-4278-9B47-77B95ECA189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B5-4278-9B47-77B95ECA18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B5-4278-9B47-77B95ECA189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2">
                  <c:v>74203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B5-4278-9B47-77B95ECA1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B5-4278-9B47-77B95ECA18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B5-4278-9B47-77B95ECA18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B5-4278-9B47-77B95ECA18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B5-4278-9B47-77B95ECA18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B5-4278-9B47-77B95ECA18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B5-4278-9B47-77B95ECA18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B5-4278-9B47-77B95ECA18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B5-4278-9B47-77B95ECA18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B5-4278-9B47-77B95ECA18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B5-4278-9B47-77B95ECA18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B5-4278-9B47-77B95ECA18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B5-4278-9B47-77B95ECA18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B5-4278-9B47-77B95ECA189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0.23390336279123147</c:v>
                </c:pt>
                <c:pt idx="1">
                  <c:v>0.19274136715997181</c:v>
                </c:pt>
                <c:pt idx="2">
                  <c:v>0.10092845439650455</c:v>
                </c:pt>
                <c:pt idx="3">
                  <c:v>0.15636588380716931</c:v>
                </c:pt>
                <c:pt idx="4">
                  <c:v>3.068141277203007E-2</c:v>
                </c:pt>
                <c:pt idx="5">
                  <c:v>3.684348053305464E-2</c:v>
                </c:pt>
                <c:pt idx="6">
                  <c:v>3.438831405964704E-2</c:v>
                </c:pt>
                <c:pt idx="7">
                  <c:v>-3.325566617242115E-2</c:v>
                </c:pt>
                <c:pt idx="8">
                  <c:v>-5.9245102723363585E-2</c:v>
                </c:pt>
                <c:pt idx="9">
                  <c:v>0.15438282647584978</c:v>
                </c:pt>
                <c:pt idx="10">
                  <c:v>-0.12933394160583944</c:v>
                </c:pt>
                <c:pt idx="12">
                  <c:v>7.7936604782242291E-2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B5-4278-9B47-77B95ECA1894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0.49464757403030735</c:v>
                </c:pt>
                <c:pt idx="1">
                  <c:v>0.27655562539283474</c:v>
                </c:pt>
                <c:pt idx="2">
                  <c:v>0.20996398559423768</c:v>
                </c:pt>
                <c:pt idx="3">
                  <c:v>0.25276196853029798</c:v>
                </c:pt>
                <c:pt idx="4">
                  <c:v>0.32098765432098775</c:v>
                </c:pt>
                <c:pt idx="5">
                  <c:v>0.60517799352750812</c:v>
                </c:pt>
                <c:pt idx="6">
                  <c:v>0.19598874032371572</c:v>
                </c:pt>
                <c:pt idx="7">
                  <c:v>0.58803061934585954</c:v>
                </c:pt>
                <c:pt idx="8">
                  <c:v>0.40693104680242942</c:v>
                </c:pt>
                <c:pt idx="9">
                  <c:v>0.37356321839080464</c:v>
                </c:pt>
                <c:pt idx="10">
                  <c:v>8.5876601928920326E-3</c:v>
                </c:pt>
                <c:pt idx="12">
                  <c:v>0.29998248072880163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B5-4278-9B47-77B95ECA1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6-40C1-8DE2-A80BCC760F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1359</c:v>
                </c:pt>
                <c:pt idx="1">
                  <c:v>1613</c:v>
                </c:pt>
                <c:pt idx="2">
                  <c:v>1121</c:v>
                </c:pt>
                <c:pt idx="3">
                  <c:v>616</c:v>
                </c:pt>
                <c:pt idx="4">
                  <c:v>420</c:v>
                </c:pt>
                <c:pt idx="5">
                  <c:v>198</c:v>
                </c:pt>
                <c:pt idx="6">
                  <c:v>319</c:v>
                </c:pt>
                <c:pt idx="7">
                  <c:v>223</c:v>
                </c:pt>
                <c:pt idx="8">
                  <c:v>369</c:v>
                </c:pt>
                <c:pt idx="9">
                  <c:v>312</c:v>
                </c:pt>
                <c:pt idx="10">
                  <c:v>765</c:v>
                </c:pt>
                <c:pt idx="11">
                  <c:v>767</c:v>
                </c:pt>
                <c:pt idx="12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6-40C1-8DE2-A80BCC760F53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56-40C1-8DE2-A80BCC760F5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1082</c:v>
                </c:pt>
                <c:pt idx="1">
                  <c:v>1253</c:v>
                </c:pt>
                <c:pt idx="2">
                  <c:v>1088</c:v>
                </c:pt>
                <c:pt idx="3">
                  <c:v>541</c:v>
                </c:pt>
                <c:pt idx="4">
                  <c:v>524</c:v>
                </c:pt>
                <c:pt idx="5">
                  <c:v>530</c:v>
                </c:pt>
                <c:pt idx="6">
                  <c:v>456</c:v>
                </c:pt>
                <c:pt idx="7">
                  <c:v>482</c:v>
                </c:pt>
                <c:pt idx="8">
                  <c:v>722</c:v>
                </c:pt>
                <c:pt idx="9">
                  <c:v>676</c:v>
                </c:pt>
                <c:pt idx="10">
                  <c:v>947</c:v>
                </c:pt>
                <c:pt idx="11">
                  <c:v>948</c:v>
                </c:pt>
                <c:pt idx="12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56-40C1-8DE2-A80BCC760F5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56-40C1-8DE2-A80BCC760F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56-40C1-8DE2-A80BCC760F5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56-40C1-8DE2-A80BCC760F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56-40C1-8DE2-A80BCC760F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2">
                  <c:v>11437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56-40C1-8DE2-A80BCC760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6-40C1-8DE2-A80BCC760F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56-40C1-8DE2-A80BCC760F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56-40C1-8DE2-A80BCC760F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56-40C1-8DE2-A80BCC760F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56-40C1-8DE2-A80BCC760F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56-40C1-8DE2-A80BCC760F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56-40C1-8DE2-A80BCC760F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56-40C1-8DE2-A80BCC760F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56-40C1-8DE2-A80BCC760F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56-40C1-8DE2-A80BCC760F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56-40C1-8DE2-A80BCC760F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56-40C1-8DE2-A80BCC760F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56-40C1-8DE2-A80BCC760F5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-0.13652275379229872</c:v>
                </c:pt>
                <c:pt idx="1">
                  <c:v>0.18577981651376141</c:v>
                </c:pt>
                <c:pt idx="2">
                  <c:v>0.21309370988446719</c:v>
                </c:pt>
                <c:pt idx="3">
                  <c:v>1.0219941348973607</c:v>
                </c:pt>
                <c:pt idx="4">
                  <c:v>0.33090909090909082</c:v>
                </c:pt>
                <c:pt idx="5">
                  <c:v>-7.6470588235294068E-2</c:v>
                </c:pt>
                <c:pt idx="6">
                  <c:v>-9.6846846846846857E-2</c:v>
                </c:pt>
                <c:pt idx="7">
                  <c:v>1.7513134851139256E-3</c:v>
                </c:pt>
                <c:pt idx="8">
                  <c:v>-0.21837349397590367</c:v>
                </c:pt>
                <c:pt idx="9">
                  <c:v>0.29179331306990886</c:v>
                </c:pt>
                <c:pt idx="10">
                  <c:v>0.26619552414605407</c:v>
                </c:pt>
                <c:pt idx="12">
                  <c:v>0.15014078841512468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56-40C1-8DE2-A80BCC760F53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8.9036055923473079E-2</c:v>
                </c:pt>
                <c:pt idx="1">
                  <c:v>0.28208307501549901</c:v>
                </c:pt>
                <c:pt idx="2">
                  <c:v>0.68599464763603923</c:v>
                </c:pt>
                <c:pt idx="3">
                  <c:v>1.2386363636363638</c:v>
                </c:pt>
                <c:pt idx="4">
                  <c:v>0.74285714285714288</c:v>
                </c:pt>
                <c:pt idx="5">
                  <c:v>1.3787878787878789</c:v>
                </c:pt>
                <c:pt idx="6">
                  <c:v>0.25705329153605017</c:v>
                </c:pt>
                <c:pt idx="7">
                  <c:v>1.5650224215246635</c:v>
                </c:pt>
                <c:pt idx="8">
                  <c:v>0.4065040650406504</c:v>
                </c:pt>
                <c:pt idx="9">
                  <c:v>1.7243589743589745</c:v>
                </c:pt>
                <c:pt idx="10">
                  <c:v>0.40522875816993453</c:v>
                </c:pt>
                <c:pt idx="12">
                  <c:v>0.56349965823650039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56-40C1-8DE2-A80BCC760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D-46CE-8020-89F3FD6724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2478</c:v>
                </c:pt>
                <c:pt idx="1">
                  <c:v>2866</c:v>
                </c:pt>
                <c:pt idx="2">
                  <c:v>3115</c:v>
                </c:pt>
                <c:pt idx="3">
                  <c:v>2355</c:v>
                </c:pt>
                <c:pt idx="4">
                  <c:v>1669</c:v>
                </c:pt>
                <c:pt idx="5">
                  <c:v>365</c:v>
                </c:pt>
                <c:pt idx="6">
                  <c:v>235</c:v>
                </c:pt>
                <c:pt idx="7">
                  <c:v>549</c:v>
                </c:pt>
                <c:pt idx="8">
                  <c:v>592</c:v>
                </c:pt>
                <c:pt idx="9">
                  <c:v>1681</c:v>
                </c:pt>
                <c:pt idx="10">
                  <c:v>3204</c:v>
                </c:pt>
                <c:pt idx="11">
                  <c:v>2257</c:v>
                </c:pt>
                <c:pt idx="12">
                  <c:v>21366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D-46CE-8020-89F3FD67247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D-46CE-8020-89F3FD67247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1768</c:v>
                </c:pt>
                <c:pt idx="1">
                  <c:v>2351</c:v>
                </c:pt>
                <c:pt idx="2">
                  <c:v>2524</c:v>
                </c:pt>
                <c:pt idx="3">
                  <c:v>2322</c:v>
                </c:pt>
                <c:pt idx="4">
                  <c:v>1417</c:v>
                </c:pt>
                <c:pt idx="5">
                  <c:v>894</c:v>
                </c:pt>
                <c:pt idx="6">
                  <c:v>945</c:v>
                </c:pt>
                <c:pt idx="7">
                  <c:v>1073</c:v>
                </c:pt>
                <c:pt idx="8">
                  <c:v>1386</c:v>
                </c:pt>
                <c:pt idx="9">
                  <c:v>2114</c:v>
                </c:pt>
                <c:pt idx="10">
                  <c:v>2423</c:v>
                </c:pt>
                <c:pt idx="11">
                  <c:v>1833</c:v>
                </c:pt>
                <c:pt idx="12">
                  <c:v>21050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D-46CE-8020-89F3FD67247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D-46CE-8020-89F3FD6724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D-46CE-8020-89F3FD67247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3D-46CE-8020-89F3FD6724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3D-46CE-8020-89F3FD6724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2">
                  <c:v>22579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3D-46CE-8020-89F3FD672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3D-46CE-8020-89F3FD6724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3D-46CE-8020-89F3FD6724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3D-46CE-8020-89F3FD6724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3D-46CE-8020-89F3FD6724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3D-46CE-8020-89F3FD6724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3D-46CE-8020-89F3FD6724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3D-46CE-8020-89F3FD6724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3D-46CE-8020-89F3FD6724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3D-46CE-8020-89F3FD6724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3D-46CE-8020-89F3FD6724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3D-46CE-8020-89F3FD6724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3D-46CE-8020-89F3FD6724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3D-46CE-8020-89F3FD67247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0.32154819501302567</c:v>
                </c:pt>
                <c:pt idx="1">
                  <c:v>9.8730606488011352E-2</c:v>
                </c:pt>
                <c:pt idx="2">
                  <c:v>0.12650602409638556</c:v>
                </c:pt>
                <c:pt idx="3">
                  <c:v>-2.8151260504201692E-2</c:v>
                </c:pt>
                <c:pt idx="4">
                  <c:v>0.25058915946582871</c:v>
                </c:pt>
                <c:pt idx="5">
                  <c:v>0.21660649819494582</c:v>
                </c:pt>
                <c:pt idx="6">
                  <c:v>6.3231850117096089E-2</c:v>
                </c:pt>
                <c:pt idx="7">
                  <c:v>-7.9869600651996775E-2</c:v>
                </c:pt>
                <c:pt idx="8">
                  <c:v>1.7857142857142794E-2</c:v>
                </c:pt>
                <c:pt idx="9">
                  <c:v>3.7542662116040848E-2</c:v>
                </c:pt>
                <c:pt idx="10">
                  <c:v>1.3755158184318717E-3</c:v>
                </c:pt>
                <c:pt idx="12">
                  <c:v>9.5908362859777663E-2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3D-46CE-8020-89F3FD67247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0.4330104923325262</c:v>
                </c:pt>
                <c:pt idx="1">
                  <c:v>8.7229588276343417E-2</c:v>
                </c:pt>
                <c:pt idx="2">
                  <c:v>8.0577849117174916E-2</c:v>
                </c:pt>
                <c:pt idx="3">
                  <c:v>-1.7834394904458595E-2</c:v>
                </c:pt>
                <c:pt idx="4">
                  <c:v>-4.6135410425404477E-2</c:v>
                </c:pt>
                <c:pt idx="5">
                  <c:v>1.7698630136986302</c:v>
                </c:pt>
                <c:pt idx="6">
                  <c:v>0.93191489361702118</c:v>
                </c:pt>
                <c:pt idx="7">
                  <c:v>1.0564663023679417</c:v>
                </c:pt>
                <c:pt idx="8">
                  <c:v>1.2145270270270272</c:v>
                </c:pt>
                <c:pt idx="9">
                  <c:v>8.5068411659726451E-2</c:v>
                </c:pt>
                <c:pt idx="10">
                  <c:v>-9.1136079900124844E-2</c:v>
                </c:pt>
                <c:pt idx="12">
                  <c:v>0.18158982678319124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3D-46CE-8020-89F3FD672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5-4C6A-90FD-41CCA4DEA4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720</c:v>
                </c:pt>
                <c:pt idx="1">
                  <c:v>948</c:v>
                </c:pt>
                <c:pt idx="2">
                  <c:v>1044</c:v>
                </c:pt>
                <c:pt idx="3">
                  <c:v>826</c:v>
                </c:pt>
                <c:pt idx="4">
                  <c:v>715</c:v>
                </c:pt>
                <c:pt idx="5">
                  <c:v>429</c:v>
                </c:pt>
                <c:pt idx="6">
                  <c:v>548</c:v>
                </c:pt>
                <c:pt idx="7">
                  <c:v>723</c:v>
                </c:pt>
                <c:pt idx="8">
                  <c:v>504</c:v>
                </c:pt>
                <c:pt idx="9">
                  <c:v>638</c:v>
                </c:pt>
                <c:pt idx="10">
                  <c:v>727</c:v>
                </c:pt>
                <c:pt idx="11">
                  <c:v>835</c:v>
                </c:pt>
                <c:pt idx="12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5-4C6A-90FD-41CCA4DEA442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15-4C6A-90FD-41CCA4DEA44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771</c:v>
                </c:pt>
                <c:pt idx="1">
                  <c:v>863</c:v>
                </c:pt>
                <c:pt idx="2">
                  <c:v>945</c:v>
                </c:pt>
                <c:pt idx="3">
                  <c:v>745</c:v>
                </c:pt>
                <c:pt idx="4">
                  <c:v>572</c:v>
                </c:pt>
                <c:pt idx="5">
                  <c:v>278</c:v>
                </c:pt>
                <c:pt idx="6">
                  <c:v>580</c:v>
                </c:pt>
                <c:pt idx="7">
                  <c:v>860</c:v>
                </c:pt>
                <c:pt idx="8">
                  <c:v>390</c:v>
                </c:pt>
                <c:pt idx="9">
                  <c:v>484</c:v>
                </c:pt>
                <c:pt idx="10">
                  <c:v>676</c:v>
                </c:pt>
                <c:pt idx="11">
                  <c:v>717</c:v>
                </c:pt>
                <c:pt idx="12">
                  <c:v>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5-4C6A-90FD-41CCA4DEA44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15-4C6A-90FD-41CCA4DEA4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15-4C6A-90FD-41CCA4DEA44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15-4C6A-90FD-41CCA4DEA4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15-4C6A-90FD-41CCA4DEA4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2">
                  <c:v>9036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15-4C6A-90FD-41CCA4DEA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15-4C6A-90FD-41CCA4DEA4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15-4C6A-90FD-41CCA4DEA4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15-4C6A-90FD-41CCA4DEA4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15-4C6A-90FD-41CCA4DEA4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15-4C6A-90FD-41CCA4DEA4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15-4C6A-90FD-41CCA4DEA4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15-4C6A-90FD-41CCA4DEA4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15-4C6A-90FD-41CCA4DEA4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15-4C6A-90FD-41CCA4DEA4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15-4C6A-90FD-41CCA4DEA4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15-4C6A-90FD-41CCA4DEA4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15-4C6A-90FD-41CCA4DEA4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15-4C6A-90FD-41CCA4DEA44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-1.491053677932408E-2</c:v>
                </c:pt>
                <c:pt idx="1">
                  <c:v>0.19725220804710508</c:v>
                </c:pt>
                <c:pt idx="2">
                  <c:v>0.14674868189806678</c:v>
                </c:pt>
                <c:pt idx="3">
                  <c:v>0.28000000000000003</c:v>
                </c:pt>
                <c:pt idx="4">
                  <c:v>0.17759562841530063</c:v>
                </c:pt>
                <c:pt idx="5">
                  <c:v>0.1390374331550801</c:v>
                </c:pt>
                <c:pt idx="6">
                  <c:v>0.57255936675461738</c:v>
                </c:pt>
                <c:pt idx="7">
                  <c:v>0.34741144414168934</c:v>
                </c:pt>
                <c:pt idx="8">
                  <c:v>-0.13374485596707819</c:v>
                </c:pt>
                <c:pt idx="9">
                  <c:v>0.10088495575221246</c:v>
                </c:pt>
                <c:pt idx="10">
                  <c:v>-0.32280701754385965</c:v>
                </c:pt>
                <c:pt idx="12">
                  <c:v>9.886902590295521E-2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15-4C6A-90FD-41CCA4DEA442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0.37638888888888888</c:v>
                </c:pt>
                <c:pt idx="1">
                  <c:v>0.28691983122362874</c:v>
                </c:pt>
                <c:pt idx="2">
                  <c:v>0.25</c:v>
                </c:pt>
                <c:pt idx="3">
                  <c:v>7.2639225181598821E-3</c:v>
                </c:pt>
                <c:pt idx="4">
                  <c:v>0.20559440559440567</c:v>
                </c:pt>
                <c:pt idx="5">
                  <c:v>-6.9930069930069783E-3</c:v>
                </c:pt>
                <c:pt idx="6">
                  <c:v>8.7591240875912302E-2</c:v>
                </c:pt>
                <c:pt idx="7">
                  <c:v>0.36791147994467499</c:v>
                </c:pt>
                <c:pt idx="8">
                  <c:v>-0.16468253968253965</c:v>
                </c:pt>
                <c:pt idx="9">
                  <c:v>-2.5078369905956133E-2</c:v>
                </c:pt>
                <c:pt idx="10">
                  <c:v>6.1898211829436001E-2</c:v>
                </c:pt>
                <c:pt idx="12">
                  <c:v>0.15520327282025059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15-4C6A-90FD-41CCA4DEA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A-4EBB-BD4B-BECB9C2D97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191</c:v>
                </c:pt>
                <c:pt idx="1">
                  <c:v>192</c:v>
                </c:pt>
                <c:pt idx="2">
                  <c:v>234</c:v>
                </c:pt>
                <c:pt idx="3">
                  <c:v>119</c:v>
                </c:pt>
                <c:pt idx="4">
                  <c:v>80</c:v>
                </c:pt>
                <c:pt idx="5">
                  <c:v>84</c:v>
                </c:pt>
                <c:pt idx="6">
                  <c:v>43</c:v>
                </c:pt>
                <c:pt idx="7">
                  <c:v>40</c:v>
                </c:pt>
                <c:pt idx="8">
                  <c:v>24</c:v>
                </c:pt>
                <c:pt idx="9">
                  <c:v>56</c:v>
                </c:pt>
                <c:pt idx="10">
                  <c:v>121</c:v>
                </c:pt>
                <c:pt idx="11">
                  <c:v>114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A-4EBB-BD4B-BECB9C2D97C4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8A-4EBB-BD4B-BECB9C2D97C4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235</c:v>
                </c:pt>
                <c:pt idx="1">
                  <c:v>237</c:v>
                </c:pt>
                <c:pt idx="2">
                  <c:v>269</c:v>
                </c:pt>
                <c:pt idx="3">
                  <c:v>157</c:v>
                </c:pt>
                <c:pt idx="4">
                  <c:v>104</c:v>
                </c:pt>
                <c:pt idx="5">
                  <c:v>70</c:v>
                </c:pt>
                <c:pt idx="6">
                  <c:v>209</c:v>
                </c:pt>
                <c:pt idx="7">
                  <c:v>142</c:v>
                </c:pt>
                <c:pt idx="8">
                  <c:v>117</c:v>
                </c:pt>
                <c:pt idx="9">
                  <c:v>83</c:v>
                </c:pt>
                <c:pt idx="10">
                  <c:v>157</c:v>
                </c:pt>
                <c:pt idx="11">
                  <c:v>112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8A-4EBB-BD4B-BECB9C2D97C4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8A-4EBB-BD4B-BECB9C2D97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8A-4EBB-BD4B-BECB9C2D97C4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8A-4EBB-BD4B-BECB9C2D97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8A-4EBB-BD4B-BECB9C2D97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2">
                  <c:v>2010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8A-4EBB-BD4B-BECB9C2D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8A-4EBB-BD4B-BECB9C2D97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8A-4EBB-BD4B-BECB9C2D97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A-4EBB-BD4B-BECB9C2D97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A-4EBB-BD4B-BECB9C2D97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A-4EBB-BD4B-BECB9C2D97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A-4EBB-BD4B-BECB9C2D97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8A-4EBB-BD4B-BECB9C2D97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8A-4EBB-BD4B-BECB9C2D97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8A-4EBB-BD4B-BECB9C2D97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8A-4EBB-BD4B-BECB9C2D97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8A-4EBB-BD4B-BECB9C2D97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8A-4EBB-BD4B-BECB9C2D97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8A-4EBB-BD4B-BECB9C2D97C4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0.91666666666666674</c:v>
                </c:pt>
                <c:pt idx="1">
                  <c:v>2.1414141414141414</c:v>
                </c:pt>
                <c:pt idx="2">
                  <c:v>-6.29139072847682E-2</c:v>
                </c:pt>
                <c:pt idx="3">
                  <c:v>1.0526315789473686</c:v>
                </c:pt>
                <c:pt idx="4">
                  <c:v>-0.20481927710843373</c:v>
                </c:pt>
                <c:pt idx="5">
                  <c:v>-0.24657534246575341</c:v>
                </c:pt>
                <c:pt idx="6">
                  <c:v>-0.46846846846846846</c:v>
                </c:pt>
                <c:pt idx="7">
                  <c:v>0.16239316239316248</c:v>
                </c:pt>
                <c:pt idx="8">
                  <c:v>0.31666666666666665</c:v>
                </c:pt>
                <c:pt idx="9">
                  <c:v>0.34482758620689657</c:v>
                </c:pt>
                <c:pt idx="10">
                  <c:v>-0.48231511254019288</c:v>
                </c:pt>
                <c:pt idx="12">
                  <c:v>0.21818181818181825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8A-4EBB-BD4B-BECB9C2D97C4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1.0471204188481678</c:v>
                </c:pt>
                <c:pt idx="1">
                  <c:v>0.61979166666666674</c:v>
                </c:pt>
                <c:pt idx="2">
                  <c:v>0.20940170940170932</c:v>
                </c:pt>
                <c:pt idx="3">
                  <c:v>0.96638655462184864</c:v>
                </c:pt>
                <c:pt idx="4">
                  <c:v>-0.17500000000000004</c:v>
                </c:pt>
                <c:pt idx="5">
                  <c:v>-0.34523809523809523</c:v>
                </c:pt>
                <c:pt idx="6">
                  <c:v>0.37209302325581395</c:v>
                </c:pt>
                <c:pt idx="7">
                  <c:v>2.4</c:v>
                </c:pt>
                <c:pt idx="8">
                  <c:v>5.583333333333333</c:v>
                </c:pt>
                <c:pt idx="9">
                  <c:v>1.7857142857142856</c:v>
                </c:pt>
                <c:pt idx="10">
                  <c:v>0.33057851239669422</c:v>
                </c:pt>
                <c:pt idx="12">
                  <c:v>0.69763513513513509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8A-4EBB-BD4B-BECB9C2D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5-4AB2-A4EC-5300F21895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273</c:v>
                </c:pt>
                <c:pt idx="1">
                  <c:v>211</c:v>
                </c:pt>
                <c:pt idx="2">
                  <c:v>272</c:v>
                </c:pt>
                <c:pt idx="3">
                  <c:v>128</c:v>
                </c:pt>
                <c:pt idx="4">
                  <c:v>98</c:v>
                </c:pt>
                <c:pt idx="5">
                  <c:v>161</c:v>
                </c:pt>
                <c:pt idx="6">
                  <c:v>180</c:v>
                </c:pt>
                <c:pt idx="7">
                  <c:v>291</c:v>
                </c:pt>
                <c:pt idx="8">
                  <c:v>116</c:v>
                </c:pt>
                <c:pt idx="9">
                  <c:v>243</c:v>
                </c:pt>
                <c:pt idx="10">
                  <c:v>220</c:v>
                </c:pt>
                <c:pt idx="11">
                  <c:v>197</c:v>
                </c:pt>
                <c:pt idx="12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5-4AB2-A4EC-5300F2189561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5-4AB2-A4EC-5300F218956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500</c:v>
                </c:pt>
                <c:pt idx="1">
                  <c:v>376</c:v>
                </c:pt>
                <c:pt idx="2">
                  <c:v>467</c:v>
                </c:pt>
                <c:pt idx="3">
                  <c:v>402</c:v>
                </c:pt>
                <c:pt idx="4">
                  <c:v>372</c:v>
                </c:pt>
                <c:pt idx="5">
                  <c:v>448</c:v>
                </c:pt>
                <c:pt idx="6">
                  <c:v>155</c:v>
                </c:pt>
                <c:pt idx="7">
                  <c:v>383</c:v>
                </c:pt>
                <c:pt idx="8">
                  <c:v>333</c:v>
                </c:pt>
                <c:pt idx="9">
                  <c:v>458</c:v>
                </c:pt>
                <c:pt idx="10">
                  <c:v>713</c:v>
                </c:pt>
                <c:pt idx="11">
                  <c:v>374</c:v>
                </c:pt>
                <c:pt idx="12">
                  <c:v>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5-4AB2-A4EC-5300F218956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15-4AB2-A4EC-5300F21895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15-4AB2-A4EC-5300F218956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15-4AB2-A4EC-5300F21895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15-4AB2-A4EC-5300F21895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2">
                  <c:v>3585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15-4AB2-A4EC-5300F218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15-4AB2-A4EC-5300F21895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5-4AB2-A4EC-5300F21895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5-4AB2-A4EC-5300F21895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5-4AB2-A4EC-5300F21895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5-4AB2-A4EC-5300F21895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5-4AB2-A4EC-5300F21895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15-4AB2-A4EC-5300F21895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15-4AB2-A4EC-5300F21895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15-4AB2-A4EC-5300F21895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15-4AB2-A4EC-5300F21895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15-4AB2-A4EC-5300F21895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15-4AB2-A4EC-5300F21895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15-4AB2-A4EC-5300F218956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5.2810902896081702E-2</c:v>
                </c:pt>
                <c:pt idx="1">
                  <c:v>0.31658291457286425</c:v>
                </c:pt>
                <c:pt idx="2">
                  <c:v>-0.11912751677852351</c:v>
                </c:pt>
                <c:pt idx="3">
                  <c:v>1</c:v>
                </c:pt>
                <c:pt idx="4">
                  <c:v>0.14500000000000002</c:v>
                </c:pt>
                <c:pt idx="5">
                  <c:v>1.4724409448818898</c:v>
                </c:pt>
                <c:pt idx="6">
                  <c:v>-0.23863636363636365</c:v>
                </c:pt>
                <c:pt idx="7">
                  <c:v>0.43137254901960786</c:v>
                </c:pt>
                <c:pt idx="8">
                  <c:v>-0.37628865979381443</c:v>
                </c:pt>
                <c:pt idx="9">
                  <c:v>-0.41729323308270672</c:v>
                </c:pt>
                <c:pt idx="10">
                  <c:v>-0.16770186335403725</c:v>
                </c:pt>
                <c:pt idx="12">
                  <c:v>0.10036832412523022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15-4AB2-A4EC-5300F2189561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1.2637362637362637</c:v>
                </c:pt>
                <c:pt idx="1">
                  <c:v>1.4834123222748814</c:v>
                </c:pt>
                <c:pt idx="2">
                  <c:v>0.93014705882352944</c:v>
                </c:pt>
                <c:pt idx="3">
                  <c:v>2.734375</c:v>
                </c:pt>
                <c:pt idx="4">
                  <c:v>1.3367346938775508</c:v>
                </c:pt>
                <c:pt idx="5">
                  <c:v>0.95031055900621109</c:v>
                </c:pt>
                <c:pt idx="6">
                  <c:v>-0.25555555555555554</c:v>
                </c:pt>
                <c:pt idx="7">
                  <c:v>-0.24742268041237114</c:v>
                </c:pt>
                <c:pt idx="8">
                  <c:v>4.31034482758621E-2</c:v>
                </c:pt>
                <c:pt idx="9">
                  <c:v>-0.36213991769547327</c:v>
                </c:pt>
                <c:pt idx="10">
                  <c:v>0.21818181818181825</c:v>
                </c:pt>
                <c:pt idx="12">
                  <c:v>0.63474692202462379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15-4AB2-A4EC-5300F218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7E-464E-B329-6FE1D1FF00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118</c:v>
                </c:pt>
                <c:pt idx="1">
                  <c:v>79</c:v>
                </c:pt>
                <c:pt idx="2">
                  <c:v>57</c:v>
                </c:pt>
                <c:pt idx="3">
                  <c:v>16</c:v>
                </c:pt>
                <c:pt idx="4">
                  <c:v>10</c:v>
                </c:pt>
                <c:pt idx="5">
                  <c:v>23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9">
                  <c:v>16</c:v>
                </c:pt>
                <c:pt idx="10">
                  <c:v>39</c:v>
                </c:pt>
                <c:pt idx="11">
                  <c:v>74</c:v>
                </c:pt>
                <c:pt idx="12">
                  <c:v>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E-464E-B329-6FE1D1FF006B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7E-464E-B329-6FE1D1FF006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202</c:v>
                </c:pt>
                <c:pt idx="1">
                  <c:v>191</c:v>
                </c:pt>
                <c:pt idx="2">
                  <c:v>85</c:v>
                </c:pt>
                <c:pt idx="3">
                  <c:v>17</c:v>
                </c:pt>
                <c:pt idx="4">
                  <c:v>21</c:v>
                </c:pt>
                <c:pt idx="5">
                  <c:v>7</c:v>
                </c:pt>
                <c:pt idx="6">
                  <c:v>17</c:v>
                </c:pt>
                <c:pt idx="7">
                  <c:v>63</c:v>
                </c:pt>
                <c:pt idx="8">
                  <c:v>27</c:v>
                </c:pt>
                <c:pt idx="9">
                  <c:v>46</c:v>
                </c:pt>
                <c:pt idx="10">
                  <c:v>40</c:v>
                </c:pt>
                <c:pt idx="11">
                  <c:v>101</c:v>
                </c:pt>
                <c:pt idx="12">
                  <c:v>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7E-464E-B329-6FE1D1FF006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7E-464E-B329-6FE1D1FF00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7E-464E-B329-6FE1D1FF006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7E-464E-B329-6FE1D1FF00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7E-464E-B329-6FE1D1FF006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2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7E-464E-B329-6FE1D1FF0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7E-464E-B329-6FE1D1FF00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7E-464E-B329-6FE1D1FF00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7E-464E-B329-6FE1D1FF00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7E-464E-B329-6FE1D1FF00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7E-464E-B329-6FE1D1FF00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7E-464E-B329-6FE1D1FF00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7E-464E-B329-6FE1D1FF00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7E-464E-B329-6FE1D1FF00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7E-464E-B329-6FE1D1FF00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7E-464E-B329-6FE1D1FF00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7E-464E-B329-6FE1D1FF00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7E-464E-B329-6FE1D1FF00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7E-464E-B329-6FE1D1FF006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0.28461538461538471</c:v>
                </c:pt>
                <c:pt idx="1">
                  <c:v>3.5161290322580649</c:v>
                </c:pt>
                <c:pt idx="2">
                  <c:v>1.2142857142857144</c:v>
                </c:pt>
                <c:pt idx="3">
                  <c:v>-0.95238095238095233</c:v>
                </c:pt>
                <c:pt idx="5">
                  <c:v>87</c:v>
                </c:pt>
                <c:pt idx="6">
                  <c:v>0.28571428571428581</c:v>
                </c:pt>
                <c:pt idx="7">
                  <c:v>-0.33333333333333337</c:v>
                </c:pt>
                <c:pt idx="8">
                  <c:v>1.5714285714285716</c:v>
                </c:pt>
                <c:pt idx="9">
                  <c:v>3</c:v>
                </c:pt>
                <c:pt idx="10">
                  <c:v>0.41463414634146334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7E-464E-B329-6FE1D1FF006B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0.4152542372881356</c:v>
                </c:pt>
                <c:pt idx="1">
                  <c:v>0.77215189873417711</c:v>
                </c:pt>
                <c:pt idx="2">
                  <c:v>8.7719298245614086E-2</c:v>
                </c:pt>
                <c:pt idx="3">
                  <c:v>-0.875</c:v>
                </c:pt>
                <c:pt idx="5">
                  <c:v>6.6521739130434785</c:v>
                </c:pt>
                <c:pt idx="6">
                  <c:v>4</c:v>
                </c:pt>
                <c:pt idx="7">
                  <c:v>3</c:v>
                </c:pt>
                <c:pt idx="8">
                  <c:v>17</c:v>
                </c:pt>
                <c:pt idx="9">
                  <c:v>0.5</c:v>
                </c:pt>
                <c:pt idx="10">
                  <c:v>1.9743589743589745</c:v>
                </c:pt>
                <c:pt idx="12">
                  <c:v>1.0864864864864865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7E-464E-B329-6FE1D1FF0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EC-4823-A37A-AD38ED6118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56</c:v>
                </c:pt>
                <c:pt idx="1">
                  <c:v>130</c:v>
                </c:pt>
                <c:pt idx="2">
                  <c:v>99</c:v>
                </c:pt>
                <c:pt idx="3">
                  <c:v>16</c:v>
                </c:pt>
                <c:pt idx="4">
                  <c:v>3</c:v>
                </c:pt>
                <c:pt idx="5">
                  <c:v>37</c:v>
                </c:pt>
                <c:pt idx="6">
                  <c:v>15</c:v>
                </c:pt>
                <c:pt idx="7">
                  <c:v>27</c:v>
                </c:pt>
                <c:pt idx="8">
                  <c:v>0</c:v>
                </c:pt>
                <c:pt idx="9">
                  <c:v>48</c:v>
                </c:pt>
                <c:pt idx="10">
                  <c:v>158</c:v>
                </c:pt>
                <c:pt idx="11">
                  <c:v>110</c:v>
                </c:pt>
                <c:pt idx="12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C-4823-A37A-AD38ED6118E4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EC-4823-A37A-AD38ED6118E4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107</c:v>
                </c:pt>
                <c:pt idx="1">
                  <c:v>44</c:v>
                </c:pt>
                <c:pt idx="2">
                  <c:v>23</c:v>
                </c:pt>
                <c:pt idx="3">
                  <c:v>4</c:v>
                </c:pt>
                <c:pt idx="4">
                  <c:v>10</c:v>
                </c:pt>
                <c:pt idx="5">
                  <c:v>29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20</c:v>
                </c:pt>
                <c:pt idx="10">
                  <c:v>24</c:v>
                </c:pt>
                <c:pt idx="11">
                  <c:v>94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C-4823-A37A-AD38ED6118E4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C-4823-A37A-AD38ED6118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C-4823-A37A-AD38ED6118E4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EC-4823-A37A-AD38ED6118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EC-4823-A37A-AD38ED6118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2">
                  <c:v>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EC-4823-A37A-AD38ED6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EC-4823-A37A-AD38ED6118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EC-4823-A37A-AD38ED6118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EC-4823-A37A-AD38ED6118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EC-4823-A37A-AD38ED6118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EC-4823-A37A-AD38ED6118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EC-4823-A37A-AD38ED6118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EC-4823-A37A-AD38ED6118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EC-4823-A37A-AD38ED6118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EC-4823-A37A-AD38ED6118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EC-4823-A37A-AD38ED6118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EC-4823-A37A-AD38ED6118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EC-4823-A37A-AD38ED6118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EC-4823-A37A-AD38ED6118E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0.89830508474576276</c:v>
                </c:pt>
                <c:pt idx="1">
                  <c:v>2.2033898305084745</c:v>
                </c:pt>
                <c:pt idx="2">
                  <c:v>9.5238095238095344E-2</c:v>
                </c:pt>
                <c:pt idx="3">
                  <c:v>-3.0303030303030276E-2</c:v>
                </c:pt>
                <c:pt idx="4">
                  <c:v>-0.90476190476190477</c:v>
                </c:pt>
                <c:pt idx="6">
                  <c:v>-0.93103448275862066</c:v>
                </c:pt>
                <c:pt idx="7">
                  <c:v>-0.32352941176470584</c:v>
                </c:pt>
                <c:pt idx="8">
                  <c:v>-0.4</c:v>
                </c:pt>
                <c:pt idx="9">
                  <c:v>3.6923076923076925</c:v>
                </c:pt>
                <c:pt idx="10">
                  <c:v>-6.1855670103092786E-2</c:v>
                </c:pt>
                <c:pt idx="12">
                  <c:v>0.3499377334993774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EC-4823-A37A-AD38ED6118E4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7</c:v>
                </c:pt>
                <c:pt idx="1">
                  <c:v>0.45384615384615379</c:v>
                </c:pt>
                <c:pt idx="2">
                  <c:v>0.16161616161616155</c:v>
                </c:pt>
                <c:pt idx="3">
                  <c:v>3</c:v>
                </c:pt>
                <c:pt idx="4">
                  <c:v>1</c:v>
                </c:pt>
                <c:pt idx="6">
                  <c:v>-0.8666666666666667</c:v>
                </c:pt>
                <c:pt idx="7">
                  <c:v>-0.14814814814814814</c:v>
                </c:pt>
                <c:pt idx="8">
                  <c:v>0</c:v>
                </c:pt>
                <c:pt idx="9">
                  <c:v>1.5416666666666665</c:v>
                </c:pt>
                <c:pt idx="10">
                  <c:v>-0.42405063291139244</c:v>
                </c:pt>
                <c:pt idx="12">
                  <c:v>0.84040747028862484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EC-4823-A37A-AD38ED6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F-4F1C-961C-14BFCA2B47C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F-4F1C-961C-14BFCA2B47C6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6F-4F1C-961C-14BFCA2B47C6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6F-4F1C-961C-14BFCA2B47C6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6F-4F1C-961C-14BFCA2B47C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6F-4F1C-961C-14BFCA2B47C6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6F-4F1C-961C-14BFCA2B47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6F-4F1C-961C-14BFCA2B47C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2">
                  <c:v>138981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6F-4F1C-961C-14BFCA2B4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6F-4F1C-961C-14BFCA2B47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6F-4F1C-961C-14BFCA2B47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6F-4F1C-961C-14BFCA2B47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6F-4F1C-961C-14BFCA2B47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6F-4F1C-961C-14BFCA2B47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6F-4F1C-961C-14BFCA2B47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6F-4F1C-961C-14BFCA2B47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6F-4F1C-961C-14BFCA2B47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6F-4F1C-961C-14BFCA2B47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6F-4F1C-961C-14BFCA2B47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6F-4F1C-961C-14BFCA2B47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6F-4F1C-961C-14BFCA2B47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6F-4F1C-961C-14BFCA2B47C6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0">
                  <c:v>0.13286924939467304</c:v>
                </c:pt>
                <c:pt idx="12">
                  <c:v>1.8399648274346037E-2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6F-4F1C-961C-14BFCA2B47C6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0">
                  <c:v>5.7195311396695425E-2</c:v>
                </c:pt>
                <c:pt idx="12">
                  <c:v>0.1289539096388479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6F-4F1C-961C-14BFCA2B4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C1-46EB-9B5C-B8D097E0DD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1402</c:v>
                </c:pt>
                <c:pt idx="1">
                  <c:v>1433</c:v>
                </c:pt>
                <c:pt idx="2">
                  <c:v>1398</c:v>
                </c:pt>
                <c:pt idx="3">
                  <c:v>1013</c:v>
                </c:pt>
                <c:pt idx="4">
                  <c:v>1329</c:v>
                </c:pt>
                <c:pt idx="5">
                  <c:v>1482</c:v>
                </c:pt>
                <c:pt idx="6">
                  <c:v>1775</c:v>
                </c:pt>
                <c:pt idx="7">
                  <c:v>1663</c:v>
                </c:pt>
                <c:pt idx="8">
                  <c:v>1415</c:v>
                </c:pt>
                <c:pt idx="9">
                  <c:v>1667</c:v>
                </c:pt>
                <c:pt idx="10">
                  <c:v>2000</c:v>
                </c:pt>
                <c:pt idx="11">
                  <c:v>2576</c:v>
                </c:pt>
                <c:pt idx="12">
                  <c:v>19153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1-46EB-9B5C-B8D097E0DD94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1-46EB-9B5C-B8D097E0DD94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734</c:v>
                </c:pt>
                <c:pt idx="1">
                  <c:v>1122</c:v>
                </c:pt>
                <c:pt idx="2">
                  <c:v>1378</c:v>
                </c:pt>
                <c:pt idx="3">
                  <c:v>1381</c:v>
                </c:pt>
                <c:pt idx="4">
                  <c:v>1034</c:v>
                </c:pt>
                <c:pt idx="5">
                  <c:v>1851</c:v>
                </c:pt>
                <c:pt idx="6">
                  <c:v>1707</c:v>
                </c:pt>
                <c:pt idx="7">
                  <c:v>1007</c:v>
                </c:pt>
                <c:pt idx="8">
                  <c:v>1677</c:v>
                </c:pt>
                <c:pt idx="9">
                  <c:v>1024</c:v>
                </c:pt>
                <c:pt idx="10">
                  <c:v>1560</c:v>
                </c:pt>
                <c:pt idx="11">
                  <c:v>1814</c:v>
                </c:pt>
                <c:pt idx="12">
                  <c:v>16289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1-46EB-9B5C-B8D097E0DD94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C1-46EB-9B5C-B8D097E0DD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C1-46EB-9B5C-B8D097E0DD94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C1-46EB-9B5C-B8D097E0DD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C1-46EB-9B5C-B8D097E0DD9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2">
                  <c:v>10407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C1-46EB-9B5C-B8D097E0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C1-46EB-9B5C-B8D097E0DD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C1-46EB-9B5C-B8D097E0DD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C1-46EB-9B5C-B8D097E0DD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C1-46EB-9B5C-B8D097E0DD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C1-46EB-9B5C-B8D097E0DD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C1-46EB-9B5C-B8D097E0DD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C1-46EB-9B5C-B8D097E0DD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C1-46EB-9B5C-B8D097E0DD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C1-46EB-9B5C-B8D097E0DD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C1-46EB-9B5C-B8D097E0DD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C1-46EB-9B5C-B8D097E0DD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C1-46EB-9B5C-B8D097E0DD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C1-46EB-9B5C-B8D097E0DD94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-0.50707070707070701</c:v>
                </c:pt>
                <c:pt idx="1">
                  <c:v>-0.35582822085889576</c:v>
                </c:pt>
                <c:pt idx="2">
                  <c:v>0.19457735247208929</c:v>
                </c:pt>
                <c:pt idx="3">
                  <c:v>-0.39016115351993219</c:v>
                </c:pt>
                <c:pt idx="4">
                  <c:v>5.6005895357406077E-2</c:v>
                </c:pt>
                <c:pt idx="5">
                  <c:v>-0.12469437652811732</c:v>
                </c:pt>
                <c:pt idx="6">
                  <c:v>0.33664185277088499</c:v>
                </c:pt>
                <c:pt idx="7">
                  <c:v>-0.87769284225156363</c:v>
                </c:pt>
                <c:pt idx="8">
                  <c:v>0.87339055793991416</c:v>
                </c:pt>
                <c:pt idx="9">
                  <c:v>0.45990922844175497</c:v>
                </c:pt>
                <c:pt idx="10">
                  <c:v>0.84798807749627425</c:v>
                </c:pt>
                <c:pt idx="12">
                  <c:v>-4.2329989877611163E-2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C1-46EB-9B5C-B8D097E0DD94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-0.47788873038516411</c:v>
                </c:pt>
                <c:pt idx="1">
                  <c:v>-0.7801814375436148</c:v>
                </c:pt>
                <c:pt idx="2">
                  <c:v>-0.46423462088698142</c:v>
                </c:pt>
                <c:pt idx="3">
                  <c:v>-0.29022704837117475</c:v>
                </c:pt>
                <c:pt idx="4">
                  <c:v>7.825432656132425E-2</c:v>
                </c:pt>
                <c:pt idx="5">
                  <c:v>-0.51686909581646423</c:v>
                </c:pt>
                <c:pt idx="6">
                  <c:v>-8.9577464788732408E-2</c:v>
                </c:pt>
                <c:pt idx="7">
                  <c:v>-0.894167167769092</c:v>
                </c:pt>
                <c:pt idx="8">
                  <c:v>0.233922261484099</c:v>
                </c:pt>
                <c:pt idx="9">
                  <c:v>-0.42111577684463108</c:v>
                </c:pt>
                <c:pt idx="10">
                  <c:v>-0.38</c:v>
                </c:pt>
                <c:pt idx="12">
                  <c:v>-0.37220244917656997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C1-46EB-9B5C-B8D097E0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7-4607-9FB2-E0C19D6573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12429</c:v>
                </c:pt>
                <c:pt idx="1">
                  <c:v>13453</c:v>
                </c:pt>
                <c:pt idx="2">
                  <c:v>13930</c:v>
                </c:pt>
                <c:pt idx="3">
                  <c:v>12265</c:v>
                </c:pt>
                <c:pt idx="4">
                  <c:v>11342</c:v>
                </c:pt>
                <c:pt idx="5">
                  <c:v>8525</c:v>
                </c:pt>
                <c:pt idx="6">
                  <c:v>9185</c:v>
                </c:pt>
                <c:pt idx="7">
                  <c:v>9176</c:v>
                </c:pt>
                <c:pt idx="8">
                  <c:v>8003</c:v>
                </c:pt>
                <c:pt idx="9">
                  <c:v>10636</c:v>
                </c:pt>
                <c:pt idx="10">
                  <c:v>14162</c:v>
                </c:pt>
                <c:pt idx="11">
                  <c:v>13020</c:v>
                </c:pt>
                <c:pt idx="12">
                  <c:v>136126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7-4607-9FB2-E0C19D6573FD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E7-4607-9FB2-E0C19D6573FD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11400</c:v>
                </c:pt>
                <c:pt idx="1">
                  <c:v>11383</c:v>
                </c:pt>
                <c:pt idx="2">
                  <c:v>12710</c:v>
                </c:pt>
                <c:pt idx="3">
                  <c:v>12193</c:v>
                </c:pt>
                <c:pt idx="4">
                  <c:v>10085</c:v>
                </c:pt>
                <c:pt idx="5">
                  <c:v>11277</c:v>
                </c:pt>
                <c:pt idx="6">
                  <c:v>10710</c:v>
                </c:pt>
                <c:pt idx="7">
                  <c:v>10270</c:v>
                </c:pt>
                <c:pt idx="8">
                  <c:v>10967</c:v>
                </c:pt>
                <c:pt idx="9">
                  <c:v>11595</c:v>
                </c:pt>
                <c:pt idx="10">
                  <c:v>13053</c:v>
                </c:pt>
                <c:pt idx="11">
                  <c:v>12114</c:v>
                </c:pt>
                <c:pt idx="12">
                  <c:v>137757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E7-4607-9FB2-E0C19D6573FD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7-4607-9FB2-E0C19D6573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E7-4607-9FB2-E0C19D6573FD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E7-4607-9FB2-E0C19D6573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E7-4607-9FB2-E0C19D6573F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2">
                  <c:v>138981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E7-4607-9FB2-E0C19D6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E7-4607-9FB2-E0C19D6573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E7-4607-9FB2-E0C19D6573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E7-4607-9FB2-E0C19D6573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E7-4607-9FB2-E0C19D6573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E7-4607-9FB2-E0C19D6573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E7-4607-9FB2-E0C19D6573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E7-4607-9FB2-E0C19D6573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E7-4607-9FB2-E0C19D6573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E7-4607-9FB2-E0C19D6573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E7-4607-9FB2-E0C19D6573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E7-4607-9FB2-E0C19D6573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E7-4607-9FB2-E0C19D6573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E7-4607-9FB2-E0C19D6573FD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1.5885180798439258E-2</c:v>
                </c:pt>
                <c:pt idx="1">
                  <c:v>6.2241246228334823E-2</c:v>
                </c:pt>
                <c:pt idx="2">
                  <c:v>-1.9932064346599998E-2</c:v>
                </c:pt>
                <c:pt idx="3">
                  <c:v>5.793906951113903E-2</c:v>
                </c:pt>
                <c:pt idx="4">
                  <c:v>-2.1886969436410553E-2</c:v>
                </c:pt>
                <c:pt idx="5">
                  <c:v>-2.4872264532922017E-2</c:v>
                </c:pt>
                <c:pt idx="6">
                  <c:v>5.6910569105691033E-2</c:v>
                </c:pt>
                <c:pt idx="7">
                  <c:v>-0.22003201078257939</c:v>
                </c:pt>
                <c:pt idx="8">
                  <c:v>6.9677541014520061E-2</c:v>
                </c:pt>
                <c:pt idx="9">
                  <c:v>9.7235977311605382E-2</c:v>
                </c:pt>
                <c:pt idx="10">
                  <c:v>0.13286924939467304</c:v>
                </c:pt>
                <c:pt idx="12">
                  <c:v>1.8399648274346037E-2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E7-4607-9FB2-E0C19D6573FD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0.17314345482339699</c:v>
                </c:pt>
                <c:pt idx="1">
                  <c:v>0.12525087341113506</c:v>
                </c:pt>
                <c:pt idx="2">
                  <c:v>9.7774587221823417E-2</c:v>
                </c:pt>
                <c:pt idx="3">
                  <c:v>9.5719527109661584E-2</c:v>
                </c:pt>
                <c:pt idx="4">
                  <c:v>0.10324457767589501</c:v>
                </c:pt>
                <c:pt idx="5">
                  <c:v>0.18651026392961878</c:v>
                </c:pt>
                <c:pt idx="6">
                  <c:v>0.10397387044093631</c:v>
                </c:pt>
                <c:pt idx="7">
                  <c:v>9.045335658238951E-3</c:v>
                </c:pt>
                <c:pt idx="8">
                  <c:v>0.41759340247407217</c:v>
                </c:pt>
                <c:pt idx="9">
                  <c:v>0.14582549830763436</c:v>
                </c:pt>
                <c:pt idx="10">
                  <c:v>5.7195311396695425E-2</c:v>
                </c:pt>
                <c:pt idx="12">
                  <c:v>0.1289539096388479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E7-4607-9FB2-E0C19D6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3790330551447433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7-406B-B65D-FF3702ECF2B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10394</c:v>
                </c:pt>
                <c:pt idx="1">
                  <c:v>11322</c:v>
                </c:pt>
                <c:pt idx="2">
                  <c:v>10967</c:v>
                </c:pt>
                <c:pt idx="3">
                  <c:v>9783</c:v>
                </c:pt>
                <c:pt idx="4">
                  <c:v>8991</c:v>
                </c:pt>
                <c:pt idx="5">
                  <c:v>6216</c:v>
                </c:pt>
                <c:pt idx="6">
                  <c:v>7091</c:v>
                </c:pt>
                <c:pt idx="7">
                  <c:v>7290</c:v>
                </c:pt>
                <c:pt idx="8">
                  <c:v>5722</c:v>
                </c:pt>
                <c:pt idx="9">
                  <c:v>8314</c:v>
                </c:pt>
                <c:pt idx="10">
                  <c:v>11557</c:v>
                </c:pt>
                <c:pt idx="11">
                  <c:v>10208</c:v>
                </c:pt>
                <c:pt idx="12">
                  <c:v>107855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7-406B-B65D-FF3702ECF2B4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87-406B-B65D-FF3702ECF2B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11421</c:v>
                </c:pt>
                <c:pt idx="4">
                  <c:v>9235</c:v>
                </c:pt>
                <c:pt idx="5">
                  <c:v>10531</c:v>
                </c:pt>
                <c:pt idx="6">
                  <c:v>9731</c:v>
                </c:pt>
                <c:pt idx="7">
                  <c:v>9417</c:v>
                </c:pt>
                <c:pt idx="8">
                  <c:v>10046</c:v>
                </c:pt>
                <c:pt idx="9">
                  <c:v>10278</c:v>
                </c:pt>
                <c:pt idx="10">
                  <c:v>11865</c:v>
                </c:pt>
                <c:pt idx="11">
                  <c:v>10905</c:v>
                </c:pt>
                <c:pt idx="12">
                  <c:v>127692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7-406B-B65D-FF3702ECF2B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7-406B-B65D-FF3702ECF2B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87-406B-B65D-FF3702ECF2B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87-406B-B65D-FF3702ECF2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87-406B-B65D-FF3702ECF2B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2">
                  <c:v>125293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87-406B-B65D-FF3702EC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87-406B-B65D-FF3702ECF2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87-406B-B65D-FF3702ECF2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7-406B-B65D-FF3702ECF2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7-406B-B65D-FF3702ECF2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87-406B-B65D-FF3702ECF2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87-406B-B65D-FF3702ECF2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87-406B-B65D-FF3702ECF2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87-406B-B65D-FF3702ECF2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87-406B-B65D-FF3702ECF2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87-406B-B65D-FF3702ECF2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87-406B-B65D-FF3702ECF2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87-406B-B65D-FF3702ECF2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87-406B-B65D-FF3702ECF2B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9.3277829170521631E-3</c:v>
                </c:pt>
                <c:pt idx="1">
                  <c:v>4.3303121852970694E-2</c:v>
                </c:pt>
                <c:pt idx="2">
                  <c:v>-3.0317986321652723E-2</c:v>
                </c:pt>
                <c:pt idx="3">
                  <c:v>6.6776802017215919E-2</c:v>
                </c:pt>
                <c:pt idx="4">
                  <c:v>-3.2518275775144989E-2</c:v>
                </c:pt>
                <c:pt idx="5">
                  <c:v>-4.7909224627022517E-2</c:v>
                </c:pt>
                <c:pt idx="6">
                  <c:v>0</c:v>
                </c:pt>
                <c:pt idx="7">
                  <c:v>0</c:v>
                </c:pt>
                <c:pt idx="8">
                  <c:v>5.6566701137538811E-2</c:v>
                </c:pt>
                <c:pt idx="9">
                  <c:v>0.10555160864711266</c:v>
                </c:pt>
                <c:pt idx="10">
                  <c:v>0.13990257242970694</c:v>
                </c:pt>
                <c:pt idx="12">
                  <c:v>0.20233571318900667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87-406B-B65D-FF3702ECF2B4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0.25966903983067158</c:v>
                </c:pt>
                <c:pt idx="1">
                  <c:v>0.18954248366013071</c:v>
                </c:pt>
                <c:pt idx="2">
                  <c:v>0.25403483176803143</c:v>
                </c:pt>
                <c:pt idx="3">
                  <c:v>0.25411427987324942</c:v>
                </c:pt>
                <c:pt idx="4">
                  <c:v>0.28061394728061395</c:v>
                </c:pt>
                <c:pt idx="5">
                  <c:v>0.45785070785070792</c:v>
                </c:pt>
                <c:pt idx="6">
                  <c:v>0.24947116062614572</c:v>
                </c:pt>
                <c:pt idx="7">
                  <c:v>0.21069958847736636</c:v>
                </c:pt>
                <c:pt idx="8">
                  <c:v>0.78556448794127931</c:v>
                </c:pt>
                <c:pt idx="9">
                  <c:v>0.31019966321866721</c:v>
                </c:pt>
                <c:pt idx="10">
                  <c:v>0.15410573678290218</c:v>
                </c:pt>
                <c:pt idx="12">
                  <c:v>0.28312185730232375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87-406B-B65D-FF3702EC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B-4ECE-B49A-84A190F5BE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2035</c:v>
                </c:pt>
                <c:pt idx="1">
                  <c:v>2131</c:v>
                </c:pt>
                <c:pt idx="2">
                  <c:v>2963</c:v>
                </c:pt>
                <c:pt idx="3">
                  <c:v>2482</c:v>
                </c:pt>
                <c:pt idx="4">
                  <c:v>2351</c:v>
                </c:pt>
                <c:pt idx="5">
                  <c:v>2309</c:v>
                </c:pt>
                <c:pt idx="6">
                  <c:v>2094</c:v>
                </c:pt>
                <c:pt idx="7">
                  <c:v>1886</c:v>
                </c:pt>
                <c:pt idx="8">
                  <c:v>2281</c:v>
                </c:pt>
                <c:pt idx="9">
                  <c:v>2322</c:v>
                </c:pt>
                <c:pt idx="10">
                  <c:v>2605</c:v>
                </c:pt>
                <c:pt idx="11">
                  <c:v>2812</c:v>
                </c:pt>
                <c:pt idx="12">
                  <c:v>28271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B-4ECE-B49A-84A190F5BE76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B-4ECE-B49A-84A190F5BE7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772</c:v>
                </c:pt>
                <c:pt idx="4">
                  <c:v>850</c:v>
                </c:pt>
                <c:pt idx="5">
                  <c:v>746</c:v>
                </c:pt>
                <c:pt idx="6">
                  <c:v>979</c:v>
                </c:pt>
                <c:pt idx="7">
                  <c:v>853</c:v>
                </c:pt>
                <c:pt idx="8">
                  <c:v>921</c:v>
                </c:pt>
                <c:pt idx="9">
                  <c:v>1317</c:v>
                </c:pt>
                <c:pt idx="10">
                  <c:v>1188</c:v>
                </c:pt>
                <c:pt idx="11">
                  <c:v>1209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6B-4ECE-B49A-84A190F5BE7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B-4ECE-B49A-84A190F5BE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6B-4ECE-B49A-84A190F5BE7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6B-4ECE-B49A-84A190F5BE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6B-4ECE-B49A-84A190F5BE7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2">
                  <c:v>13688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6B-4ECE-B49A-84A190F5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6B-4ECE-B49A-84A190F5BE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6B-4ECE-B49A-84A190F5BE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6B-4ECE-B49A-84A190F5BE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6B-4ECE-B49A-84A190F5BE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6B-4ECE-B49A-84A190F5BE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6B-4ECE-B49A-84A190F5BE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6B-4ECE-B49A-84A190F5BE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6B-4ECE-B49A-84A190F5BE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6B-4ECE-B49A-84A190F5BE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6B-4ECE-B49A-84A190F5BE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6B-4ECE-B49A-84A190F5BE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6B-4ECE-B49A-84A190F5BE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6B-4ECE-B49A-84A190F5BE7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7.7480086893555455E-2</c:v>
                </c:pt>
                <c:pt idx="1">
                  <c:v>0.24441132637853946</c:v>
                </c:pt>
                <c:pt idx="2">
                  <c:v>8.380281690140845E-2</c:v>
                </c:pt>
                <c:pt idx="3">
                  <c:v>-2.6622296173044901E-2</c:v>
                </c:pt>
                <c:pt idx="4">
                  <c:v>0.11995515695067271</c:v>
                </c:pt>
                <c:pt idx="5">
                  <c:v>0.23157894736842111</c:v>
                </c:pt>
                <c:pt idx="6">
                  <c:v>0</c:v>
                </c:pt>
                <c:pt idx="7">
                  <c:v>0</c:v>
                </c:pt>
                <c:pt idx="8">
                  <c:v>0.20512820512820507</c:v>
                </c:pt>
                <c:pt idx="9">
                  <c:v>3.1897926634768758E-2</c:v>
                </c:pt>
                <c:pt idx="10">
                  <c:v>7.8547854785478544E-2</c:v>
                </c:pt>
                <c:pt idx="12">
                  <c:v>0.26775956284153013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6B-4ECE-B49A-84A190F5BE76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-0.26879606879606877</c:v>
                </c:pt>
                <c:pt idx="1">
                  <c:v>-0.21633036133270767</c:v>
                </c:pt>
                <c:pt idx="2">
                  <c:v>-0.48059399257509283</c:v>
                </c:pt>
                <c:pt idx="3">
                  <c:v>-0.52860596293311846</c:v>
                </c:pt>
                <c:pt idx="4">
                  <c:v>-0.5750744364100383</c:v>
                </c:pt>
                <c:pt idx="5">
                  <c:v>-0.5439584235599827</c:v>
                </c:pt>
                <c:pt idx="6">
                  <c:v>-0.3887297039159503</c:v>
                </c:pt>
                <c:pt idx="7">
                  <c:v>-0.77041357370095442</c:v>
                </c:pt>
                <c:pt idx="8">
                  <c:v>-0.50548005260850504</c:v>
                </c:pt>
                <c:pt idx="9">
                  <c:v>-0.44272179155900082</c:v>
                </c:pt>
                <c:pt idx="10">
                  <c:v>-0.37274472168905948</c:v>
                </c:pt>
                <c:pt idx="12">
                  <c:v>-0.46235123139164935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6B-4ECE-B49A-84A190F5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6-4EDA-B2B3-65C3DE7B37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6-4EDA-B2B3-65C3DE7B37B4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56-4EDA-B2B3-65C3DE7B37B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56-4EDA-B2B3-65C3DE7B37B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6-4EDA-B2B3-65C3DE7B37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56-4EDA-B2B3-65C3DE7B37B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56-4EDA-B2B3-65C3DE7B37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56-4EDA-B2B3-65C3DE7B37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2">
                  <c:v>2.664513036809816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6-4EDA-B2B3-65C3DE7B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6-4EDA-B2B3-65C3DE7B37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6-4EDA-B2B3-65C3DE7B37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6-4EDA-B2B3-65C3DE7B37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6-4EDA-B2B3-65C3DE7B37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6-4EDA-B2B3-65C3DE7B37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6-4EDA-B2B3-65C3DE7B37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6-4EDA-B2B3-65C3DE7B37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6-4EDA-B2B3-65C3DE7B37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6-4EDA-B2B3-65C3DE7B37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6-4EDA-B2B3-65C3DE7B37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6-4EDA-B2B3-65C3DE7B37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6-4EDA-B2B3-65C3DE7B37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56-4EDA-B2B3-65C3DE7B37B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7.7748073095541326E-2</c:v>
                </c:pt>
                <c:pt idx="12">
                  <c:v>0.11710020921331044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56-4EDA-B2B3-65C3DE7B37B4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0.38762543595530774</c:v>
                </c:pt>
                <c:pt idx="12">
                  <c:v>0.20828797695347134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56-4EDA-B2B3-65C3DE7B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F3-4CFA-8E61-47F344B57A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1.9356746765249537</c:v>
                </c:pt>
                <c:pt idx="1">
                  <c:v>1.895208548776284</c:v>
                </c:pt>
                <c:pt idx="2">
                  <c:v>1.8823529411764706</c:v>
                </c:pt>
                <c:pt idx="3">
                  <c:v>2.467058823529412</c:v>
                </c:pt>
                <c:pt idx="4">
                  <c:v>2.3830369357045145</c:v>
                </c:pt>
                <c:pt idx="5">
                  <c:v>2.0623509369676318</c:v>
                </c:pt>
                <c:pt idx="6">
                  <c:v>1.8733018310691081</c:v>
                </c:pt>
                <c:pt idx="7">
                  <c:v>2.049430894308943</c:v>
                </c:pt>
                <c:pt idx="8">
                  <c:v>1.8539365871036695</c:v>
                </c:pt>
                <c:pt idx="9">
                  <c:v>1.8910828025477706</c:v>
                </c:pt>
                <c:pt idx="10">
                  <c:v>1.7614213197969544</c:v>
                </c:pt>
                <c:pt idx="11">
                  <c:v>1.7360482654600302</c:v>
                </c:pt>
                <c:pt idx="12">
                  <c:v>1.9648158624962957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3-4CFA-8E61-47F344B57A22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F3-4CFA-8E61-47F344B57A2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2.7529610829103217</c:v>
                </c:pt>
                <c:pt idx="1">
                  <c:v>1.9862405681313804</c:v>
                </c:pt>
                <c:pt idx="2">
                  <c:v>2.0317519611505417</c:v>
                </c:pt>
                <c:pt idx="3">
                  <c:v>2.2582731076454925</c:v>
                </c:pt>
                <c:pt idx="4">
                  <c:v>2.1116956697693241</c:v>
                </c:pt>
                <c:pt idx="5">
                  <c:v>2.2217877094972067</c:v>
                </c:pt>
                <c:pt idx="6">
                  <c:v>2.0493939393939393</c:v>
                </c:pt>
                <c:pt idx="7">
                  <c:v>2.3296067848882034</c:v>
                </c:pt>
                <c:pt idx="8">
                  <c:v>1.9187802792818467</c:v>
                </c:pt>
                <c:pt idx="9">
                  <c:v>2.1810207336523124</c:v>
                </c:pt>
                <c:pt idx="10">
                  <c:v>1.8751584283903675</c:v>
                </c:pt>
                <c:pt idx="11">
                  <c:v>1.8219708246501936</c:v>
                </c:pt>
                <c:pt idx="12">
                  <c:v>2.098583217486468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3-4CFA-8E61-47F344B57A2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F3-4CFA-8E61-47F344B57A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F3-4CFA-8E61-47F344B57A2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F3-4CFA-8E61-47F344B57A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F3-4CFA-8E61-47F344B57A2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2">
                  <c:v>1.9871161692076444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F3-4CFA-8E61-47F344B57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F3-4CFA-8E61-47F344B57A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F3-4CFA-8E61-47F344B57A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F3-4CFA-8E61-47F344B57A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F3-4CFA-8E61-47F344B57A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F3-4CFA-8E61-47F344B57A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F3-4CFA-8E61-47F344B57A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F3-4CFA-8E61-47F344B57A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3-4CFA-8E61-47F344B57A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3-4CFA-8E61-47F344B57A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3-4CFA-8E61-47F344B57A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3-4CFA-8E61-47F344B57A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3-4CFA-8E61-47F344B57A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3-4CFA-8E61-47F344B57A2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-9.4741601048798696E-2</c:v>
                </c:pt>
                <c:pt idx="1">
                  <c:v>0.44944401429373526</c:v>
                </c:pt>
                <c:pt idx="2">
                  <c:v>9.5794102934761094E-2</c:v>
                </c:pt>
                <c:pt idx="3">
                  <c:v>4.809785972807834E-2</c:v>
                </c:pt>
                <c:pt idx="4">
                  <c:v>-0.17162668815459425</c:v>
                </c:pt>
                <c:pt idx="5">
                  <c:v>5.0249679296135996E-2</c:v>
                </c:pt>
                <c:pt idx="6">
                  <c:v>-2.4298538481837273E-2</c:v>
                </c:pt>
                <c:pt idx="7">
                  <c:v>0.61242554930903959</c:v>
                </c:pt>
                <c:pt idx="8">
                  <c:v>-8.8167736386007833E-2</c:v>
                </c:pt>
                <c:pt idx="9">
                  <c:v>-0.13951111932069415</c:v>
                </c:pt>
                <c:pt idx="10">
                  <c:v>0.42265753105224135</c:v>
                </c:pt>
                <c:pt idx="12">
                  <c:v>6.2471889184878338E-2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F3-4CFA-8E61-47F344B57A22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-0.17637288506882154</c:v>
                </c:pt>
                <c:pt idx="1">
                  <c:v>0.40428383701051795</c:v>
                </c:pt>
                <c:pt idx="2">
                  <c:v>9.8270159127480827E-2</c:v>
                </c:pt>
                <c:pt idx="3">
                  <c:v>-0.64929325576384422</c:v>
                </c:pt>
                <c:pt idx="4">
                  <c:v>-0.53072670468141214</c:v>
                </c:pt>
                <c:pt idx="5">
                  <c:v>-1.8800405052738167E-2</c:v>
                </c:pt>
                <c:pt idx="6">
                  <c:v>8.2311745954390503E-2</c:v>
                </c:pt>
                <c:pt idx="7">
                  <c:v>0.68339797647103362</c:v>
                </c:pt>
                <c:pt idx="8">
                  <c:v>-4.3819285050883616E-2</c:v>
                </c:pt>
                <c:pt idx="9">
                  <c:v>-7.7673567886163974E-2</c:v>
                </c:pt>
                <c:pt idx="10">
                  <c:v>0.47304883854652924</c:v>
                </c:pt>
                <c:pt idx="12">
                  <c:v>-5.1592600189933613E-3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F3-4CFA-8E61-47F344B57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F-467A-ABEE-E89A8F8154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2.1795855717574826</c:v>
                </c:pt>
                <c:pt idx="1">
                  <c:v>2.1743869209809263</c:v>
                </c:pt>
                <c:pt idx="2">
                  <c:v>2.0913126188966391</c:v>
                </c:pt>
                <c:pt idx="3">
                  <c:v>2.6987638256343525</c:v>
                </c:pt>
                <c:pt idx="4">
                  <c:v>2.7460815047021945</c:v>
                </c:pt>
                <c:pt idx="5">
                  <c:v>2.2594631796283551</c:v>
                </c:pt>
                <c:pt idx="6">
                  <c:v>2.186840471756673</c:v>
                </c:pt>
                <c:pt idx="7">
                  <c:v>2.4192634560906514</c:v>
                </c:pt>
                <c:pt idx="8">
                  <c:v>2.0783045977011496</c:v>
                </c:pt>
                <c:pt idx="9">
                  <c:v>1.955193482688391</c:v>
                </c:pt>
                <c:pt idx="10">
                  <c:v>1.8835341365461848</c:v>
                </c:pt>
                <c:pt idx="11">
                  <c:v>1.9921540656205421</c:v>
                </c:pt>
                <c:pt idx="12">
                  <c:v>2.2224757875987979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F-467A-ABEE-E89A8F8154F8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F-467A-ABEE-E89A8F8154F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2.7045235803657364</c:v>
                </c:pt>
                <c:pt idx="1">
                  <c:v>2.3289124668435015</c:v>
                </c:pt>
                <c:pt idx="2">
                  <c:v>2.0361816782140107</c:v>
                </c:pt>
                <c:pt idx="3">
                  <c:v>2.7884615384615383</c:v>
                </c:pt>
                <c:pt idx="4">
                  <c:v>2.4585942936673626</c:v>
                </c:pt>
                <c:pt idx="5">
                  <c:v>2.155002891844997</c:v>
                </c:pt>
                <c:pt idx="6">
                  <c:v>2.4557438794726929</c:v>
                </c:pt>
                <c:pt idx="7">
                  <c:v>2.5198487712665405</c:v>
                </c:pt>
                <c:pt idx="8">
                  <c:v>2.1402838427947599</c:v>
                </c:pt>
                <c:pt idx="9">
                  <c:v>2.4211590296495955</c:v>
                </c:pt>
                <c:pt idx="10">
                  <c:v>2.0983709273182956</c:v>
                </c:pt>
                <c:pt idx="11">
                  <c:v>2.0200647249190937</c:v>
                </c:pt>
                <c:pt idx="12">
                  <c:v>2.3243721461187214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F-467A-ABEE-E89A8F8154F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F-467A-ABEE-E89A8F8154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F-467A-ABEE-E89A8F8154F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CF-467A-ABEE-E89A8F8154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CF-467A-ABEE-E89A8F8154F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2">
                  <c:v>2.0595710165825523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CF-467A-ABEE-E89A8F815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CF-467A-ABEE-E89A8F8154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CF-467A-ABEE-E89A8F8154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CF-467A-ABEE-E89A8F8154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CF-467A-ABEE-E89A8F8154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CF-467A-ABEE-E89A8F8154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CF-467A-ABEE-E89A8F8154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CF-467A-ABEE-E89A8F8154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CF-467A-ABEE-E89A8F8154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CF-467A-ABEE-E89A8F8154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CF-467A-ABEE-E89A8F8154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CF-467A-ABEE-E89A8F8154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CF-467A-ABEE-E89A8F8154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CF-467A-ABEE-E89A8F8154F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-0.36821764861447237</c:v>
                </c:pt>
                <c:pt idx="1">
                  <c:v>0.10616807623230851</c:v>
                </c:pt>
                <c:pt idx="2">
                  <c:v>0.20647385281638697</c:v>
                </c:pt>
                <c:pt idx="3">
                  <c:v>6.7228922664028579E-2</c:v>
                </c:pt>
                <c:pt idx="4">
                  <c:v>-0.27953056472672788</c:v>
                </c:pt>
                <c:pt idx="5">
                  <c:v>-7.5869521831992692E-3</c:v>
                </c:pt>
                <c:pt idx="6">
                  <c:v>4.7471923847346442E-2</c:v>
                </c:pt>
                <c:pt idx="7">
                  <c:v>3.7558803577431465E-2</c:v>
                </c:pt>
                <c:pt idx="8">
                  <c:v>2.2020634340692791E-2</c:v>
                </c:pt>
                <c:pt idx="9">
                  <c:v>-5.0598741183785378E-2</c:v>
                </c:pt>
                <c:pt idx="10">
                  <c:v>0.17437342588611093</c:v>
                </c:pt>
                <c:pt idx="12">
                  <c:v>2.1409502537093061E-3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CF-467A-ABEE-E89A8F8154F8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-0.36989699044260371</c:v>
                </c:pt>
                <c:pt idx="1">
                  <c:v>-0.15818821687725482</c:v>
                </c:pt>
                <c:pt idx="2">
                  <c:v>2.7115421464486644E-2</c:v>
                </c:pt>
                <c:pt idx="3">
                  <c:v>-0.8031830669327491</c:v>
                </c:pt>
                <c:pt idx="4">
                  <c:v>-0.71385272576438252</c:v>
                </c:pt>
                <c:pt idx="5">
                  <c:v>-8.5379409994847055E-2</c:v>
                </c:pt>
                <c:pt idx="6">
                  <c:v>3.8173181984451965E-2</c:v>
                </c:pt>
                <c:pt idx="7">
                  <c:v>-8.268758060426995E-2</c:v>
                </c:pt>
                <c:pt idx="8">
                  <c:v>-5.9549269482905842E-2</c:v>
                </c:pt>
                <c:pt idx="9">
                  <c:v>5.9826999787712776E-2</c:v>
                </c:pt>
                <c:pt idx="10">
                  <c:v>0.18153435660450001</c:v>
                </c:pt>
                <c:pt idx="12">
                  <c:v>-0.18239952193471431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CF-467A-ABEE-E89A8F815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F-4C72-A653-B935657BB6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1.7089871611982881</c:v>
                </c:pt>
                <c:pt idx="1">
                  <c:v>1.6092114445219818</c:v>
                </c:pt>
                <c:pt idx="2">
                  <c:v>1.6466380543633763</c:v>
                </c:pt>
                <c:pt idx="3">
                  <c:v>2.1154985192497531</c:v>
                </c:pt>
                <c:pt idx="4">
                  <c:v>1.947328818660647</c:v>
                </c:pt>
                <c:pt idx="5">
                  <c:v>1.8690958164642375</c:v>
                </c:pt>
                <c:pt idx="6">
                  <c:v>1.5887323943661973</c:v>
                </c:pt>
                <c:pt idx="7">
                  <c:v>1.7354179194227299</c:v>
                </c:pt>
                <c:pt idx="8">
                  <c:v>1.6332155477031802</c:v>
                </c:pt>
                <c:pt idx="9">
                  <c:v>1.8344331133773246</c:v>
                </c:pt>
                <c:pt idx="10">
                  <c:v>1.655</c:v>
                </c:pt>
                <c:pt idx="11">
                  <c:v>1.5966614906832297</c:v>
                </c:pt>
                <c:pt idx="12">
                  <c:v>1.7231243147287632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F-4C72-A653-B935657BB677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CF-4C72-A653-B935657BB67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2.8215258855585832</c:v>
                </c:pt>
                <c:pt idx="1">
                  <c:v>1.6408199643493762</c:v>
                </c:pt>
                <c:pt idx="2">
                  <c:v>2.0275761973875182</c:v>
                </c:pt>
                <c:pt idx="3">
                  <c:v>1.7791455467052861</c:v>
                </c:pt>
                <c:pt idx="4">
                  <c:v>1.6295938104448742</c:v>
                </c:pt>
                <c:pt idx="5">
                  <c:v>2.284170718530524</c:v>
                </c:pt>
                <c:pt idx="6">
                  <c:v>1.6701816051552432</c:v>
                </c:pt>
                <c:pt idx="7">
                  <c:v>2.0297914597815292</c:v>
                </c:pt>
                <c:pt idx="8">
                  <c:v>1.6768038163387</c:v>
                </c:pt>
                <c:pt idx="9">
                  <c:v>1.8330078125</c:v>
                </c:pt>
                <c:pt idx="10">
                  <c:v>1.6467948717948717</c:v>
                </c:pt>
                <c:pt idx="11">
                  <c:v>1.653252480705623</c:v>
                </c:pt>
                <c:pt idx="12">
                  <c:v>1.8557308613174535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CF-4C72-A653-B935657BB67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CF-4C72-A653-B935657BB6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CF-4C72-A653-B935657BB67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CF-4C72-A653-B935657BB6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CF-4C72-A653-B935657BB67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2">
                  <c:v>1.832612664552705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CF-4C72-A653-B935657BB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F-4C72-A653-B935657BB6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F-4C72-A653-B935657BB6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F-4C72-A653-B935657BB6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F-4C72-A653-B935657BB6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F-4C72-A653-B935657BB6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F-4C72-A653-B935657BB6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F-4C72-A653-B935657BB6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F-4C72-A653-B935657BB6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F-4C72-A653-B935657BB6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F-4C72-A653-B935657BB6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F-4C72-A653-B935657BB6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F-4C72-A653-B935657BB6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F-4C72-A653-B935657BB67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0.14535795109565597</c:v>
                </c:pt>
                <c:pt idx="1">
                  <c:v>2.435427013341124</c:v>
                </c:pt>
                <c:pt idx="2">
                  <c:v>-0.12977643769576863</c:v>
                </c:pt>
                <c:pt idx="3">
                  <c:v>-0.11206663670327144</c:v>
                </c:pt>
                <c:pt idx="4">
                  <c:v>1.7130168401316315E-2</c:v>
                </c:pt>
                <c:pt idx="5">
                  <c:v>0.20027045116171061</c:v>
                </c:pt>
                <c:pt idx="6">
                  <c:v>-6.3698212252987219E-3</c:v>
                </c:pt>
                <c:pt idx="7">
                  <c:v>4.324072904163244</c:v>
                </c:pt>
                <c:pt idx="8">
                  <c:v>-0.10970261886150579</c:v>
                </c:pt>
                <c:pt idx="9">
                  <c:v>-0.22955954629898168</c:v>
                </c:pt>
                <c:pt idx="10">
                  <c:v>0.9116232392673429</c:v>
                </c:pt>
                <c:pt idx="12">
                  <c:v>0.20456444517293138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CF-4C72-A653-B935657BB677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-4.9151095624517582E-2</c:v>
                </c:pt>
                <c:pt idx="1">
                  <c:v>2.3558679205573831</c:v>
                </c:pt>
                <c:pt idx="2">
                  <c:v>-1.2459149156433647E-2</c:v>
                </c:pt>
                <c:pt idx="3">
                  <c:v>-0.57446931201748597</c:v>
                </c:pt>
                <c:pt idx="4">
                  <c:v>-0.37161353603678093</c:v>
                </c:pt>
                <c:pt idx="5">
                  <c:v>-0.24339749244189113</c:v>
                </c:pt>
                <c:pt idx="6">
                  <c:v>6.1638892762515551E-2</c:v>
                </c:pt>
                <c:pt idx="7">
                  <c:v>4.4691275351227242</c:v>
                </c:pt>
                <c:pt idx="8">
                  <c:v>-0.10343318802391344</c:v>
                </c:pt>
                <c:pt idx="9">
                  <c:v>-0.4800289682996044</c:v>
                </c:pt>
                <c:pt idx="10">
                  <c:v>0.85870967741935478</c:v>
                </c:pt>
                <c:pt idx="12">
                  <c:v>8.9836528943125549E-2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CF-4C72-A653-B935657BB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25-4D91-88EB-05A46C6045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3.5768274490303331</c:v>
                </c:pt>
                <c:pt idx="1">
                  <c:v>3.9110127826941987</c:v>
                </c:pt>
                <c:pt idx="2">
                  <c:v>3.8334100322135298</c:v>
                </c:pt>
                <c:pt idx="3">
                  <c:v>3.6338199513381997</c:v>
                </c:pt>
                <c:pt idx="4">
                  <c:v>3.8334794040315514</c:v>
                </c:pt>
                <c:pt idx="5">
                  <c:v>2.5096446700507613</c:v>
                </c:pt>
                <c:pt idx="6">
                  <c:v>2.8391608391608392</c:v>
                </c:pt>
                <c:pt idx="7">
                  <c:v>2.5034843205574915</c:v>
                </c:pt>
                <c:pt idx="8">
                  <c:v>2.722762645914397</c:v>
                </c:pt>
                <c:pt idx="9">
                  <c:v>3.0566037735849059</c:v>
                </c:pt>
                <c:pt idx="10">
                  <c:v>3.3241106719367588</c:v>
                </c:pt>
                <c:pt idx="11">
                  <c:v>3.4175517048630519</c:v>
                </c:pt>
                <c:pt idx="12">
                  <c:v>3.3671142369991474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5-4D91-88EB-05A46C604556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25-4D91-88EB-05A46C60455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3.7166476624857467</c:v>
                </c:pt>
                <c:pt idx="1">
                  <c:v>3.5904365904365902</c:v>
                </c:pt>
                <c:pt idx="2">
                  <c:v>3.5244789142026174</c:v>
                </c:pt>
                <c:pt idx="3">
                  <c:v>4.3264177040110647</c:v>
                </c:pt>
                <c:pt idx="4">
                  <c:v>4.19207579672696</c:v>
                </c:pt>
                <c:pt idx="5">
                  <c:v>3.5351063829787233</c:v>
                </c:pt>
                <c:pt idx="6">
                  <c:v>4.0482051282051286</c:v>
                </c:pt>
                <c:pt idx="7">
                  <c:v>3.1591928251121075</c:v>
                </c:pt>
                <c:pt idx="8">
                  <c:v>3.9607109448082318</c:v>
                </c:pt>
                <c:pt idx="9">
                  <c:v>4.0375741595253789</c:v>
                </c:pt>
                <c:pt idx="10">
                  <c:v>4.2419738406658736</c:v>
                </c:pt>
                <c:pt idx="11">
                  <c:v>3.3171001660210293</c:v>
                </c:pt>
                <c:pt idx="12">
                  <c:v>3.7794749943426114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25-4D91-88EB-05A46C60455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25-4D91-88EB-05A46C6045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25-4D91-88EB-05A46C60455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25-4D91-88EB-05A46C6045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25-4D91-88EB-05A46C60455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2">
                  <c:v>3.7934154695567712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25-4D91-88EB-05A46C60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25-4D91-88EB-05A46C6045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5-4D91-88EB-05A46C6045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5-4D91-88EB-05A46C6045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5-4D91-88EB-05A46C6045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5-4D91-88EB-05A46C6045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5-4D91-88EB-05A46C6045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5-4D91-88EB-05A46C6045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5-4D91-88EB-05A46C6045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5-4D91-88EB-05A46C6045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25-4D91-88EB-05A46C6045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25-4D91-88EB-05A46C6045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25-4D91-88EB-05A46C6045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25-4D91-88EB-05A46C60455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-0.1743045593113961</c:v>
                </c:pt>
                <c:pt idx="1">
                  <c:v>-7.2883282226937407E-2</c:v>
                </c:pt>
                <c:pt idx="2">
                  <c:v>-0.11633690231532778</c:v>
                </c:pt>
                <c:pt idx="3">
                  <c:v>0.2844209361640595</c:v>
                </c:pt>
                <c:pt idx="4">
                  <c:v>0.42658862268924835</c:v>
                </c:pt>
                <c:pt idx="5">
                  <c:v>-0.11581608616354799</c:v>
                </c:pt>
                <c:pt idx="6">
                  <c:v>0.11848158465433256</c:v>
                </c:pt>
                <c:pt idx="7">
                  <c:v>0.15595914096791752</c:v>
                </c:pt>
                <c:pt idx="8">
                  <c:v>0.28263530117664715</c:v>
                </c:pt>
                <c:pt idx="9">
                  <c:v>0.1658367426511913</c:v>
                </c:pt>
                <c:pt idx="10">
                  <c:v>7.2154921182825404E-3</c:v>
                </c:pt>
                <c:pt idx="12">
                  <c:v>5.8714948723437743E-2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25-4D91-88EB-05A46C604556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-4.0314291135596481E-2</c:v>
                </c:pt>
                <c:pt idx="1">
                  <c:v>-5.8584861601634231E-2</c:v>
                </c:pt>
                <c:pt idx="2">
                  <c:v>0.14095905295997158</c:v>
                </c:pt>
                <c:pt idx="3">
                  <c:v>0.57540389568092332</c:v>
                </c:pt>
                <c:pt idx="4">
                  <c:v>0.42758254287110331</c:v>
                </c:pt>
                <c:pt idx="5">
                  <c:v>1.6409829450120004</c:v>
                </c:pt>
                <c:pt idx="6">
                  <c:v>0.1268077472265956</c:v>
                </c:pt>
                <c:pt idx="7">
                  <c:v>1.3610372713138039</c:v>
                </c:pt>
                <c:pt idx="8">
                  <c:v>1.2350262988092213</c:v>
                </c:pt>
                <c:pt idx="9">
                  <c:v>0.6161338473598863</c:v>
                </c:pt>
                <c:pt idx="10">
                  <c:v>0.17772419044856225</c:v>
                </c:pt>
                <c:pt idx="12">
                  <c:v>0.43161559912859504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25-4D91-88EB-05A46C60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D-4F71-8BCE-325132488C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4.0446428571428568</c:v>
                </c:pt>
                <c:pt idx="1">
                  <c:v>4.2225130890052354</c:v>
                </c:pt>
                <c:pt idx="2">
                  <c:v>3.7871621621621623</c:v>
                </c:pt>
                <c:pt idx="3">
                  <c:v>4.2482758620689651</c:v>
                </c:pt>
                <c:pt idx="4">
                  <c:v>2.5149700598802394</c:v>
                </c:pt>
                <c:pt idx="5">
                  <c:v>2.2758620689655173</c:v>
                </c:pt>
                <c:pt idx="6">
                  <c:v>2.4921875</c:v>
                </c:pt>
                <c:pt idx="7">
                  <c:v>2.5930232558139537</c:v>
                </c:pt>
                <c:pt idx="8">
                  <c:v>2.6170212765957448</c:v>
                </c:pt>
                <c:pt idx="9">
                  <c:v>2.1818181818181817</c:v>
                </c:pt>
                <c:pt idx="10">
                  <c:v>2.7127659574468086</c:v>
                </c:pt>
                <c:pt idx="11">
                  <c:v>3.3640350877192984</c:v>
                </c:pt>
                <c:pt idx="12">
                  <c:v>3.3382899628252787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D-4F71-8BCE-325132488C0B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5D-4F71-8BCE-325132488C0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3.9061371841155235</c:v>
                </c:pt>
                <c:pt idx="1">
                  <c:v>3.7969696969696969</c:v>
                </c:pt>
                <c:pt idx="2">
                  <c:v>3.5324675324675323</c:v>
                </c:pt>
                <c:pt idx="3">
                  <c:v>4.1937984496124034</c:v>
                </c:pt>
                <c:pt idx="4">
                  <c:v>3.6643356643356642</c:v>
                </c:pt>
                <c:pt idx="5">
                  <c:v>4.416666666666667</c:v>
                </c:pt>
                <c:pt idx="6">
                  <c:v>5.5609756097560972</c:v>
                </c:pt>
                <c:pt idx="7">
                  <c:v>4.4220183486238529</c:v>
                </c:pt>
                <c:pt idx="8">
                  <c:v>4.4294478527607364</c:v>
                </c:pt>
                <c:pt idx="9">
                  <c:v>3.862857142857143</c:v>
                </c:pt>
                <c:pt idx="10">
                  <c:v>3.5871212121212119</c:v>
                </c:pt>
                <c:pt idx="11">
                  <c:v>3.1287128712871288</c:v>
                </c:pt>
                <c:pt idx="12">
                  <c:v>3.8489388264669162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D-4F71-8BCE-325132488C0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5D-4F71-8BCE-325132488C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5D-4F71-8BCE-325132488C0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5D-4F71-8BCE-325132488C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5D-4F71-8BCE-325132488C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2">
                  <c:v>4.1288808664259928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5D-4F71-8BCE-325132488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D-4F71-8BCE-325132488C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D-4F71-8BCE-325132488C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D-4F71-8BCE-325132488C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D-4F71-8BCE-325132488C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D-4F71-8BCE-325132488C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D-4F71-8BCE-325132488C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D-4F71-8BCE-325132488C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D-4F71-8BCE-325132488C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5D-4F71-8BCE-325132488C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5D-4F71-8BCE-325132488C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5D-4F71-8BCE-325132488C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5D-4F71-8BCE-325132488C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5D-4F71-8BCE-325132488C0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-1.2234295657114447</c:v>
                </c:pt>
                <c:pt idx="1">
                  <c:v>0.13804692977029998</c:v>
                </c:pt>
                <c:pt idx="2">
                  <c:v>-0.28187875620590486</c:v>
                </c:pt>
                <c:pt idx="3">
                  <c:v>1.1604838709677416</c:v>
                </c:pt>
                <c:pt idx="4">
                  <c:v>1.8124842307110063</c:v>
                </c:pt>
                <c:pt idx="5">
                  <c:v>0.59709677419354801</c:v>
                </c:pt>
                <c:pt idx="6">
                  <c:v>-0.2044871794871792</c:v>
                </c:pt>
                <c:pt idx="7">
                  <c:v>0.95649844637308501</c:v>
                </c:pt>
                <c:pt idx="8">
                  <c:v>-0.3915989159891593</c:v>
                </c:pt>
                <c:pt idx="9">
                  <c:v>0.51111111111111152</c:v>
                </c:pt>
                <c:pt idx="10">
                  <c:v>0.30541816546762579</c:v>
                </c:pt>
                <c:pt idx="12">
                  <c:v>0.11272577757300439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5D-4F71-8BCE-325132488C0B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-0.73368088846276747</c:v>
                </c:pt>
                <c:pt idx="1">
                  <c:v>0.15884284319815478</c:v>
                </c:pt>
                <c:pt idx="2">
                  <c:v>0.46002884907379293</c:v>
                </c:pt>
                <c:pt idx="3">
                  <c:v>1.3122080088987769</c:v>
                </c:pt>
                <c:pt idx="4">
                  <c:v>2.9887893386160016</c:v>
                </c:pt>
                <c:pt idx="5">
                  <c:v>2.4341379310344826</c:v>
                </c:pt>
                <c:pt idx="6">
                  <c:v>7.8325320512820706E-2</c:v>
                </c:pt>
                <c:pt idx="7">
                  <c:v>2.0955013343499811</c:v>
                </c:pt>
                <c:pt idx="8">
                  <c:v>1.6024909185262066</c:v>
                </c:pt>
                <c:pt idx="9">
                  <c:v>1.9848484848484853</c:v>
                </c:pt>
                <c:pt idx="10">
                  <c:v>0.6466090425531914</c:v>
                </c:pt>
                <c:pt idx="12">
                  <c:v>0.79326755133251359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5D-4F71-8BCE-325132488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61-41C6-8C22-E3C197F1C6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6.5210526315789474</c:v>
                </c:pt>
                <c:pt idx="1">
                  <c:v>6.0083857442348005</c:v>
                </c:pt>
                <c:pt idx="2">
                  <c:v>4.9601910828025479</c:v>
                </c:pt>
                <c:pt idx="3">
                  <c:v>5.7439024390243905</c:v>
                </c:pt>
                <c:pt idx="4">
                  <c:v>8.5589743589743588</c:v>
                </c:pt>
                <c:pt idx="5">
                  <c:v>3.8020833333333335</c:v>
                </c:pt>
                <c:pt idx="6">
                  <c:v>2.6704545454545454</c:v>
                </c:pt>
                <c:pt idx="7">
                  <c:v>3.9214285714285713</c:v>
                </c:pt>
                <c:pt idx="8">
                  <c:v>3.3072625698324023</c:v>
                </c:pt>
                <c:pt idx="9">
                  <c:v>4.2342569269521411</c:v>
                </c:pt>
                <c:pt idx="10">
                  <c:v>5.9776119402985071</c:v>
                </c:pt>
                <c:pt idx="11">
                  <c:v>5.9551451187335092</c:v>
                </c:pt>
                <c:pt idx="12">
                  <c:v>5.4714468629961583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1-41C6-8C22-E3C197F1C651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61-41C6-8C22-E3C197F1C651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5.7216828478964405</c:v>
                </c:pt>
                <c:pt idx="1">
                  <c:v>6.0282051282051281</c:v>
                </c:pt>
                <c:pt idx="2">
                  <c:v>5.8561484918793507</c:v>
                </c:pt>
                <c:pt idx="3">
                  <c:v>6.5965909090909092</c:v>
                </c:pt>
                <c:pt idx="4">
                  <c:v>7.4578947368421051</c:v>
                </c:pt>
                <c:pt idx="5">
                  <c:v>5.2280701754385968</c:v>
                </c:pt>
                <c:pt idx="6">
                  <c:v>6.9485294117647056</c:v>
                </c:pt>
                <c:pt idx="7">
                  <c:v>5.5595854922279795</c:v>
                </c:pt>
                <c:pt idx="8">
                  <c:v>6.1875</c:v>
                </c:pt>
                <c:pt idx="9">
                  <c:v>6.6477987421383649</c:v>
                </c:pt>
                <c:pt idx="10">
                  <c:v>5.9533169533169534</c:v>
                </c:pt>
                <c:pt idx="11">
                  <c:v>5.0775623268698062</c:v>
                </c:pt>
                <c:pt idx="12">
                  <c:v>6.0453762205628951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1-41C6-8C22-E3C197F1C651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61-41C6-8C22-E3C197F1C6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61-41C6-8C22-E3C197F1C651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61-41C6-8C22-E3C197F1C6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61-41C6-8C22-E3C197F1C6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2">
                  <c:v>5.9827768945416002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61-41C6-8C22-E3C197F1C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F61-41C6-8C22-E3C197F1C65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5.7640449438202248</c:v>
                      </c:pt>
                      <c:pt idx="1">
                        <c:v>6.0217391304347823</c:v>
                      </c:pt>
                      <c:pt idx="2">
                        <c:v>4.9820359281437128</c:v>
                      </c:pt>
                      <c:pt idx="3">
                        <c:v>6.3734939759036147</c:v>
                      </c:pt>
                      <c:pt idx="4">
                        <c:v>4.7459016393442619</c:v>
                      </c:pt>
                      <c:pt idx="5">
                        <c:v>8.3490566037735849</c:v>
                      </c:pt>
                      <c:pt idx="6">
                        <c:v>7.1333333333333337</c:v>
                      </c:pt>
                      <c:pt idx="7">
                        <c:v>6.527093596059113</c:v>
                      </c:pt>
                      <c:pt idx="8">
                        <c:v>6.3711340206185563</c:v>
                      </c:pt>
                      <c:pt idx="9">
                        <c:v>8.5621890547263675</c:v>
                      </c:pt>
                      <c:pt idx="10">
                        <c:v>5.795309168443497</c:v>
                      </c:pt>
                      <c:pt idx="11">
                        <c:v>5.5287356321839081</c:v>
                      </c:pt>
                      <c:pt idx="12">
                        <c:v>6.4271398747390398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F61-41C6-8C22-E3C197F1C6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1-41C6-8C22-E3C197F1C6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1-41C6-8C22-E3C197F1C6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1-41C6-8C22-E3C197F1C6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1-41C6-8C22-E3C197F1C6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1-41C6-8C22-E3C197F1C6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61-41C6-8C22-E3C197F1C6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61-41C6-8C22-E3C197F1C6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61-41C6-8C22-E3C197F1C6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61-41C6-8C22-E3C197F1C6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61-41C6-8C22-E3C197F1C6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61-41C6-8C22-E3C197F1C6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61-41C6-8C22-E3C197F1C6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61-41C6-8C22-E3C197F1C651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-0.31875380350260318</c:v>
                </c:pt>
                <c:pt idx="1">
                  <c:v>-0.6428474691044519</c:v>
                </c:pt>
                <c:pt idx="2">
                  <c:v>-0.68247787610619426</c:v>
                </c:pt>
                <c:pt idx="3">
                  <c:v>-1.4929685994999886E-3</c:v>
                </c:pt>
                <c:pt idx="4">
                  <c:v>-0.19276419905046538</c:v>
                </c:pt>
                <c:pt idx="5">
                  <c:v>7.2747564935064624E-2</c:v>
                </c:pt>
                <c:pt idx="6">
                  <c:v>-0.2924133811230587</c:v>
                </c:pt>
                <c:pt idx="7">
                  <c:v>1.3047349649489606</c:v>
                </c:pt>
                <c:pt idx="8">
                  <c:v>5.0876769626769125E-2</c:v>
                </c:pt>
                <c:pt idx="9">
                  <c:v>0.19743313201035395</c:v>
                </c:pt>
                <c:pt idx="10">
                  <c:v>0.51657126889945459</c:v>
                </c:pt>
                <c:pt idx="12">
                  <c:v>-9.122074696783411E-2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61-41C6-8C22-E3C197F1C651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-0.99850208725546352</c:v>
                </c:pt>
                <c:pt idx="1">
                  <c:v>-0.20577866788470711</c:v>
                </c:pt>
                <c:pt idx="2">
                  <c:v>0.99733104109125748</c:v>
                </c:pt>
                <c:pt idx="3">
                  <c:v>0.90264928511354015</c:v>
                </c:pt>
                <c:pt idx="4">
                  <c:v>-1.9804619622801436</c:v>
                </c:pt>
                <c:pt idx="5">
                  <c:v>2.7628517316017311</c:v>
                </c:pt>
                <c:pt idx="6">
                  <c:v>0.9908357771260996</c:v>
                </c:pt>
                <c:pt idx="7">
                  <c:v>2.60458298926507</c:v>
                </c:pt>
                <c:pt idx="8">
                  <c:v>2.5454160015961689</c:v>
                </c:pt>
                <c:pt idx="9">
                  <c:v>1.7460709419003182</c:v>
                </c:pt>
                <c:pt idx="10">
                  <c:v>0.36661463922219006</c:v>
                </c:pt>
                <c:pt idx="12">
                  <c:v>0.56332142091709692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61-41C6-8C22-E3C197F1C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0-403E-94ED-E3E29D9A57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2011</c:v>
                </c:pt>
                <c:pt idx="1">
                  <c:v>2034</c:v>
                </c:pt>
                <c:pt idx="2">
                  <c:v>2173</c:v>
                </c:pt>
                <c:pt idx="3">
                  <c:v>1644</c:v>
                </c:pt>
                <c:pt idx="4">
                  <c:v>1141</c:v>
                </c:pt>
                <c:pt idx="5">
                  <c:v>985</c:v>
                </c:pt>
                <c:pt idx="6">
                  <c:v>1001</c:v>
                </c:pt>
                <c:pt idx="7">
                  <c:v>1148</c:v>
                </c:pt>
                <c:pt idx="8">
                  <c:v>1028</c:v>
                </c:pt>
                <c:pt idx="9">
                  <c:v>1537</c:v>
                </c:pt>
                <c:pt idx="10">
                  <c:v>2277</c:v>
                </c:pt>
                <c:pt idx="11">
                  <c:v>1789</c:v>
                </c:pt>
                <c:pt idx="12">
                  <c:v>18768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0-403E-94ED-E3E29D9A57EA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0-403E-94ED-E3E29D9A57EA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1754</c:v>
                </c:pt>
                <c:pt idx="1">
                  <c:v>1924</c:v>
                </c:pt>
                <c:pt idx="2">
                  <c:v>2063</c:v>
                </c:pt>
                <c:pt idx="3">
                  <c:v>1446</c:v>
                </c:pt>
                <c:pt idx="4">
                  <c:v>1161</c:v>
                </c:pt>
                <c:pt idx="5">
                  <c:v>940</c:v>
                </c:pt>
                <c:pt idx="6">
                  <c:v>975</c:v>
                </c:pt>
                <c:pt idx="7">
                  <c:v>1338</c:v>
                </c:pt>
                <c:pt idx="8">
                  <c:v>1069</c:v>
                </c:pt>
                <c:pt idx="9">
                  <c:v>1517</c:v>
                </c:pt>
                <c:pt idx="10">
                  <c:v>1682</c:v>
                </c:pt>
                <c:pt idx="11">
                  <c:v>1807</c:v>
                </c:pt>
                <c:pt idx="12">
                  <c:v>17676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0-403E-94ED-E3E29D9A57EA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0-403E-94ED-E3E29D9A57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30-403E-94ED-E3E29D9A57EA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30-403E-94ED-E3E29D9A57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30-403E-94ED-E3E29D9A57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2">
                  <c:v>19561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30-403E-94ED-E3E29D9A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0-403E-94ED-E3E29D9A57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0-403E-94ED-E3E29D9A57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0-403E-94ED-E3E29D9A57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0-403E-94ED-E3E29D9A57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0-403E-94ED-E3E29D9A57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0-403E-94ED-E3E29D9A57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0-403E-94ED-E3E29D9A57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0-403E-94ED-E3E29D9A57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0-403E-94ED-E3E29D9A57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0-403E-94ED-E3E29D9A57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30-403E-94ED-E3E29D9A57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30-403E-94ED-E3E29D9A57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30-403E-94ED-E3E29D9A57E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0.29471890971039172</c:v>
                </c:pt>
                <c:pt idx="1">
                  <c:v>0.2153065928999538</c:v>
                </c:pt>
                <c:pt idx="2">
                  <c:v>0.13315460232350307</c:v>
                </c:pt>
                <c:pt idx="3">
                  <c:v>7.8229229836264347E-2</c:v>
                </c:pt>
                <c:pt idx="4">
                  <c:v>-7.2503419972640204E-2</c:v>
                </c:pt>
                <c:pt idx="5">
                  <c:v>6.5774804905239792E-2</c:v>
                </c:pt>
                <c:pt idx="6">
                  <c:v>-6.9324090121317683E-3</c:v>
                </c:pt>
                <c:pt idx="7">
                  <c:v>-7.2270227808326815E-2</c:v>
                </c:pt>
                <c:pt idx="8">
                  <c:v>-0.12642669007901663</c:v>
                </c:pt>
                <c:pt idx="9">
                  <c:v>0.10225846925972393</c:v>
                </c:pt>
                <c:pt idx="10">
                  <c:v>-0.13112793941809486</c:v>
                </c:pt>
                <c:pt idx="12">
                  <c:v>6.125217013888884E-2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30-403E-94ED-E3E29D9A57EA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0.51168572849328697</c:v>
                </c:pt>
                <c:pt idx="1">
                  <c:v>0.29596853490658792</c:v>
                </c:pt>
                <c:pt idx="2">
                  <c:v>0.16705016106764847</c:v>
                </c:pt>
                <c:pt idx="3">
                  <c:v>8.1508515815085225E-2</c:v>
                </c:pt>
                <c:pt idx="4">
                  <c:v>0.18843120070113928</c:v>
                </c:pt>
                <c:pt idx="5">
                  <c:v>-2.9441624365482255E-2</c:v>
                </c:pt>
                <c:pt idx="6">
                  <c:v>0.14485514485514495</c:v>
                </c:pt>
                <c:pt idx="7">
                  <c:v>2.8745644599303066E-2</c:v>
                </c:pt>
                <c:pt idx="8">
                  <c:v>-3.2101167315175094E-2</c:v>
                </c:pt>
                <c:pt idx="9">
                  <c:v>0.14313597918022114</c:v>
                </c:pt>
                <c:pt idx="10">
                  <c:v>-4.2599912165129594E-2</c:v>
                </c:pt>
                <c:pt idx="12">
                  <c:v>0.15207020437010432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30-403E-94ED-E3E29D9A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F-400B-8446-A4C773D0C3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1.9512195121951219</c:v>
                </c:pt>
                <c:pt idx="1">
                  <c:v>2.8468468468468466</c:v>
                </c:pt>
                <c:pt idx="2">
                  <c:v>2.3513513513513513</c:v>
                </c:pt>
                <c:pt idx="3">
                  <c:v>2.2630136986301368</c:v>
                </c:pt>
                <c:pt idx="4">
                  <c:v>2.2274143302180685</c:v>
                </c:pt>
                <c:pt idx="5">
                  <c:v>2.3442622950819674</c:v>
                </c:pt>
                <c:pt idx="6">
                  <c:v>2.6995073891625614</c:v>
                </c:pt>
                <c:pt idx="7">
                  <c:v>1.9026315789473685</c:v>
                </c:pt>
                <c:pt idx="8">
                  <c:v>2.3886255924170614</c:v>
                </c:pt>
                <c:pt idx="9">
                  <c:v>1.9392097264437691</c:v>
                </c:pt>
                <c:pt idx="10">
                  <c:v>1.9232804232804233</c:v>
                </c:pt>
                <c:pt idx="11">
                  <c:v>2.470414201183432</c:v>
                </c:pt>
                <c:pt idx="12">
                  <c:v>2.2462376751427087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F-400B-8446-A4C773D0C3E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F-400B-8446-A4C773D0C3E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2.3723076923076922</c:v>
                </c:pt>
                <c:pt idx="1">
                  <c:v>2.2242268041237114</c:v>
                </c:pt>
                <c:pt idx="2">
                  <c:v>2.4673629242819843</c:v>
                </c:pt>
                <c:pt idx="3">
                  <c:v>2.6418439716312059</c:v>
                </c:pt>
                <c:pt idx="4">
                  <c:v>2.0501792114695339</c:v>
                </c:pt>
                <c:pt idx="5">
                  <c:v>2.278688524590164</c:v>
                </c:pt>
                <c:pt idx="6">
                  <c:v>2.9</c:v>
                </c:pt>
                <c:pt idx="7">
                  <c:v>2.0975609756097562</c:v>
                </c:pt>
                <c:pt idx="8">
                  <c:v>2.5324675324675323</c:v>
                </c:pt>
                <c:pt idx="9">
                  <c:v>2.1704035874439462</c:v>
                </c:pt>
                <c:pt idx="10">
                  <c:v>2.3391003460207611</c:v>
                </c:pt>
                <c:pt idx="11">
                  <c:v>2.0084033613445378</c:v>
                </c:pt>
                <c:pt idx="12">
                  <c:v>2.3097889800703402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F-400B-8446-A4C773D0C3E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F-400B-8446-A4C773D0C3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4F-400B-8446-A4C773D0C3E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4F-400B-8446-A4C773D0C3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4F-400B-8446-A4C773D0C3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2">
                  <c:v>2.6537444933920704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4F-400B-8446-A4C773D0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4F-400B-8446-A4C773D0C3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4F-400B-8446-A4C773D0C3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F-400B-8446-A4C773D0C3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F-400B-8446-A4C773D0C3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F-400B-8446-A4C773D0C3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F-400B-8446-A4C773D0C3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4F-400B-8446-A4C773D0C3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4F-400B-8446-A4C773D0C3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4F-400B-8446-A4C773D0C3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4F-400B-8446-A4C773D0C3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4F-400B-8446-A4C773D0C3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4F-400B-8446-A4C773D0C3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4F-400B-8446-A4C773D0C3E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0.51255056418990819</c:v>
                </c:pt>
                <c:pt idx="1">
                  <c:v>0.14061272584446183</c:v>
                </c:pt>
                <c:pt idx="2">
                  <c:v>0.23164137449851774</c:v>
                </c:pt>
                <c:pt idx="3">
                  <c:v>0.28761061946902666</c:v>
                </c:pt>
                <c:pt idx="4">
                  <c:v>0.56304075028069489</c:v>
                </c:pt>
                <c:pt idx="5">
                  <c:v>1.1168361581920907</c:v>
                </c:pt>
                <c:pt idx="6">
                  <c:v>1.2014960261804584</c:v>
                </c:pt>
                <c:pt idx="7">
                  <c:v>0.72327296626259674</c:v>
                </c:pt>
                <c:pt idx="8">
                  <c:v>0.4331983805668016</c:v>
                </c:pt>
                <c:pt idx="9">
                  <c:v>0.22654931275620949</c:v>
                </c:pt>
                <c:pt idx="10">
                  <c:v>-0.41858165947288484</c:v>
                </c:pt>
                <c:pt idx="12">
                  <c:v>0.35745853974783692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4F-400B-8446-A4C773D0C3E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0.62280646183085198</c:v>
                </c:pt>
                <c:pt idx="1">
                  <c:v>-0.17140825035561846</c:v>
                </c:pt>
                <c:pt idx="2">
                  <c:v>0.31191395477109785</c:v>
                </c:pt>
                <c:pt idx="3">
                  <c:v>0.19126358750555639</c:v>
                </c:pt>
                <c:pt idx="4">
                  <c:v>0.70455845889757773</c:v>
                </c:pt>
                <c:pt idx="5">
                  <c:v>1.2659071964434565</c:v>
                </c:pt>
                <c:pt idx="6">
                  <c:v>0.53962304562004748</c:v>
                </c:pt>
                <c:pt idx="7">
                  <c:v>1.0584462653640088</c:v>
                </c:pt>
                <c:pt idx="8">
                  <c:v>0.38111124968820187</c:v>
                </c:pt>
                <c:pt idx="9">
                  <c:v>0.23561544838140591</c:v>
                </c:pt>
                <c:pt idx="10">
                  <c:v>0.18026181105200179</c:v>
                </c:pt>
                <c:pt idx="12">
                  <c:v>0.42905734890970404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4F-400B-8446-A4C773D0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38-411E-823A-5E60232506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8-411E-823A-5E60232506DB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38-411E-823A-5E60232506D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38-411E-823A-5E60232506D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38-411E-823A-5E60232506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38-411E-823A-5E60232506D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38-411E-823A-5E60232506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38-411E-823A-5E60232506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2">
                  <c:v>2.6447368421052633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38-411E-823A-5E6023250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38-411E-823A-5E60232506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38-411E-823A-5E60232506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38-411E-823A-5E60232506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38-411E-823A-5E60232506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38-411E-823A-5E60232506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38-411E-823A-5E60232506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38-411E-823A-5E60232506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38-411E-823A-5E60232506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38-411E-823A-5E60232506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38-411E-823A-5E60232506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38-411E-823A-5E60232506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38-411E-823A-5E60232506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38-411E-823A-5E60232506D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-0.16315789473684195</c:v>
                </c:pt>
                <c:pt idx="10">
                  <c:v>-0.44627976190476204</c:v>
                </c:pt>
                <c:pt idx="12">
                  <c:v>-0.24493040833256519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38-411E-823A-5E60232506DB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0.66276803118908401</c:v>
                </c:pt>
                <c:pt idx="10">
                  <c:v>0.98397943037974689</c:v>
                </c:pt>
                <c:pt idx="12">
                  <c:v>0.17292055818042007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38-411E-823A-5E6023250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B8-4E1E-9E64-53CE62DCBA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3.4125000000000001</c:v>
                </c:pt>
                <c:pt idx="1">
                  <c:v>4.395833333333333</c:v>
                </c:pt>
                <c:pt idx="2">
                  <c:v>2.6666666666666665</c:v>
                </c:pt>
                <c:pt idx="3">
                  <c:v>4</c:v>
                </c:pt>
                <c:pt idx="4">
                  <c:v>3.161290322580645</c:v>
                </c:pt>
                <c:pt idx="5">
                  <c:v>5.03125</c:v>
                </c:pt>
                <c:pt idx="6">
                  <c:v>3.6</c:v>
                </c:pt>
                <c:pt idx="7">
                  <c:v>7.6578947368421053</c:v>
                </c:pt>
                <c:pt idx="8">
                  <c:v>4</c:v>
                </c:pt>
                <c:pt idx="9">
                  <c:v>3.4225352112676055</c:v>
                </c:pt>
                <c:pt idx="10">
                  <c:v>2.0754716981132075</c:v>
                </c:pt>
                <c:pt idx="11">
                  <c:v>2.4624999999999999</c:v>
                </c:pt>
                <c:pt idx="12">
                  <c:v>3.4191702432045781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8-4E1E-9E64-53CE62DCBA98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8-4E1E-9E64-53CE62DCBA98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3.8759689922480618</c:v>
                </c:pt>
                <c:pt idx="1">
                  <c:v>3.2136752136752138</c:v>
                </c:pt>
                <c:pt idx="2">
                  <c:v>2.9935897435897436</c:v>
                </c:pt>
                <c:pt idx="3">
                  <c:v>3.8653846153846154</c:v>
                </c:pt>
                <c:pt idx="4">
                  <c:v>4.5925925925925926</c:v>
                </c:pt>
                <c:pt idx="5">
                  <c:v>5.2705882352941176</c:v>
                </c:pt>
                <c:pt idx="6">
                  <c:v>3.6904761904761907</c:v>
                </c:pt>
                <c:pt idx="7">
                  <c:v>3.6132075471698113</c:v>
                </c:pt>
                <c:pt idx="8">
                  <c:v>5.0454545454545459</c:v>
                </c:pt>
                <c:pt idx="9">
                  <c:v>6.3611111111111107</c:v>
                </c:pt>
                <c:pt idx="10">
                  <c:v>7.666666666666667</c:v>
                </c:pt>
                <c:pt idx="11">
                  <c:v>3.0909090909090908</c:v>
                </c:pt>
                <c:pt idx="1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8-4E1E-9E64-53CE62DCBA98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B8-4E1E-9E64-53CE62DCBA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B8-4E1E-9E64-53CE62DCBA98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B8-4E1E-9E64-53CE62DCBA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B8-4E1E-9E64-53CE62DCBA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2">
                  <c:v>4.1783216783216783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B8-4E1E-9E64-53CE62DCB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B8-4E1E-9E64-53CE62DCBA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B8-4E1E-9E64-53CE62DCBA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B8-4E1E-9E64-53CE62DCBA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B8-4E1E-9E64-53CE62DCBA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B8-4E1E-9E64-53CE62DCBA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B8-4E1E-9E64-53CE62DCBA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B8-4E1E-9E64-53CE62DCBA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B8-4E1E-9E64-53CE62DCBA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B8-4E1E-9E64-53CE62DCBA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B8-4E1E-9E64-53CE62DCBA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B8-4E1E-9E64-53CE62DCBA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B8-4E1E-9E64-53CE62DCBA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B8-4E1E-9E64-53CE62DCBA98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-0.27168451985970243</c:v>
                </c:pt>
                <c:pt idx="1">
                  <c:v>-0.93368617683686139</c:v>
                </c:pt>
                <c:pt idx="2">
                  <c:v>-0.52237648019599847</c:v>
                </c:pt>
                <c:pt idx="3">
                  <c:v>4.7221774193548391</c:v>
                </c:pt>
                <c:pt idx="4">
                  <c:v>0.57433217189314778</c:v>
                </c:pt>
                <c:pt idx="5">
                  <c:v>4.488888888888888</c:v>
                </c:pt>
                <c:pt idx="6">
                  <c:v>-1.0889292196007538E-2</c:v>
                </c:pt>
                <c:pt idx="7">
                  <c:v>1.7669362992922144</c:v>
                </c:pt>
                <c:pt idx="8">
                  <c:v>-2.354838709677419</c:v>
                </c:pt>
                <c:pt idx="9">
                  <c:v>-2.130282375851996</c:v>
                </c:pt>
                <c:pt idx="10">
                  <c:v>0.61133603238866385</c:v>
                </c:pt>
                <c:pt idx="12">
                  <c:v>0.22923076923076913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B8-4E1E-9E64-53CE62DCBA98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0.60048701298701301</c:v>
                </c:pt>
                <c:pt idx="1">
                  <c:v>-0.80679223744292194</c:v>
                </c:pt>
                <c:pt idx="2">
                  <c:v>0.6561181434599157</c:v>
                </c:pt>
                <c:pt idx="3">
                  <c:v>3.709677419354839</c:v>
                </c:pt>
                <c:pt idx="4">
                  <c:v>2.2910906298003075</c:v>
                </c:pt>
                <c:pt idx="5">
                  <c:v>3.6909722222222214</c:v>
                </c:pt>
                <c:pt idx="6">
                  <c:v>1.0206896551724136</c:v>
                </c:pt>
                <c:pt idx="7">
                  <c:v>-2.5648714810281517</c:v>
                </c:pt>
                <c:pt idx="8">
                  <c:v>-9.6774193548387011E-2</c:v>
                </c:pt>
                <c:pt idx="9">
                  <c:v>-1.4605098948119093</c:v>
                </c:pt>
                <c:pt idx="10">
                  <c:v>1.3604257377842282</c:v>
                </c:pt>
                <c:pt idx="12">
                  <c:v>0.63551069286125816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B8-4E1E-9E64-53CE62DCB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5-48B1-B512-A0DE45E577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2.5810810810810811</c:v>
                </c:pt>
                <c:pt idx="1">
                  <c:v>3</c:v>
                </c:pt>
                <c:pt idx="2">
                  <c:v>3.8360655737704916</c:v>
                </c:pt>
                <c:pt idx="3">
                  <c:v>2.5319148936170213</c:v>
                </c:pt>
                <c:pt idx="4">
                  <c:v>4.2105263157894735</c:v>
                </c:pt>
                <c:pt idx="5">
                  <c:v>1.9090909090909092</c:v>
                </c:pt>
                <c:pt idx="6">
                  <c:v>1.6538461538461537</c:v>
                </c:pt>
                <c:pt idx="7">
                  <c:v>1.8181818181818181</c:v>
                </c:pt>
                <c:pt idx="8">
                  <c:v>1.5</c:v>
                </c:pt>
                <c:pt idx="9">
                  <c:v>2.074074074074074</c:v>
                </c:pt>
                <c:pt idx="10">
                  <c:v>1.5316455696202531</c:v>
                </c:pt>
                <c:pt idx="11">
                  <c:v>2.85</c:v>
                </c:pt>
                <c:pt idx="12">
                  <c:v>2.5009633911368017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5-48B1-B512-A0DE45E57750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35-48B1-B512-A0DE45E5775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2.6404494382022472</c:v>
                </c:pt>
                <c:pt idx="1">
                  <c:v>2.925925925925926</c:v>
                </c:pt>
                <c:pt idx="2">
                  <c:v>3.3624999999999998</c:v>
                </c:pt>
                <c:pt idx="3">
                  <c:v>2.6166666666666667</c:v>
                </c:pt>
                <c:pt idx="4">
                  <c:v>3.25</c:v>
                </c:pt>
                <c:pt idx="5">
                  <c:v>2.2580645161290325</c:v>
                </c:pt>
                <c:pt idx="6">
                  <c:v>3.4262295081967213</c:v>
                </c:pt>
                <c:pt idx="7">
                  <c:v>2.406779661016949</c:v>
                </c:pt>
                <c:pt idx="8">
                  <c:v>3.9</c:v>
                </c:pt>
                <c:pt idx="9">
                  <c:v>2.2432432432432434</c:v>
                </c:pt>
                <c:pt idx="10">
                  <c:v>2.2428571428571429</c:v>
                </c:pt>
                <c:pt idx="11">
                  <c:v>2.1538461538461537</c:v>
                </c:pt>
                <c:pt idx="12">
                  <c:v>2.774193548387097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5-48B1-B512-A0DE45E5775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5-48B1-B512-A0DE45E577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35-48B1-B512-A0DE45E5775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35-48B1-B512-A0DE45E577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35-48B1-B512-A0DE45E577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2">
                  <c:v>2.6447368421052633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35-48B1-B512-A0DE45E5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5-48B1-B512-A0DE45E577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5-48B1-B512-A0DE45E577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5-48B1-B512-A0DE45E577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5-48B1-B512-A0DE45E577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5-48B1-B512-A0DE45E577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5-48B1-B512-A0DE45E577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5-48B1-B512-A0DE45E577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5-48B1-B512-A0DE45E577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5-48B1-B512-A0DE45E577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5-48B1-B512-A0DE45E577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35-48B1-B512-A0DE45E577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35-48B1-B512-A0DE45E577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35-48B1-B512-A0DE45E5775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-0.23196881091617927</c:v>
                </c:pt>
                <c:pt idx="1">
                  <c:v>0.27368421052631575</c:v>
                </c:pt>
                <c:pt idx="2">
                  <c:v>-1.210510374072391</c:v>
                </c:pt>
                <c:pt idx="3">
                  <c:v>9.8746081504702321E-2</c:v>
                </c:pt>
                <c:pt idx="4">
                  <c:v>-1.246811224489796</c:v>
                </c:pt>
                <c:pt idx="5">
                  <c:v>0.61348684210526327</c:v>
                </c:pt>
                <c:pt idx="6">
                  <c:v>-0.22139534883720957</c:v>
                </c:pt>
                <c:pt idx="7">
                  <c:v>-8.2670356278104595E-2</c:v>
                </c:pt>
                <c:pt idx="8">
                  <c:v>0.92682926829268286</c:v>
                </c:pt>
                <c:pt idx="9">
                  <c:v>-0.16315789473684195</c:v>
                </c:pt>
                <c:pt idx="10">
                  <c:v>-0.44627976190476204</c:v>
                </c:pt>
                <c:pt idx="12">
                  <c:v>-0.24493040833256519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35-48B1-B512-A0DE45E57750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-0.29453137347874181</c:v>
                </c:pt>
                <c:pt idx="1">
                  <c:v>0.27368421052631575</c:v>
                </c:pt>
                <c:pt idx="2">
                  <c:v>-0.79305482108231962</c:v>
                </c:pt>
                <c:pt idx="3">
                  <c:v>0.15774027879677188</c:v>
                </c:pt>
                <c:pt idx="4">
                  <c:v>-2.8635875402792692</c:v>
                </c:pt>
                <c:pt idx="5">
                  <c:v>0.9856459330143541</c:v>
                </c:pt>
                <c:pt idx="6">
                  <c:v>0.70615384615384613</c:v>
                </c:pt>
                <c:pt idx="7">
                  <c:v>0.48690292758089382</c:v>
                </c:pt>
                <c:pt idx="8">
                  <c:v>2.3536585365853657</c:v>
                </c:pt>
                <c:pt idx="9">
                  <c:v>0.66276803118908401</c:v>
                </c:pt>
                <c:pt idx="10">
                  <c:v>0.98397943037974689</c:v>
                </c:pt>
                <c:pt idx="12">
                  <c:v>0.17292055818042007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35-48B1-B512-A0DE45E5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7-44FD-911F-CCD5893490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3.2777777777777777</c:v>
                </c:pt>
                <c:pt idx="1">
                  <c:v>2.3235294117647061</c:v>
                </c:pt>
                <c:pt idx="2">
                  <c:v>3.8</c:v>
                </c:pt>
                <c:pt idx="3">
                  <c:v>2.6666666666666665</c:v>
                </c:pt>
                <c:pt idx="4">
                  <c:v>2.5</c:v>
                </c:pt>
                <c:pt idx="5">
                  <c:v>3.8333333333333335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1.3333333333333333</c:v>
                </c:pt>
                <c:pt idx="10">
                  <c:v>2.4375</c:v>
                </c:pt>
                <c:pt idx="11">
                  <c:v>3.7</c:v>
                </c:pt>
                <c:pt idx="12">
                  <c:v>2.8645161290322583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4FD-911F-CCD58934902B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7-44FD-911F-CCD58934902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4.04</c:v>
                </c:pt>
                <c:pt idx="1">
                  <c:v>2.9384615384615387</c:v>
                </c:pt>
                <c:pt idx="2">
                  <c:v>1.9318181818181819</c:v>
                </c:pt>
                <c:pt idx="3">
                  <c:v>1.7</c:v>
                </c:pt>
                <c:pt idx="4">
                  <c:v>3.5</c:v>
                </c:pt>
                <c:pt idx="5">
                  <c:v>1</c:v>
                </c:pt>
                <c:pt idx="6">
                  <c:v>2.125</c:v>
                </c:pt>
                <c:pt idx="7">
                  <c:v>2.3333333333333335</c:v>
                </c:pt>
                <c:pt idx="8">
                  <c:v>5.4</c:v>
                </c:pt>
                <c:pt idx="9">
                  <c:v>3.2857142857142856</c:v>
                </c:pt>
                <c:pt idx="10">
                  <c:v>3.3333333333333335</c:v>
                </c:pt>
                <c:pt idx="11">
                  <c:v>4.5909090909090908</c:v>
                </c:pt>
                <c:pt idx="12">
                  <c:v>3.0259259259259261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7-44FD-911F-CCD58934902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C7-44FD-911F-CCD5893490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7-44FD-911F-CCD58934902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C7-44FD-911F-CCD5893490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C7-44FD-911F-CCD5893490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2">
                  <c:v>3.415929203539823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C7-44FD-911F-CCD58934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C7-44FD-911F-CCD5893490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C7-44FD-911F-CCD5893490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C7-44FD-911F-CCD5893490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C7-44FD-911F-CCD5893490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C7-44FD-911F-CCD5893490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C7-44FD-911F-CCD5893490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C7-44FD-911F-CCD5893490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C7-44FD-911F-CCD5893490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C7-44FD-911F-CCD5893490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C7-44FD-911F-CCD5893490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C7-44FD-911F-CCD5893490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C7-44FD-911F-CCD5893490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C7-44FD-911F-CCD58934902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-0.73180076628352486</c:v>
                </c:pt>
                <c:pt idx="1">
                  <c:v>2.4188948306595366</c:v>
                </c:pt>
                <c:pt idx="2">
                  <c:v>2.7692307692307692</c:v>
                </c:pt>
                <c:pt idx="3">
                  <c:v>0</c:v>
                </c:pt>
                <c:pt idx="4">
                  <c:v>0</c:v>
                </c:pt>
                <c:pt idx="5">
                  <c:v>2.7446808510638299</c:v>
                </c:pt>
                <c:pt idx="6">
                  <c:v>0.61111111111111116</c:v>
                </c:pt>
                <c:pt idx="7">
                  <c:v>0</c:v>
                </c:pt>
                <c:pt idx="8">
                  <c:v>-0.73076923076923084</c:v>
                </c:pt>
                <c:pt idx="9">
                  <c:v>1.4</c:v>
                </c:pt>
                <c:pt idx="10">
                  <c:v>-0.36403508771929793</c:v>
                </c:pt>
                <c:pt idx="12">
                  <c:v>0.5776939094221758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C7-44FD-911F-CCD58934902B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-0.39846743295019138</c:v>
                </c:pt>
                <c:pt idx="1">
                  <c:v>1.9188948306595361</c:v>
                </c:pt>
                <c:pt idx="2">
                  <c:v>0.96923076923076934</c:v>
                </c:pt>
                <c:pt idx="3">
                  <c:v>0</c:v>
                </c:pt>
                <c:pt idx="4">
                  <c:v>0</c:v>
                </c:pt>
                <c:pt idx="5">
                  <c:v>-8.8652482269503619E-2</c:v>
                </c:pt>
                <c:pt idx="6">
                  <c:v>1.5</c:v>
                </c:pt>
                <c:pt idx="7">
                  <c:v>0</c:v>
                </c:pt>
                <c:pt idx="8">
                  <c:v>1.7692307692307692</c:v>
                </c:pt>
                <c:pt idx="9">
                  <c:v>1.0666666666666667</c:v>
                </c:pt>
                <c:pt idx="10">
                  <c:v>0.61513157894736858</c:v>
                </c:pt>
                <c:pt idx="12">
                  <c:v>0.67518846279908207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C7-44FD-911F-CCD58934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18-4231-8B9D-74EA487935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3.5</c:v>
                </c:pt>
                <c:pt idx="1">
                  <c:v>3.9393939393939394</c:v>
                </c:pt>
                <c:pt idx="2">
                  <c:v>2.6052631578947367</c:v>
                </c:pt>
                <c:pt idx="3">
                  <c:v>1.0666666666666667</c:v>
                </c:pt>
                <c:pt idx="4">
                  <c:v>1</c:v>
                </c:pt>
                <c:pt idx="5">
                  <c:v>1.7619047619047619</c:v>
                </c:pt>
                <c:pt idx="6">
                  <c:v>1.1538461538461537</c:v>
                </c:pt>
                <c:pt idx="7">
                  <c:v>3.8571428571428572</c:v>
                </c:pt>
                <c:pt idx="8">
                  <c:v>0</c:v>
                </c:pt>
                <c:pt idx="9">
                  <c:v>2.1818181818181817</c:v>
                </c:pt>
                <c:pt idx="10">
                  <c:v>2.5483870967741935</c:v>
                </c:pt>
                <c:pt idx="11">
                  <c:v>2.6829268292682928</c:v>
                </c:pt>
                <c:pt idx="12">
                  <c:v>2.5793357933579335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8-4231-8B9D-74EA48793542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18-4231-8B9D-74EA4879354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2.8918918918918921</c:v>
                </c:pt>
                <c:pt idx="1">
                  <c:v>4.4000000000000004</c:v>
                </c:pt>
                <c:pt idx="2">
                  <c:v>1.0454545454545454</c:v>
                </c:pt>
                <c:pt idx="3">
                  <c:v>2</c:v>
                </c:pt>
                <c:pt idx="4">
                  <c:v>1.6666666666666667</c:v>
                </c:pt>
                <c:pt idx="5">
                  <c:v>1.3181818181818181</c:v>
                </c:pt>
                <c:pt idx="6">
                  <c:v>2.5</c:v>
                </c:pt>
                <c:pt idx="7">
                  <c:v>2.4</c:v>
                </c:pt>
                <c:pt idx="8">
                  <c:v>1.3333333333333333</c:v>
                </c:pt>
                <c:pt idx="9">
                  <c:v>1.8181818181818181</c:v>
                </c:pt>
                <c:pt idx="10">
                  <c:v>3</c:v>
                </c:pt>
                <c:pt idx="11">
                  <c:v>2.6857142857142855</c:v>
                </c:pt>
                <c:pt idx="12">
                  <c:v>2.2916666666666665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18-4231-8B9D-74EA4879354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18-4231-8B9D-74EA487935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18-4231-8B9D-74EA4879354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18-4231-8B9D-74EA487935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18-4231-8B9D-74EA487935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2">
                  <c:v>3.1695906432748537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18-4231-8B9D-74EA4879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18-4231-8B9D-74EA487935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18-4231-8B9D-74EA487935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8-4231-8B9D-74EA487935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8-4231-8B9D-74EA487935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8-4231-8B9D-74EA487935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8-4231-8B9D-74EA487935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8-4231-8B9D-74EA487935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8-4231-8B9D-74EA487935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8-4231-8B9D-74EA487935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8-4231-8B9D-74EA487935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18-4231-8B9D-74EA487935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18-4231-8B9D-74EA487935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18-4231-8B9D-74EA4879354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-0.90489130434782616</c:v>
                </c:pt>
                <c:pt idx="1">
                  <c:v>0.51250000000000018</c:v>
                </c:pt>
                <c:pt idx="2">
                  <c:v>0.52255639097744355</c:v>
                </c:pt>
                <c:pt idx="3">
                  <c:v>0.20000000000000018</c:v>
                </c:pt>
                <c:pt idx="4">
                  <c:v>-9</c:v>
                </c:pt>
                <c:pt idx="5">
                  <c:v>0</c:v>
                </c:pt>
                <c:pt idx="6">
                  <c:v>-2.2222222222222223</c:v>
                </c:pt>
                <c:pt idx="7">
                  <c:v>2.1714285714285713</c:v>
                </c:pt>
                <c:pt idx="8">
                  <c:v>-0.93333333333333357</c:v>
                </c:pt>
                <c:pt idx="9">
                  <c:v>3.0673076923076925</c:v>
                </c:pt>
                <c:pt idx="10">
                  <c:v>-0.35477941176470607</c:v>
                </c:pt>
                <c:pt idx="12">
                  <c:v>-0.20435893655707904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18-4231-8B9D-74EA48793542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-0.71739130434782616</c:v>
                </c:pt>
                <c:pt idx="1">
                  <c:v>0.26060606060606073</c:v>
                </c:pt>
                <c:pt idx="2">
                  <c:v>0.68045112781954886</c:v>
                </c:pt>
                <c:pt idx="3">
                  <c:v>2.1333333333333337</c:v>
                </c:pt>
                <c:pt idx="4">
                  <c:v>0.5</c:v>
                </c:pt>
                <c:pt idx="5">
                  <c:v>0</c:v>
                </c:pt>
                <c:pt idx="6">
                  <c:v>-0.15384615384615374</c:v>
                </c:pt>
                <c:pt idx="7">
                  <c:v>0.74285714285714244</c:v>
                </c:pt>
                <c:pt idx="8">
                  <c:v>0</c:v>
                </c:pt>
                <c:pt idx="9">
                  <c:v>2.5104895104895109</c:v>
                </c:pt>
                <c:pt idx="10">
                  <c:v>0.12808349146110043</c:v>
                </c:pt>
                <c:pt idx="12">
                  <c:v>0.60872107805746234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18-4231-8B9D-74EA48793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F-48FE-91FC-C8F1195CAA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F-48FE-91FC-C8F1195CAA44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F-48FE-91FC-C8F1195CAA44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F-48FE-91FC-C8F1195CAA44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F-48FE-91FC-C8F1195CAA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1F-48FE-91FC-C8F1195CAA44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1F-48FE-91FC-C8F1195CAA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1F-48FE-91FC-C8F1195CAA4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2">
                  <c:v>2.664513036809816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1F-48FE-91FC-C8F1195CA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1F-48FE-91FC-C8F1195CAA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F-48FE-91FC-C8F1195CAA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F-48FE-91FC-C8F1195CAA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F-48FE-91FC-C8F1195CAA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F-48FE-91FC-C8F1195CAA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F-48FE-91FC-C8F1195CAA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F-48FE-91FC-C8F1195CAA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F-48FE-91FC-C8F1195CAA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F-48FE-91FC-C8F1195CAA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F-48FE-91FC-C8F1195CAA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1F-48FE-91FC-C8F1195CAA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1F-48FE-91FC-C8F1195CAA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1F-48FE-91FC-C8F1195CAA44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7.7748073095541326E-2</c:v>
                </c:pt>
                <c:pt idx="12">
                  <c:v>0.11710020921331044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1F-48FE-91FC-C8F1195CAA44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0.38762543595530774</c:v>
                </c:pt>
                <c:pt idx="12">
                  <c:v>0.20828797695347134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1F-48FE-91FC-C8F1195CA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E5-4777-BB14-51DFB99169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2.635496183206107</c:v>
                </c:pt>
                <c:pt idx="1">
                  <c:v>2.7260385005065855</c:v>
                </c:pt>
                <c:pt idx="2">
                  <c:v>2.7059052059052058</c:v>
                </c:pt>
                <c:pt idx="3">
                  <c:v>2.924415832141154</c:v>
                </c:pt>
                <c:pt idx="4">
                  <c:v>2.7901599015990159</c:v>
                </c:pt>
                <c:pt idx="5">
                  <c:v>2.1747448979591835</c:v>
                </c:pt>
                <c:pt idx="6">
                  <c:v>2.0936858901299291</c:v>
                </c:pt>
                <c:pt idx="7">
                  <c:v>2.1728628936774803</c:v>
                </c:pt>
                <c:pt idx="8">
                  <c:v>2.0868318122555412</c:v>
                </c:pt>
                <c:pt idx="9">
                  <c:v>2.2741073337609579</c:v>
                </c:pt>
                <c:pt idx="10">
                  <c:v>2.3524916943521594</c:v>
                </c:pt>
                <c:pt idx="11">
                  <c:v>2.2576729668805271</c:v>
                </c:pt>
                <c:pt idx="12">
                  <c:v>2.4357363966575409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5-4777-BB14-51DFB9916932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E5-4777-BB14-51DFB991693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3.2322086759285513</c:v>
                </c:pt>
                <c:pt idx="1">
                  <c:v>2.7251615992338998</c:v>
                </c:pt>
                <c:pt idx="2">
                  <c:v>2.6814345991561179</c:v>
                </c:pt>
                <c:pt idx="3">
                  <c:v>2.9921472392638035</c:v>
                </c:pt>
                <c:pt idx="4">
                  <c:v>2.77670704845815</c:v>
                </c:pt>
                <c:pt idx="5">
                  <c:v>2.4949115044247789</c:v>
                </c:pt>
                <c:pt idx="6">
                  <c:v>2.5052631578947366</c:v>
                </c:pt>
                <c:pt idx="7">
                  <c:v>2.6119023397761953</c:v>
                </c:pt>
                <c:pt idx="8">
                  <c:v>2.3955875928352994</c:v>
                </c:pt>
                <c:pt idx="9">
                  <c:v>2.8807453416149067</c:v>
                </c:pt>
                <c:pt idx="10">
                  <c:v>2.6980157089706491</c:v>
                </c:pt>
                <c:pt idx="11">
                  <c:v>2.3449477351916377</c:v>
                </c:pt>
                <c:pt idx="12">
                  <c:v>2.6756725259784404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E5-4777-BB14-51DFB991693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E5-4777-BB14-51DFB99169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E5-4777-BB14-51DFB991693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E5-4777-BB14-51DFB99169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E5-4777-BB14-51DFB991693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2">
                  <c:v>2.664513036809816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E5-4777-BB14-51DFB991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E5-4777-BB14-51DFB99169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E5-4777-BB14-51DFB99169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E5-4777-BB14-51DFB99169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E5-4777-BB14-51DFB99169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E5-4777-BB14-51DFB99169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E5-4777-BB14-51DFB99169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E5-4777-BB14-51DFB99169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E5-4777-BB14-51DFB99169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E5-4777-BB14-51DFB99169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E5-4777-BB14-51DFB99169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E5-4777-BB14-51DFB99169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E5-4777-BB14-51DFB99169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E5-4777-BB14-51DFB991693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0.13200703565445204</c:v>
                </c:pt>
                <c:pt idx="1">
                  <c:v>0.44760556435908772</c:v>
                </c:pt>
                <c:pt idx="2">
                  <c:v>0.20177740928311172</c:v>
                </c:pt>
                <c:pt idx="3">
                  <c:v>0.20202195399932199</c:v>
                </c:pt>
                <c:pt idx="4">
                  <c:v>-4.5354314359587811E-2</c:v>
                </c:pt>
                <c:pt idx="5">
                  <c:v>7.0730028761605279E-2</c:v>
                </c:pt>
                <c:pt idx="6">
                  <c:v>-2.8916975441490855E-3</c:v>
                </c:pt>
                <c:pt idx="7">
                  <c:v>0.63820871381728095</c:v>
                </c:pt>
                <c:pt idx="8">
                  <c:v>-0.11574654973816134</c:v>
                </c:pt>
                <c:pt idx="9">
                  <c:v>-3.5928500177645706E-2</c:v>
                </c:pt>
                <c:pt idx="10">
                  <c:v>7.7748073095541326E-2</c:v>
                </c:pt>
                <c:pt idx="12">
                  <c:v>0.11710020921331044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E5-4777-BB14-51DFB9916932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0.15940510105687933</c:v>
                </c:pt>
                <c:pt idx="1">
                  <c:v>0.42574163690753064</c:v>
                </c:pt>
                <c:pt idx="2">
                  <c:v>0.25307312226816903</c:v>
                </c:pt>
                <c:pt idx="3">
                  <c:v>-0.26533391682655161</c:v>
                </c:pt>
                <c:pt idx="4">
                  <c:v>-0.28354932467593885</c:v>
                </c:pt>
                <c:pt idx="5">
                  <c:v>0.37697054099137173</c:v>
                </c:pt>
                <c:pt idx="6">
                  <c:v>0.11402149066693568</c:v>
                </c:pt>
                <c:pt idx="7">
                  <c:v>1.0209970580300052</c:v>
                </c:pt>
                <c:pt idx="8">
                  <c:v>0.14336280146570912</c:v>
                </c:pt>
                <c:pt idx="9">
                  <c:v>0.20342875080907685</c:v>
                </c:pt>
                <c:pt idx="10">
                  <c:v>0.38762543595530774</c:v>
                </c:pt>
                <c:pt idx="12">
                  <c:v>0.20828797695347134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E5-4777-BB14-51DFB991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D2-4CCD-8CD4-D702A07B7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2.8360163710777626</c:v>
                </c:pt>
                <c:pt idx="1">
                  <c:v>2.9724337096350748</c:v>
                </c:pt>
                <c:pt idx="2">
                  <c:v>2.9354925053533192</c:v>
                </c:pt>
                <c:pt idx="3">
                  <c:v>3.1096630642085188</c:v>
                </c:pt>
                <c:pt idx="4">
                  <c:v>2.8928571428571428</c:v>
                </c:pt>
                <c:pt idx="5">
                  <c:v>2.0373647984267453</c:v>
                </c:pt>
                <c:pt idx="6">
                  <c:v>2.0607381575123509</c:v>
                </c:pt>
                <c:pt idx="7">
                  <c:v>2.2307221542227662</c:v>
                </c:pt>
                <c:pt idx="8">
                  <c:v>2.1106602729620065</c:v>
                </c:pt>
                <c:pt idx="9">
                  <c:v>2.2029676735559089</c:v>
                </c:pt>
                <c:pt idx="10">
                  <c:v>2.5244648318042815</c:v>
                </c:pt>
                <c:pt idx="11">
                  <c:v>2.4298976434182338</c:v>
                </c:pt>
                <c:pt idx="12">
                  <c:v>2.5384814535868951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2-4CCD-8CD4-D702A07B76E2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D2-4CCD-8CD4-D702A07B76E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3.1402254605444049</c:v>
                </c:pt>
                <c:pt idx="4">
                  <c:v>2.9780715898097387</c:v>
                </c:pt>
                <c:pt idx="5">
                  <c:v>2.5641587533479426</c:v>
                </c:pt>
                <c:pt idx="6">
                  <c:v>2.501542416452442</c:v>
                </c:pt>
                <c:pt idx="7">
                  <c:v>2.7960213776722092</c:v>
                </c:pt>
                <c:pt idx="8">
                  <c:v>2.500871296987802</c:v>
                </c:pt>
                <c:pt idx="9">
                  <c:v>2.916572077185017</c:v>
                </c:pt>
                <c:pt idx="10">
                  <c:v>2.8604146576663454</c:v>
                </c:pt>
                <c:pt idx="11">
                  <c:v>2.4325228641534689</c:v>
                </c:pt>
                <c:pt idx="12">
                  <c:v>2.7547137248133926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D2-4CCD-8CD4-D702A07B76E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D2-4CCD-8CD4-D702A07B7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D2-4CCD-8CD4-D702A07B76E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D2-4CCD-8CD4-D702A07B76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D2-4CCD-8CD4-D702A07B76E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2">
                  <c:v>2.7811986681465037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D2-4CCD-8CD4-D702A07B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D2-4CCD-8CD4-D702A07B76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D2-4CCD-8CD4-D702A07B76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D2-4CCD-8CD4-D702A07B76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D2-4CCD-8CD4-D702A07B76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D2-4CCD-8CD4-D702A07B76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D2-4CCD-8CD4-D702A07B76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D2-4CCD-8CD4-D702A07B76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D2-4CCD-8CD4-D702A07B76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D2-4CCD-8CD4-D702A07B76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D2-4CCD-8CD4-D702A07B76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D2-4CCD-8CD4-D702A07B76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D2-4CCD-8CD4-D702A07B76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D2-4CCD-8CD4-D702A07B76E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0.12354849000885038</c:v>
                </c:pt>
                <c:pt idx="1">
                  <c:v>0.47461444568204225</c:v>
                </c:pt>
                <c:pt idx="2">
                  <c:v>0.19779079401567579</c:v>
                </c:pt>
                <c:pt idx="3">
                  <c:v>0.20932142420104283</c:v>
                </c:pt>
                <c:pt idx="4">
                  <c:v>-6.9693544276315134E-2</c:v>
                </c:pt>
                <c:pt idx="5">
                  <c:v>4.4732856749898797E-2</c:v>
                </c:pt>
                <c:pt idx="6">
                  <c:v>0</c:v>
                </c:pt>
                <c:pt idx="7">
                  <c:v>0</c:v>
                </c:pt>
                <c:pt idx="8">
                  <c:v>-0.11916253623585105</c:v>
                </c:pt>
                <c:pt idx="9">
                  <c:v>-2.4155332516017758E-2</c:v>
                </c:pt>
                <c:pt idx="10">
                  <c:v>0.11537695319082131</c:v>
                </c:pt>
                <c:pt idx="12">
                  <c:v>7.9199549729203955E-2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D2-4CCD-8CD4-D702A07B76E2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8.2619384606588575E-2</c:v>
                </c:pt>
                <c:pt idx="1">
                  <c:v>0.37531672536368221</c:v>
                </c:pt>
                <c:pt idx="2">
                  <c:v>0.19873721205780193</c:v>
                </c:pt>
                <c:pt idx="3">
                  <c:v>-0.32568303244087637</c:v>
                </c:pt>
                <c:pt idx="4">
                  <c:v>-0.33191408235892217</c:v>
                </c:pt>
                <c:pt idx="5">
                  <c:v>0.56665819007900176</c:v>
                </c:pt>
                <c:pt idx="6">
                  <c:v>0.19256804798103655</c:v>
                </c:pt>
                <c:pt idx="7">
                  <c:v>1.0761343463392419</c:v>
                </c:pt>
                <c:pt idx="8">
                  <c:v>0.16433416034906001</c:v>
                </c:pt>
                <c:pt idx="9">
                  <c:v>0.42438399069879429</c:v>
                </c:pt>
                <c:pt idx="10">
                  <c:v>0.41860665981089928</c:v>
                </c:pt>
                <c:pt idx="12">
                  <c:v>0.23080297247956727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D2-4CCD-8CD4-D702A07B7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6-4954-9796-9CDFD3925C4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1.9362511893434824</c:v>
                </c:pt>
                <c:pt idx="1">
                  <c:v>1.8925399644760212</c:v>
                </c:pt>
                <c:pt idx="2">
                  <c:v>2.0984419263456089</c:v>
                </c:pt>
                <c:pt idx="3">
                  <c:v>2.3683206106870229</c:v>
                </c:pt>
                <c:pt idx="4">
                  <c:v>2.4566353187042842</c:v>
                </c:pt>
                <c:pt idx="5">
                  <c:v>2.6570771001150746</c:v>
                </c:pt>
                <c:pt idx="6">
                  <c:v>2.2135306553911205</c:v>
                </c:pt>
                <c:pt idx="7">
                  <c:v>1.9748691099476441</c:v>
                </c:pt>
                <c:pt idx="8">
                  <c:v>2.0293594306049823</c:v>
                </c:pt>
                <c:pt idx="9">
                  <c:v>2.5714285714285716</c:v>
                </c:pt>
                <c:pt idx="10">
                  <c:v>1.8065187239944522</c:v>
                </c:pt>
                <c:pt idx="11">
                  <c:v>1.7956577266922094</c:v>
                </c:pt>
                <c:pt idx="12">
                  <c:v>2.109933577132622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6-4954-9796-9CDFD3925C40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6-4954-9796-9CDFD3925C4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1.7625570776255708</c:v>
                </c:pt>
                <c:pt idx="4">
                  <c:v>1.60075329566855</c:v>
                </c:pt>
                <c:pt idx="5">
                  <c:v>1.8062953995157385</c:v>
                </c:pt>
                <c:pt idx="6">
                  <c:v>2.5428571428571427</c:v>
                </c:pt>
                <c:pt idx="7">
                  <c:v>1.5124113475177305</c:v>
                </c:pt>
                <c:pt idx="8">
                  <c:v>1.641711229946524</c:v>
                </c:pt>
                <c:pt idx="9">
                  <c:v>2.6287425149700598</c:v>
                </c:pt>
                <c:pt idx="10">
                  <c:v>1.7217391304347827</c:v>
                </c:pt>
                <c:pt idx="11">
                  <c:v>1.7701317715959004</c:v>
                </c:pt>
                <c:pt idx="12">
                  <c:v>1.9616059247709998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6-4954-9796-9CDFD3925C4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6-4954-9796-9CDFD3925C4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6-4954-9796-9CDFD3925C4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16-4954-9796-9CDFD3925C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16-4954-9796-9CDFD3925C4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2">
                  <c:v>1.9251758087201125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16-4954-9796-9CDFD392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16-4954-9796-9CDFD3925C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16-4954-9796-9CDFD3925C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16-4954-9796-9CDFD3925C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16-4954-9796-9CDFD3925C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16-4954-9796-9CDFD3925C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16-4954-9796-9CDFD3925C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16-4954-9796-9CDFD3925C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16-4954-9796-9CDFD3925C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16-4954-9796-9CDFD3925C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16-4954-9796-9CDFD3925C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16-4954-9796-9CDFD3925C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16-4954-9796-9CDFD3925C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16-4954-9796-9CDFD3925C4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0.19177599316188143</c:v>
                </c:pt>
                <c:pt idx="1">
                  <c:v>0.41386991386991379</c:v>
                </c:pt>
                <c:pt idx="2">
                  <c:v>0.26016980606847917</c:v>
                </c:pt>
                <c:pt idx="3">
                  <c:v>9.8531135055986763E-2</c:v>
                </c:pt>
                <c:pt idx="4">
                  <c:v>0.18998202388020324</c:v>
                </c:pt>
                <c:pt idx="5">
                  <c:v>0.32497048406139317</c:v>
                </c:pt>
                <c:pt idx="6">
                  <c:v>0</c:v>
                </c:pt>
                <c:pt idx="7">
                  <c:v>0</c:v>
                </c:pt>
                <c:pt idx="8">
                  <c:v>-4.9291264028516579E-2</c:v>
                </c:pt>
                <c:pt idx="9">
                  <c:v>-0.10978637110590528</c:v>
                </c:pt>
                <c:pt idx="10">
                  <c:v>-8.0921551715179341E-2</c:v>
                </c:pt>
                <c:pt idx="12">
                  <c:v>0.13165421403572708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16-4954-9796-9CDFD3925C40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9.9316526114794135E-2</c:v>
                </c:pt>
                <c:pt idx="1">
                  <c:v>0.24848567654961973</c:v>
                </c:pt>
                <c:pt idx="2">
                  <c:v>-0.12536500326868572</c:v>
                </c:pt>
                <c:pt idx="3">
                  <c:v>-0.5599743973949054</c:v>
                </c:pt>
                <c:pt idx="4">
                  <c:v>-0.4425224154784777</c:v>
                </c:pt>
                <c:pt idx="5">
                  <c:v>-0.48145726540433076</c:v>
                </c:pt>
                <c:pt idx="6">
                  <c:v>-0.27707074616267868</c:v>
                </c:pt>
                <c:pt idx="7">
                  <c:v>-9.2260414295470161E-2</c:v>
                </c:pt>
                <c:pt idx="8">
                  <c:v>-0.13674198094055279</c:v>
                </c:pt>
                <c:pt idx="9">
                  <c:v>-0.89743115875069313</c:v>
                </c:pt>
                <c:pt idx="10">
                  <c:v>-5.3299839874280552E-2</c:v>
                </c:pt>
                <c:pt idx="12">
                  <c:v>-0.22634958636143887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16-4954-9796-9CDFD392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5-4A05-9B25-DB31F625E2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</c:v>
                </c:pt>
                <c:pt idx="1">
                  <c:v>382</c:v>
                </c:pt>
                <c:pt idx="2">
                  <c:v>296</c:v>
                </c:pt>
                <c:pt idx="3">
                  <c:v>145</c:v>
                </c:pt>
                <c:pt idx="4">
                  <c:v>167</c:v>
                </c:pt>
                <c:pt idx="5">
                  <c:v>87</c:v>
                </c:pt>
                <c:pt idx="6">
                  <c:v>128</c:v>
                </c:pt>
                <c:pt idx="7">
                  <c:v>86</c:v>
                </c:pt>
                <c:pt idx="8">
                  <c:v>141</c:v>
                </c:pt>
                <c:pt idx="9">
                  <c:v>143</c:v>
                </c:pt>
                <c:pt idx="10">
                  <c:v>282</c:v>
                </c:pt>
                <c:pt idx="11">
                  <c:v>228</c:v>
                </c:pt>
                <c:pt idx="12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5-4A05-9B25-DB31F625E216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5-4A05-9B25-DB31F625E216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277</c:v>
                </c:pt>
                <c:pt idx="1">
                  <c:v>330</c:v>
                </c:pt>
                <c:pt idx="2">
                  <c:v>308</c:v>
                </c:pt>
                <c:pt idx="3">
                  <c:v>129</c:v>
                </c:pt>
                <c:pt idx="4">
                  <c:v>143</c:v>
                </c:pt>
                <c:pt idx="5">
                  <c:v>120</c:v>
                </c:pt>
                <c:pt idx="6">
                  <c:v>82</c:v>
                </c:pt>
                <c:pt idx="7">
                  <c:v>109</c:v>
                </c:pt>
                <c:pt idx="8">
                  <c:v>163</c:v>
                </c:pt>
                <c:pt idx="9">
                  <c:v>175</c:v>
                </c:pt>
                <c:pt idx="10">
                  <c:v>264</c:v>
                </c:pt>
                <c:pt idx="11">
                  <c:v>303</c:v>
                </c:pt>
                <c:pt idx="12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A05-9B25-DB31F625E216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5-4A05-9B25-DB31F625E2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5-4A05-9B25-DB31F625E216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15-4A05-9B25-DB31F625E2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15-4A05-9B25-DB31F625E21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2">
                  <c:v>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15-4A05-9B25-DB31F625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15-4A05-9B25-DB31F625E2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15-4A05-9B25-DB31F625E2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15-4A05-9B25-DB31F625E2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15-4A05-9B25-DB31F625E2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15-4A05-9B25-DB31F625E2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15-4A05-9B25-DB31F625E2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15-4A05-9B25-DB31F625E2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15-4A05-9B25-DB31F625E2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15-4A05-9B25-DB31F625E2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15-4A05-9B25-DB31F625E2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15-4A05-9B25-DB31F625E2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15-4A05-9B25-DB31F625E2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15-4A05-9B25-DB31F625E216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0.18253968253968256</c:v>
                </c:pt>
                <c:pt idx="1">
                  <c:v>0.14841849148418484</c:v>
                </c:pt>
                <c:pt idx="2">
                  <c:v>0.29360465116279078</c:v>
                </c:pt>
                <c:pt idx="3">
                  <c:v>0.60000000000000009</c:v>
                </c:pt>
                <c:pt idx="4">
                  <c:v>-0.10738255033557043</c:v>
                </c:pt>
                <c:pt idx="5">
                  <c:v>-0.19354838709677424</c:v>
                </c:pt>
                <c:pt idx="6">
                  <c:v>-2.5000000000000022E-2</c:v>
                </c:pt>
                <c:pt idx="7">
                  <c:v>-0.20261437908496727</c:v>
                </c:pt>
                <c:pt idx="8">
                  <c:v>-0.14583333333333337</c:v>
                </c:pt>
                <c:pt idx="9">
                  <c:v>0.1333333333333333</c:v>
                </c:pt>
                <c:pt idx="10">
                  <c:v>0.15107913669064743</c:v>
                </c:pt>
                <c:pt idx="12">
                  <c:v>0.11873990306946691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15-4A05-9B25-DB31F625E216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0.33035714285714279</c:v>
                </c:pt>
                <c:pt idx="1">
                  <c:v>0.23560209424083767</c:v>
                </c:pt>
                <c:pt idx="2">
                  <c:v>0.50337837837837829</c:v>
                </c:pt>
                <c:pt idx="3">
                  <c:v>0.71034482758620698</c:v>
                </c:pt>
                <c:pt idx="4">
                  <c:v>-0.20359281437125754</c:v>
                </c:pt>
                <c:pt idx="5">
                  <c:v>0.14942528735632177</c:v>
                </c:pt>
                <c:pt idx="6">
                  <c:v>0.21875</c:v>
                </c:pt>
                <c:pt idx="7">
                  <c:v>0.41860465116279078</c:v>
                </c:pt>
                <c:pt idx="8">
                  <c:v>-0.12765957446808507</c:v>
                </c:pt>
                <c:pt idx="9">
                  <c:v>0.42657342657342667</c:v>
                </c:pt>
                <c:pt idx="10">
                  <c:v>0.13475177304964547</c:v>
                </c:pt>
                <c:pt idx="12">
                  <c:v>0.26310989512083904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15-4A05-9B25-DB31F625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7-4970-9B09-BF6A41652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7-4970-9B09-BF6A4165227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7-4970-9B09-BF6A4165227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7-4970-9B09-BF6A4165227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7-4970-9B09-BF6A41652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17-4970-9B09-BF6A4165227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17-4970-9B09-BF6A416522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17-4970-9B09-BF6A4165227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17-4970-9B09-BF6A4165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7-4970-9B09-BF6A416522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7-4970-9B09-BF6A416522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7-4970-9B09-BF6A416522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7-4970-9B09-BF6A416522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7-4970-9B09-BF6A416522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7-4970-9B09-BF6A416522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7-4970-9B09-BF6A416522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7-4970-9B09-BF6A416522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7-4970-9B09-BF6A416522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7-4970-9B09-BF6A416522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7-4970-9B09-BF6A416522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7-4970-9B09-BF6A416522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7-4970-9B09-BF6A4165227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1.0290478051322216E-2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9.710743801652888E-2</c:v>
                </c:pt>
                <c:pt idx="10">
                  <c:v>0.13290559120073331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17-4970-9B09-BF6A4165227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0.25582901554404169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0.32448979591836724</c:v>
                </c:pt>
                <c:pt idx="10">
                  <c:v>0.22214897824653912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17-4970-9B09-BF6A4165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C-48A1-ACA1-37325B9484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0.40850000000000003</c:v>
                </c:pt>
                <c:pt idx="4">
                  <c:v>0.43520000000000003</c:v>
                </c:pt>
                <c:pt idx="5">
                  <c:v>0.3947</c:v>
                </c:pt>
                <c:pt idx="6">
                  <c:v>0.50130000000000008</c:v>
                </c:pt>
                <c:pt idx="7">
                  <c:v>0.43680000000000002</c:v>
                </c:pt>
                <c:pt idx="8">
                  <c:v>0.48729999999999996</c:v>
                </c:pt>
                <c:pt idx="9">
                  <c:v>0.67430000000000012</c:v>
                </c:pt>
                <c:pt idx="10">
                  <c:v>0.62860000000000005</c:v>
                </c:pt>
                <c:pt idx="11">
                  <c:v>0.61899999999999999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8A1-ACA1-37325B9484F8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C-48A1-ACA1-37325B9484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C-48A1-ACA1-37325B9484F8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C-48A1-ACA1-37325B9484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C-48A1-ACA1-37325B948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9C-48A1-ACA1-37325B9484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9C-48A1-ACA1-37325B9484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C-48A1-ACA1-37325B9484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C-48A1-ACA1-37325B9484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C-48A1-ACA1-37325B9484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C-48A1-ACA1-37325B9484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C-48A1-ACA1-37325B9484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C-48A1-ACA1-37325B9484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C-48A1-ACA1-37325B9484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C-48A1-ACA1-37325B9484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C-48A1-ACA1-37325B9484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C-48A1-ACA1-37325B9484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9C-48A1-ACA1-37325B9484F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-7.0145665393862244E-2</c:v>
                </c:pt>
                <c:pt idx="1">
                  <c:v>7.3869610935856977E-2</c:v>
                </c:pt>
                <c:pt idx="2">
                  <c:v>-6.4640352083619734E-2</c:v>
                </c:pt>
                <c:pt idx="3">
                  <c:v>-0.16006289308176103</c:v>
                </c:pt>
                <c:pt idx="4">
                  <c:v>-3.3501204291657483E-2</c:v>
                </c:pt>
                <c:pt idx="5">
                  <c:v>6.2776304155614415E-2</c:v>
                </c:pt>
                <c:pt idx="6">
                  <c:v>0</c:v>
                </c:pt>
                <c:pt idx="7">
                  <c:v>0</c:v>
                </c:pt>
                <c:pt idx="8">
                  <c:v>4.0185783521809348E-2</c:v>
                </c:pt>
                <c:pt idx="9">
                  <c:v>3.1943692474282637E-2</c:v>
                </c:pt>
                <c:pt idx="10">
                  <c:v>7.8490893321769173E-2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C-48A1-ACA1-37325B9484F8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0.58243080625752097</c:v>
                </c:pt>
                <c:pt idx="1">
                  <c:v>0.69607639609715588</c:v>
                </c:pt>
                <c:pt idx="2">
                  <c:v>0.12431806910233112</c:v>
                </c:pt>
                <c:pt idx="3">
                  <c:v>2.0244461420932058E-2</c:v>
                </c:pt>
                <c:pt idx="4">
                  <c:v>-8.0416666666666581E-2</c:v>
                </c:pt>
                <c:pt idx="5">
                  <c:v>-1.2933689180866459E-2</c:v>
                </c:pt>
                <c:pt idx="6">
                  <c:v>0.32304093567251457</c:v>
                </c:pt>
                <c:pt idx="7">
                  <c:v>-0.50324591015320697</c:v>
                </c:pt>
                <c:pt idx="8">
                  <c:v>7.0448877805486365E-2</c:v>
                </c:pt>
                <c:pt idx="9">
                  <c:v>0.20607466779160521</c:v>
                </c:pt>
                <c:pt idx="10">
                  <c:v>0.35753275109170302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9C-48A1-ACA1-37325B948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A-4013-9E4B-26B984E5D0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0.51529999999999998</c:v>
                </c:pt>
                <c:pt idx="1">
                  <c:v>0.61759999999999993</c:v>
                </c:pt>
                <c:pt idx="2">
                  <c:v>0.5776</c:v>
                </c:pt>
                <c:pt idx="3">
                  <c:v>0.52549999999999997</c:v>
                </c:pt>
                <c:pt idx="4">
                  <c:v>0.4703</c:v>
                </c:pt>
                <c:pt idx="5">
                  <c:v>0.48659999999999998</c:v>
                </c:pt>
                <c:pt idx="6">
                  <c:v>0.50729999999999997</c:v>
                </c:pt>
                <c:pt idx="7">
                  <c:v>0.50680000000000003</c:v>
                </c:pt>
                <c:pt idx="8">
                  <c:v>0.45679999999999998</c:v>
                </c:pt>
                <c:pt idx="9">
                  <c:v>0.441</c:v>
                </c:pt>
                <c:pt idx="10">
                  <c:v>0.60680000000000001</c:v>
                </c:pt>
                <c:pt idx="11">
                  <c:v>0.53979999999999995</c:v>
                </c:pt>
                <c:pt idx="12">
                  <c:v>0.52295410715246138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A-4013-9E4B-26B984E5D073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A-4013-9E4B-26B984E5D073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0.58840000000000003</c:v>
                </c:pt>
                <c:pt idx="1">
                  <c:v>0.65049999999999997</c:v>
                </c:pt>
                <c:pt idx="2">
                  <c:v>0.65599999999999992</c:v>
                </c:pt>
                <c:pt idx="3">
                  <c:v>0.61299999999999999</c:v>
                </c:pt>
                <c:pt idx="4">
                  <c:v>0.49070000000000003</c:v>
                </c:pt>
                <c:pt idx="5">
                  <c:v>0.56700000000000006</c:v>
                </c:pt>
                <c:pt idx="6">
                  <c:v>0.52110000000000001</c:v>
                </c:pt>
                <c:pt idx="7">
                  <c:v>0.49969999999999998</c:v>
                </c:pt>
                <c:pt idx="8">
                  <c:v>0.5514</c:v>
                </c:pt>
                <c:pt idx="9">
                  <c:v>0.56420000000000003</c:v>
                </c:pt>
                <c:pt idx="10">
                  <c:v>0.65629999999999999</c:v>
                </c:pt>
                <c:pt idx="11">
                  <c:v>0.58939999999999992</c:v>
                </c:pt>
                <c:pt idx="12">
                  <c:v>0.57741590694750078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A-4013-9E4B-26B984E5D073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A-4013-9E4B-26B984E5D0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0A-4013-9E4B-26B984E5D073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0A-4013-9E4B-26B984E5D0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0A-4013-9E4B-26B984E5D07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0A-4013-9E4B-26B984E5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0A-4013-9E4B-26B984E5D0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0A-4013-9E4B-26B984E5D0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0A-4013-9E4B-26B984E5D0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0A-4013-9E4B-26B984E5D0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0A-4013-9E4B-26B984E5D0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0A-4013-9E4B-26B984E5D0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0A-4013-9E4B-26B984E5D0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0A-4013-9E4B-26B984E5D0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0A-4013-9E4B-26B984E5D0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0A-4013-9E4B-26B984E5D0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0A-4013-9E4B-26B984E5D0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0A-4013-9E4B-26B984E5D0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0A-4013-9E4B-26B984E5D073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8.5922955749673235E-4</c:v>
                </c:pt>
                <c:pt idx="1">
                  <c:v>4.6372280838869351E-2</c:v>
                </c:pt>
                <c:pt idx="2">
                  <c:v>-3.4510010537407765E-2</c:v>
                </c:pt>
                <c:pt idx="3">
                  <c:v>4.2116799749491118E-2</c:v>
                </c:pt>
                <c:pt idx="4">
                  <c:v>-3.6311053984575903E-2</c:v>
                </c:pt>
                <c:pt idx="5">
                  <c:v>-3.9309683604985546E-2</c:v>
                </c:pt>
                <c:pt idx="6">
                  <c:v>4.1131105398457546E-2</c:v>
                </c:pt>
                <c:pt idx="7">
                  <c:v>-0.26057980673108971</c:v>
                </c:pt>
                <c:pt idx="8">
                  <c:v>5.382595648912214E-2</c:v>
                </c:pt>
                <c:pt idx="9">
                  <c:v>9.710743801652888E-2</c:v>
                </c:pt>
                <c:pt idx="10">
                  <c:v>0.13290559120073331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0A-4013-9E4B-26B984E5D073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0.35629730254220848</c:v>
                </c:pt>
                <c:pt idx="1">
                  <c:v>0.30068005181347157</c:v>
                </c:pt>
                <c:pt idx="2">
                  <c:v>0.26904432132963985</c:v>
                </c:pt>
                <c:pt idx="3">
                  <c:v>0.26660323501427219</c:v>
                </c:pt>
                <c:pt idx="4">
                  <c:v>0.27535615564533278</c:v>
                </c:pt>
                <c:pt idx="5">
                  <c:v>2.9593094944512899E-2</c:v>
                </c:pt>
                <c:pt idx="6">
                  <c:v>-4.1986989946777076E-2</c:v>
                </c:pt>
                <c:pt idx="7">
                  <c:v>-0.12430939226519333</c:v>
                </c:pt>
                <c:pt idx="8">
                  <c:v>0.23007880910682998</c:v>
                </c:pt>
                <c:pt idx="9">
                  <c:v>0.32448979591836724</c:v>
                </c:pt>
                <c:pt idx="10">
                  <c:v>0.22214897824653912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0A-4013-9E4B-26B984E5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2B-4012-BBE1-A1DCDC6374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0.54079999999999995</c:v>
                </c:pt>
                <c:pt idx="1">
                  <c:v>0.6522</c:v>
                </c:pt>
                <c:pt idx="2">
                  <c:v>0.5706</c:v>
                </c:pt>
                <c:pt idx="3">
                  <c:v>0.52600000000000002</c:v>
                </c:pt>
                <c:pt idx="4">
                  <c:v>0.46779999999999999</c:v>
                </c:pt>
                <c:pt idx="5">
                  <c:v>0.4864</c:v>
                </c:pt>
                <c:pt idx="6">
                  <c:v>0.53700000000000003</c:v>
                </c:pt>
                <c:pt idx="7">
                  <c:v>0.55200000000000005</c:v>
                </c:pt>
                <c:pt idx="8">
                  <c:v>0.44770000000000004</c:v>
                </c:pt>
                <c:pt idx="9">
                  <c:v>0.43259999999999998</c:v>
                </c:pt>
                <c:pt idx="10">
                  <c:v>0.62130000000000007</c:v>
                </c:pt>
                <c:pt idx="11">
                  <c:v>0.53110000000000002</c:v>
                </c:pt>
                <c:pt idx="12">
                  <c:v>0.53227032255517392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B-4012-BBE1-A1DCDC6374A1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2B-4012-BBE1-A1DCDC6374A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0.63450000000000006</c:v>
                </c:pt>
                <c:pt idx="4">
                  <c:v>0.4965</c:v>
                </c:pt>
                <c:pt idx="5">
                  <c:v>0.58509999999999995</c:v>
                </c:pt>
                <c:pt idx="6">
                  <c:v>0.5232</c:v>
                </c:pt>
                <c:pt idx="7">
                  <c:v>0.50629999999999997</c:v>
                </c:pt>
                <c:pt idx="8">
                  <c:v>0.55810000000000004</c:v>
                </c:pt>
                <c:pt idx="9">
                  <c:v>0.55259999999999998</c:v>
                </c:pt>
                <c:pt idx="10">
                  <c:v>0.65920000000000001</c:v>
                </c:pt>
                <c:pt idx="11">
                  <c:v>0.58630000000000004</c:v>
                </c:pt>
                <c:pt idx="12">
                  <c:v>0.58309999999999995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2B-4012-BBE1-A1DCDC6374A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2B-4012-BBE1-A1DCDC6374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2B-4012-BBE1-A1DCDC6374A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2B-4012-BBE1-A1DCDC6374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2B-4012-BBE1-A1DCDC6374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2B-4012-BBE1-A1DCDC637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2B-4012-BBE1-A1DCDC6374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2B-4012-BBE1-A1DCDC6374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2B-4012-BBE1-A1DCDC6374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2B-4012-BBE1-A1DCDC6374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2B-4012-BBE1-A1DCDC6374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2B-4012-BBE1-A1DCDC6374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2B-4012-BBE1-A1DCDC6374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2B-4012-BBE1-A1DCDC6374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2B-4012-BBE1-A1DCDC6374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2B-4012-BBE1-A1DCDC6374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2B-4012-BBE1-A1DCDC6374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2B-4012-BBE1-A1DCDC6374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2B-4012-BBE1-A1DCDC6374A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9.3203326641813078E-3</c:v>
                </c:pt>
                <c:pt idx="1">
                  <c:v>4.3336803748047714E-2</c:v>
                </c:pt>
                <c:pt idx="2">
                  <c:v>-3.0295081967213089E-2</c:v>
                </c:pt>
                <c:pt idx="3">
                  <c:v>6.6833620284864503E-2</c:v>
                </c:pt>
                <c:pt idx="4">
                  <c:v>-3.2510159424820162E-2</c:v>
                </c:pt>
                <c:pt idx="5">
                  <c:v>-4.8033282904689778E-2</c:v>
                </c:pt>
                <c:pt idx="6">
                  <c:v>0</c:v>
                </c:pt>
                <c:pt idx="7">
                  <c:v>0</c:v>
                </c:pt>
                <c:pt idx="8">
                  <c:v>5.6589724497393856E-2</c:v>
                </c:pt>
                <c:pt idx="9">
                  <c:v>0.10553143288653977</c:v>
                </c:pt>
                <c:pt idx="10">
                  <c:v>0.13982464236271341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2B-4012-BBE1-A1DCDC6374A1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0.30159023668639051</c:v>
                </c:pt>
                <c:pt idx="1">
                  <c:v>0.22922416436675852</c:v>
                </c:pt>
                <c:pt idx="2">
                  <c:v>0.2958289519803714</c:v>
                </c:pt>
                <c:pt idx="3">
                  <c:v>0.29581749049429651</c:v>
                </c:pt>
                <c:pt idx="4">
                  <c:v>0.32321504916631039</c:v>
                </c:pt>
                <c:pt idx="5">
                  <c:v>3.4950657894736947E-2</c:v>
                </c:pt>
                <c:pt idx="6">
                  <c:v>-0.11303538175046557</c:v>
                </c:pt>
                <c:pt idx="7">
                  <c:v>-0.14039855072463769</c:v>
                </c:pt>
                <c:pt idx="8">
                  <c:v>0.26781326781326764</c:v>
                </c:pt>
                <c:pt idx="9">
                  <c:v>0.35367545076282947</c:v>
                </c:pt>
                <c:pt idx="10">
                  <c:v>0.19266055045871555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2B-4012-BBE1-A1DCDC637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24273</c:v>
                </c:pt>
                <c:pt idx="1">
                  <c:v>2121</c:v>
                </c:pt>
                <c:pt idx="2">
                  <c:v>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E-4B81-BED9-8C48934818F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22192</c:v>
                </c:pt>
                <c:pt idx="1">
                  <c:v>1874</c:v>
                </c:pt>
                <c:pt idx="2">
                  <c:v>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E-4B81-BED9-8C4893481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B6E-4B81-BED9-8C48934818F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B6E-4B81-BED9-8C48934818F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B6E-4B81-BED9-8C48934818F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E-4B81-BED9-8C48934818F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E-4B81-BED9-8C48934818F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E-4B81-BED9-8C48934818F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E-4B81-BED9-8C48934818F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E-4B81-BED9-8C48934818F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6E-4B81-BED9-8C48934818F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0.68075707843798894</c:v>
                </c:pt>
                <c:pt idx="1">
                  <c:v>5.7486425963986627E-2</c:v>
                </c:pt>
                <c:pt idx="2">
                  <c:v>0.2617564955980245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6E-4B81-BED9-8C4893481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6E-4B81-BED9-8C48934818F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6E-4B81-BED9-8C48934818F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6E-4B81-BED9-8C48934818F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6E-4B81-BED9-8C48934818F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6E-4B81-BED9-8C48934818F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6E-4B81-BED9-8C48934818F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6E-4B81-BED9-8C48934818F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6E-4B81-BED9-8C48934818F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6E-4B81-BED9-8C48934818F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6E-4B81-BED9-8C48934818F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6E-4B81-BED9-8C48934818F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6E-4B81-BED9-8C48934818F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-8.5733119103530653E-2</c:v>
                </c:pt>
                <c:pt idx="1">
                  <c:v>-0.1164545025931164</c:v>
                </c:pt>
                <c:pt idx="2">
                  <c:v>-2.4353990395609371E-2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6E-4B81-BED9-8C48934818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8C-4AA9-9072-C26BC11ED0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8C-4AA9-9072-C26BC11ED0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8C-4AA9-9072-C26BC11ED0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8C-4AA9-9072-C26BC11ED0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8C-4AA9-9072-C26BC11ED0E4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C-4AA9-9072-C26BC11ED0E4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C-4AA9-9072-C26BC11ED0E4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C-4AA9-9072-C26BC11ED0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C-4AA9-9072-C26BC11ED0E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C-4AA9-9072-C26BC11ED0E4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8C-4AA9-9072-C26BC11ED0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22192</c:v>
                </c:pt>
                <c:pt idx="1">
                  <c:v>1874</c:v>
                </c:pt>
                <c:pt idx="2">
                  <c:v>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8C-4AA9-9072-C26BC11ED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44-430E-833E-3BD26F55028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44-430E-833E-3BD26F55028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44-430E-833E-3BD26F55028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44-430E-833E-3BD26F55028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4-430E-833E-3BD26F55028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4-430E-833E-3BD26F55028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4-430E-833E-3BD26F55028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44-430E-833E-3BD26F55028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44-430E-833E-3BD26F55028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44-430E-833E-3BD26F550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044-430E-833E-3BD26F55028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44-430E-833E-3BD26F55028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44-430E-833E-3BD26F55028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44-430E-833E-3BD26F55028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44-430E-833E-3BD26F5502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044-430E-833E-3BD26F55028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044-430E-833E-3BD26F55028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44-430E-833E-3BD26F55028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44-430E-833E-3BD26F55028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44-430E-833E-3BD26F55028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44-430E-833E-3BD26F55028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44-430E-833E-3BD26F55028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44-430E-833E-3BD26F55028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44-430E-833E-3BD26F55028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44-430E-833E-3BD26F55028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44-430E-833E-3BD26F55028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44-430E-833E-3BD26F55028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44-430E-833E-3BD26F55028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44-430E-833E-3BD26F55028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44-430E-833E-3BD26F55028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44-430E-833E-3BD26F55028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44-430E-833E-3BD26F55028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44-430E-833E-3BD26F5502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044-430E-833E-3BD26F55028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44-430E-833E-3BD26F5502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044-430E-833E-3BD26F5502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044-430E-833E-3BD26F5502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044-430E-833E-3BD26F5502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044-430E-833E-3BD26F5502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044-430E-833E-3BD26F5502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044-430E-833E-3BD26F5502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044-430E-833E-3BD26F5502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044-430E-833E-3BD26F5502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044-430E-833E-3BD26F5502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044-430E-833E-3BD26F5502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044-430E-833E-3BD26F5502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044-430E-833E-3BD26F5502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044-430E-833E-3BD26F5502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044-430E-833E-3BD26F55028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044-430E-833E-3BD26F5502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44-430E-833E-3BD26F55028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44-430E-833E-3BD26F55028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44-430E-833E-3BD26F55028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44-430E-833E-3BD26F55028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44-430E-833E-3BD26F55028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44-430E-833E-3BD26F55028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44-430E-833E-3BD26F55028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44-430E-833E-3BD26F55028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44-430E-833E-3BD26F55028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44-430E-833E-3BD26F55028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44-430E-833E-3BD26F55028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44-430E-833E-3BD26F55028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44-430E-833E-3BD26F55028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44-430E-833E-3BD26F55028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44-430E-833E-3BD26F55028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44-430E-833E-3BD26F5502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044-430E-833E-3BD26F55028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44-430E-833E-3BD26F55028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44-430E-833E-3BD26F55028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44-430E-833E-3BD26F55028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044-430E-833E-3BD26F55028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044-430E-833E-3BD26F55028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044-430E-833E-3BD26F55028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044-430E-833E-3BD26F55028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044-430E-833E-3BD26F55028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044-430E-833E-3BD26F55028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044-430E-833E-3BD26F55028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44-430E-833E-3BD26F55028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044-430E-833E-3BD26F55028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044-430E-833E-3BD26F55028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044-430E-833E-3BD26F55028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044-430E-833E-3BD26F55028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044-430E-833E-3BD26F55028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044-430E-833E-3BD26F550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74-4095-9672-06CCC507AF6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74-4095-9672-06CCC507AF6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4-4095-9672-06CCC507AF6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4-4095-9672-06CCC507AF6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5137</c:v>
                </c:pt>
                <c:pt idx="1">
                  <c:v>27462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74-4095-9672-06CCC507A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13638</c:v>
                </c:pt>
                <c:pt idx="1">
                  <c:v>2731</c:v>
                </c:pt>
                <c:pt idx="2">
                  <c:v>4723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B-4152-888E-1FEC07C71E7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35140</c:v>
                </c:pt>
                <c:pt idx="1">
                  <c:v>4137</c:v>
                </c:pt>
                <c:pt idx="2">
                  <c:v>24445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B-4152-888E-1FEC07C71E7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32599</c:v>
                </c:pt>
                <c:pt idx="1">
                  <c:v>5137</c:v>
                </c:pt>
                <c:pt idx="2">
                  <c:v>27462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1B-4152-888E-1FEC07C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-7.2310756972111534E-2</c:v>
                </c:pt>
                <c:pt idx="1">
                  <c:v>0.24172105390379506</c:v>
                </c:pt>
                <c:pt idx="2">
                  <c:v>0.12341992227449383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1B-4152-888E-1FEC07C71E73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-1.6354364684228018E-2</c:v>
                </c:pt>
                <c:pt idx="1">
                  <c:v>-0.371851308388359</c:v>
                </c:pt>
                <c:pt idx="2">
                  <c:v>0.10010816007691381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1B-4152-888E-1FEC07C71E73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1B-4152-888E-1FEC07C71E73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0.15758152090554925</c:v>
                </c:pt>
                <c:pt idx="2">
                  <c:v>0.84241847909445078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1B-4152-888E-1FEC07C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DF1-4FEF-B5AA-D02BFC085CF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F1-4FEF-B5AA-D02BFC085CF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1-4FEF-B5AA-D02BFC085CF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1-4FEF-B5AA-D02BFC085CF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1413</c:v>
                </c:pt>
                <c:pt idx="1">
                  <c:v>20779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F1-4FEF-B5AA-D02BFC085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5-420C-9332-F7ECF9598E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380</c:v>
                </c:pt>
                <c:pt idx="1">
                  <c:v>477</c:v>
                </c:pt>
                <c:pt idx="2">
                  <c:v>628</c:v>
                </c:pt>
                <c:pt idx="3">
                  <c:v>410</c:v>
                </c:pt>
                <c:pt idx="4">
                  <c:v>195</c:v>
                </c:pt>
                <c:pt idx="5">
                  <c:v>96</c:v>
                </c:pt>
                <c:pt idx="6">
                  <c:v>88</c:v>
                </c:pt>
                <c:pt idx="7">
                  <c:v>140</c:v>
                </c:pt>
                <c:pt idx="8">
                  <c:v>179</c:v>
                </c:pt>
                <c:pt idx="9">
                  <c:v>397</c:v>
                </c:pt>
                <c:pt idx="10">
                  <c:v>536</c:v>
                </c:pt>
                <c:pt idx="11">
                  <c:v>379</c:v>
                </c:pt>
                <c:pt idx="12">
                  <c:v>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5-420C-9332-F7ECF9598EE6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5-420C-9332-F7ECF9598EE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309</c:v>
                </c:pt>
                <c:pt idx="1">
                  <c:v>390</c:v>
                </c:pt>
                <c:pt idx="2">
                  <c:v>431</c:v>
                </c:pt>
                <c:pt idx="3">
                  <c:v>352</c:v>
                </c:pt>
                <c:pt idx="4">
                  <c:v>190</c:v>
                </c:pt>
                <c:pt idx="5">
                  <c:v>171</c:v>
                </c:pt>
                <c:pt idx="6">
                  <c:v>136</c:v>
                </c:pt>
                <c:pt idx="7">
                  <c:v>193</c:v>
                </c:pt>
                <c:pt idx="8">
                  <c:v>224</c:v>
                </c:pt>
                <c:pt idx="9">
                  <c:v>318</c:v>
                </c:pt>
                <c:pt idx="10">
                  <c:v>407</c:v>
                </c:pt>
                <c:pt idx="11">
                  <c:v>361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5-420C-9332-F7ECF9598EE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5-420C-9332-F7ECF9598E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D5-420C-9332-F7ECF9598EE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D5-420C-9332-F7ECF9598E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D5-420C-9332-F7ECF9598EE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2">
                  <c:v>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D5-420C-9332-F7ECF959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4D5-420C-9332-F7ECF9598EE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92</c:v>
                      </c:pt>
                      <c:pt idx="2">
                        <c:v>167</c:v>
                      </c:pt>
                      <c:pt idx="3">
                        <c:v>83</c:v>
                      </c:pt>
                      <c:pt idx="4">
                        <c:v>122</c:v>
                      </c:pt>
                      <c:pt idx="5">
                        <c:v>106</c:v>
                      </c:pt>
                      <c:pt idx="6">
                        <c:v>120</c:v>
                      </c:pt>
                      <c:pt idx="7">
                        <c:v>203</c:v>
                      </c:pt>
                      <c:pt idx="8">
                        <c:v>194</c:v>
                      </c:pt>
                      <c:pt idx="9">
                        <c:v>402</c:v>
                      </c:pt>
                      <c:pt idx="10">
                        <c:v>469</c:v>
                      </c:pt>
                      <c:pt idx="11">
                        <c:v>348</c:v>
                      </c:pt>
                      <c:pt idx="12">
                        <c:v>2395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4D5-420C-9332-F7ECF9598E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5-420C-9332-F7ECF9598E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5-420C-9332-F7ECF9598E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5-420C-9332-F7ECF9598E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5-420C-9332-F7ECF9598E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5-420C-9332-F7ECF9598E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5-420C-9332-F7ECF9598E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5-420C-9332-F7ECF9598E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5-420C-9332-F7ECF9598E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5-420C-9332-F7ECF9598E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5-420C-9332-F7ECF9598E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D5-420C-9332-F7ECF9598E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D5-420C-9332-F7ECF9598E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D5-420C-9332-F7ECF9598EE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0.39782608695652177</c:v>
                </c:pt>
                <c:pt idx="1">
                  <c:v>0.22045454545454546</c:v>
                </c:pt>
                <c:pt idx="2">
                  <c:v>0.25555555555555554</c:v>
                </c:pt>
                <c:pt idx="3">
                  <c:v>-2.7932960893854775E-2</c:v>
                </c:pt>
                <c:pt idx="4">
                  <c:v>0.2872340425531914</c:v>
                </c:pt>
                <c:pt idx="5">
                  <c:v>0.203125</c:v>
                </c:pt>
                <c:pt idx="6">
                  <c:v>0.14814814814814814</c:v>
                </c:pt>
                <c:pt idx="7">
                  <c:v>-0.2638297872340426</c:v>
                </c:pt>
                <c:pt idx="8">
                  <c:v>9.009009009008917E-3</c:v>
                </c:pt>
                <c:pt idx="9">
                  <c:v>3.2894736842106198E-3</c:v>
                </c:pt>
                <c:pt idx="10">
                  <c:v>-8.0160320641282534E-2</c:v>
                </c:pt>
                <c:pt idx="12">
                  <c:v>0.11261792452830188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D5-420C-9332-F7ECF9598EE6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0.69210526315789478</c:v>
                </c:pt>
                <c:pt idx="1">
                  <c:v>0.12578616352201255</c:v>
                </c:pt>
                <c:pt idx="2">
                  <c:v>-0.10031847133757965</c:v>
                </c:pt>
                <c:pt idx="3">
                  <c:v>-0.15121951219512197</c:v>
                </c:pt>
                <c:pt idx="4">
                  <c:v>0.24102564102564106</c:v>
                </c:pt>
                <c:pt idx="5">
                  <c:v>0.60416666666666674</c:v>
                </c:pt>
                <c:pt idx="6">
                  <c:v>0.40909090909090917</c:v>
                </c:pt>
                <c:pt idx="7">
                  <c:v>0.23571428571428577</c:v>
                </c:pt>
                <c:pt idx="8">
                  <c:v>0.25139664804469275</c:v>
                </c:pt>
                <c:pt idx="9">
                  <c:v>-0.23173803526448367</c:v>
                </c:pt>
                <c:pt idx="10">
                  <c:v>-0.14365671641791045</c:v>
                </c:pt>
                <c:pt idx="12">
                  <c:v>7.0334656834940334E-2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D5-420C-9332-F7ECF959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6381</c:v>
                </c:pt>
                <c:pt idx="1">
                  <c:v>668</c:v>
                </c:pt>
                <c:pt idx="2">
                  <c:v>2547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F-4D33-8EA8-4A9DA418038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24273</c:v>
                </c:pt>
                <c:pt idx="1">
                  <c:v>1249</c:v>
                </c:pt>
                <c:pt idx="2">
                  <c:v>19114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F-4D33-8EA8-4A9DA418038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22192</c:v>
                </c:pt>
                <c:pt idx="1">
                  <c:v>1413</c:v>
                </c:pt>
                <c:pt idx="2">
                  <c:v>20779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F-4D33-8EA8-4A9DA418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-8.5733119103530653E-2</c:v>
                </c:pt>
                <c:pt idx="1">
                  <c:v>0.13130504403522814</c:v>
                </c:pt>
                <c:pt idx="2">
                  <c:v>8.7108925394998371E-2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F-4D33-8EA8-4A9DA4180380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0.33977300169041302</c:v>
                </c:pt>
                <c:pt idx="1">
                  <c:v>-0.38431372549019605</c:v>
                </c:pt>
                <c:pt idx="2">
                  <c:v>0.45623379353843996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F-4D33-8EA8-4A9DA4180380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F-4D33-8EA8-4A9DA4180380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6.3671593366979098E-2</c:v>
                </c:pt>
                <c:pt idx="2">
                  <c:v>0.93632840663302086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F-4D33-8EA8-4A9DA418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B7-44B7-90C8-10A791ABD09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B7-44B7-90C8-10A791ABD09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B7-44B7-90C8-10A791ABD09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B7-44B7-90C8-10A791ABD0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3724</c:v>
                </c:pt>
                <c:pt idx="1">
                  <c:v>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B7-44B7-90C8-10A791ABD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7257</c:v>
                </c:pt>
                <c:pt idx="1">
                  <c:v>2063</c:v>
                </c:pt>
                <c:pt idx="2">
                  <c:v>2176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5-414B-9647-A1403AA20C4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10867</c:v>
                </c:pt>
                <c:pt idx="1">
                  <c:v>2888</c:v>
                </c:pt>
                <c:pt idx="2">
                  <c:v>5331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5-414B-9647-A1403AA20C4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10407</c:v>
                </c:pt>
                <c:pt idx="1">
                  <c:v>3724</c:v>
                </c:pt>
                <c:pt idx="2">
                  <c:v>6683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F5-414B-9647-A1403AA20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-4.2329989877611163E-2</c:v>
                </c:pt>
                <c:pt idx="1">
                  <c:v>0.28947368421052633</c:v>
                </c:pt>
                <c:pt idx="2">
                  <c:v>0.25361095479272189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F5-414B-9647-A1403AA20C4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-0.37220244917656997</c:v>
                </c:pt>
                <c:pt idx="1">
                  <c:v>-0.36698963114057459</c:v>
                </c:pt>
                <c:pt idx="2">
                  <c:v>-0.37507013278473911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F5-414B-9647-A1403AA20C4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F5-414B-9647-A1403AA20C4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0.35783607187469973</c:v>
                </c:pt>
                <c:pt idx="2">
                  <c:v>0.64216392812530032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F5-414B-9647-A1403AA20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9-4174-B9AA-A65F3A82B0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989-4174-B9AA-A65F3A82B0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989-4174-B9AA-A65F3A82B0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89-4174-B9AA-A65F3A82B03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89-4174-B9AA-A65F3A82B03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989-4174-B9AA-A65F3A82B03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989-4174-B9AA-A65F3A82B03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989-4174-B9AA-A65F3A82B03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989-4174-B9AA-A65F3A82B03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89-4174-B9AA-A65F3A82B03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9-4174-B9AA-A65F3A82B03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9-4174-B9AA-A65F3A82B03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9-4174-B9AA-A65F3A82B03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9-4174-B9AA-A65F3A82B03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9-4174-B9AA-A65F3A82B03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9-4174-B9AA-A65F3A82B03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89-4174-B9AA-A65F3A82B03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89-4174-B9AA-A65F3A82B03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89-4174-B9AA-A65F3A82B03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989-4174-B9AA-A65F3A82B03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89-4174-B9AA-A65F3A82B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C-41A6-9ABB-7B851C7BC08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C-41A6-9ABB-7B851C7BC08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C-41A6-9ABB-7B851C7BC08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C-41A6-9ABB-7B851C7BC08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C-41A6-9ABB-7B851C7BC08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C-41A6-9ABB-7B851C7BC08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C-41A6-9ABB-7B851C7BC08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C-41A6-9ABB-7B851C7BC08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C-41A6-9ABB-7B851C7BC08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C-41A6-9ABB-7B851C7BC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6EC-41A6-9ABB-7B851C7BC08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C-41A6-9ABB-7B851C7BC08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C-41A6-9ABB-7B851C7BC08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C-41A6-9ABB-7B851C7BC08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C-41A6-9ABB-7B851C7BC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6EC-41A6-9ABB-7B851C7BC08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6EC-41A6-9ABB-7B851C7BC08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C-41A6-9ABB-7B851C7BC08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C-41A6-9ABB-7B851C7BC08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C-41A6-9ABB-7B851C7BC08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C-41A6-9ABB-7B851C7BC08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C-41A6-9ABB-7B851C7BC08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C-41A6-9ABB-7B851C7BC08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C-41A6-9ABB-7B851C7BC08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C-41A6-9ABB-7B851C7BC08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C-41A6-9ABB-7B851C7BC08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C-41A6-9ABB-7B851C7BC08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C-41A6-9ABB-7B851C7BC08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C-41A6-9ABB-7B851C7BC08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C-41A6-9ABB-7B851C7BC08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C-41A6-9ABB-7B851C7BC08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C-41A6-9ABB-7B851C7BC08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EC-41A6-9ABB-7B851C7BC0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6EC-41A6-9ABB-7B851C7BC08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EC-41A6-9ABB-7B851C7BC0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6EC-41A6-9ABB-7B851C7BC0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6EC-41A6-9ABB-7B851C7BC0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6EC-41A6-9ABB-7B851C7BC0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6EC-41A6-9ABB-7B851C7BC0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6EC-41A6-9ABB-7B851C7BC0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6EC-41A6-9ABB-7B851C7BC0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6EC-41A6-9ABB-7B851C7BC0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6EC-41A6-9ABB-7B851C7BC0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6EC-41A6-9ABB-7B851C7BC0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6EC-41A6-9ABB-7B851C7BC0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6EC-41A6-9ABB-7B851C7BC0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6EC-41A6-9ABB-7B851C7BC0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6EC-41A6-9ABB-7B851C7BC0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6EC-41A6-9ABB-7B851C7BC08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6EC-41A6-9ABB-7B851C7BC08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C-41A6-9ABB-7B851C7BC08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EC-41A6-9ABB-7B851C7BC08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C-41A6-9ABB-7B851C7BC08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C-41A6-9ABB-7B851C7BC08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C-41A6-9ABB-7B851C7BC08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C-41A6-9ABB-7B851C7BC08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C-41A6-9ABB-7B851C7BC08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C-41A6-9ABB-7B851C7BC08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C-41A6-9ABB-7B851C7BC08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C-41A6-9ABB-7B851C7BC08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C-41A6-9ABB-7B851C7BC08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C-41A6-9ABB-7B851C7BC08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C-41A6-9ABB-7B851C7BC08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C-41A6-9ABB-7B851C7BC08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C-41A6-9ABB-7B851C7BC08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C-41A6-9ABB-7B851C7BC0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6EC-41A6-9ABB-7B851C7BC08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C-41A6-9ABB-7B851C7BC08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EC-41A6-9ABB-7B851C7BC08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C-41A6-9ABB-7B851C7BC08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C-41A6-9ABB-7B851C7BC08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C-41A6-9ABB-7B851C7BC08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C-41A6-9ABB-7B851C7BC08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C-41A6-9ABB-7B851C7BC08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C-41A6-9ABB-7B851C7BC08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C-41A6-9ABB-7B851C7BC08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C-41A6-9ABB-7B851C7BC08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C-41A6-9ABB-7B851C7BC08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C-41A6-9ABB-7B851C7BC08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C-41A6-9ABB-7B851C7BC08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C-41A6-9ABB-7B851C7BC08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C-41A6-9ABB-7B851C7BC08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C-41A6-9ABB-7B851C7BC0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6EC-41A6-9ABB-7B851C7B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E-480F-9780-09416B5CE1C6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E-480F-9780-09416B5CE1C6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E-480F-9780-09416B5C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E-480F-9780-09416B5CE1C6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E-480F-9780-09416B5CE1C6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FE-480F-9780-09416B5CE1C6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FE-480F-9780-09416B5C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F-439C-82EB-B86D4152EB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63F-439C-82EB-B86D4152EB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3F-439C-82EB-B86D4152EB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3F-439C-82EB-B86D4152EB0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3F-439C-82EB-B86D4152EB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63F-439C-82EB-B86D4152EB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63F-439C-82EB-B86D4152EB0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63F-439C-82EB-B86D4152EB0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63F-439C-82EB-B86D4152EB0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63F-439C-82EB-B86D4152EB0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3F-439C-82EB-B86D4152EB0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3F-439C-82EB-B86D4152EB0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3F-439C-82EB-B86D4152EB0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3F-439C-82EB-B86D4152EB0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3F-439C-82EB-B86D4152EB0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3F-439C-82EB-B86D4152EB0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3F-439C-82EB-B86D4152EB0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3F-439C-82EB-B86D4152EB0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3F-439C-82EB-B86D4152EB0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63F-439C-82EB-B86D4152EB0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3F-439C-82EB-B86D4152E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9-4BE5-99AD-AD334B063B5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9-4BE5-99AD-AD334B063B5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9-4BE5-99AD-AD334B063B5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9-4BE5-99AD-AD334B063B5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9-4BE5-99AD-AD334B063B5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9-4BE5-99AD-AD334B063B5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69-4BE5-99AD-AD334B063B5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69-4BE5-99AD-AD334B063B5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69-4BE5-99AD-AD334B063B5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69-4BE5-99AD-AD334B063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469-4BE5-99AD-AD334B063B5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69-4BE5-99AD-AD334B063B5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69-4BE5-99AD-AD334B063B5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69-4BE5-99AD-AD334B063B5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69-4BE5-99AD-AD334B063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469-4BE5-99AD-AD334B063B5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469-4BE5-99AD-AD334B063B5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69-4BE5-99AD-AD334B063B5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69-4BE5-99AD-AD334B063B5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69-4BE5-99AD-AD334B063B5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69-4BE5-99AD-AD334B063B5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69-4BE5-99AD-AD334B063B5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69-4BE5-99AD-AD334B063B5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69-4BE5-99AD-AD334B063B5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69-4BE5-99AD-AD334B063B5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69-4BE5-99AD-AD334B063B5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69-4BE5-99AD-AD334B063B5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69-4BE5-99AD-AD334B063B5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69-4BE5-99AD-AD334B063B5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69-4BE5-99AD-AD334B063B5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69-4BE5-99AD-AD334B063B5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69-4BE5-99AD-AD334B063B5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69-4BE5-99AD-AD334B063B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469-4BE5-99AD-AD334B063B5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69-4BE5-99AD-AD334B063B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469-4BE5-99AD-AD334B063B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469-4BE5-99AD-AD334B063B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469-4BE5-99AD-AD334B063B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469-4BE5-99AD-AD334B063B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469-4BE5-99AD-AD334B063B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469-4BE5-99AD-AD334B063B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469-4BE5-99AD-AD334B063B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469-4BE5-99AD-AD334B063B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469-4BE5-99AD-AD334B063B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469-4BE5-99AD-AD334B063B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469-4BE5-99AD-AD334B063B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469-4BE5-99AD-AD334B063B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469-4BE5-99AD-AD334B063B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469-4BE5-99AD-AD334B063B5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469-4BE5-99AD-AD334B063B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69-4BE5-99AD-AD334B063B5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69-4BE5-99AD-AD334B063B5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69-4BE5-99AD-AD334B063B5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69-4BE5-99AD-AD334B063B5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69-4BE5-99AD-AD334B063B5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69-4BE5-99AD-AD334B063B5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69-4BE5-99AD-AD334B063B5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69-4BE5-99AD-AD334B063B5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69-4BE5-99AD-AD334B063B5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69-4BE5-99AD-AD334B063B5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469-4BE5-99AD-AD334B063B5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469-4BE5-99AD-AD334B063B5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469-4BE5-99AD-AD334B063B5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469-4BE5-99AD-AD334B063B5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469-4BE5-99AD-AD334B063B5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469-4BE5-99AD-AD334B063B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469-4BE5-99AD-AD334B063B5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469-4BE5-99AD-AD334B063B5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469-4BE5-99AD-AD334B063B5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469-4BE5-99AD-AD334B063B5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469-4BE5-99AD-AD334B063B5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469-4BE5-99AD-AD334B063B5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469-4BE5-99AD-AD334B063B5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469-4BE5-99AD-AD334B063B5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469-4BE5-99AD-AD334B063B5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469-4BE5-99AD-AD334B063B5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469-4BE5-99AD-AD334B063B5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469-4BE5-99AD-AD334B063B5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469-4BE5-99AD-AD334B063B5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469-4BE5-99AD-AD334B063B5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469-4BE5-99AD-AD334B063B5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469-4BE5-99AD-AD334B063B5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469-4BE5-99AD-AD334B063B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469-4BE5-99AD-AD334B06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0-4607-8D8B-022D904E3D6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0-4607-8D8B-022D904E3D6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10-4607-8D8B-022D904E3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10-4607-8D8B-022D904E3D69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10-4607-8D8B-022D904E3D69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10-4607-8D8B-022D904E3D69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10-4607-8D8B-022D904E3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F-485E-B7FE-84BC9F9BBD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9F-485E-B7FE-84BC9F9BBD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9F-485E-B7FE-84BC9F9BBD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9F-485E-B7FE-84BC9F9BBD7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9F-485E-B7FE-84BC9F9BBD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B9F-485E-B7FE-84BC9F9BBD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B9F-485E-B7FE-84BC9F9BBD7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B9F-485E-B7FE-84BC9F9BBD7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B9F-485E-B7FE-84BC9F9BBD7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B9F-485E-B7FE-84BC9F9BBD7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F-485E-B7FE-84BC9F9BBD7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F-485E-B7FE-84BC9F9BBD7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F-485E-B7FE-84BC9F9BBD7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F-485E-B7FE-84BC9F9BBD7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F-485E-B7FE-84BC9F9BBD7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F-485E-B7FE-84BC9F9BBD7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F-485E-B7FE-84BC9F9BBD7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F-485E-B7FE-84BC9F9BBD7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F-485E-B7FE-84BC9F9BBD7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B9F-485E-B7FE-84BC9F9BBD7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B9F-485E-B7FE-84BC9F9B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6-445B-AC88-4295AD301C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369</c:v>
                </c:pt>
                <c:pt idx="1">
                  <c:v>333</c:v>
                </c:pt>
                <c:pt idx="2">
                  <c:v>444</c:v>
                </c:pt>
                <c:pt idx="3">
                  <c:v>365</c:v>
                </c:pt>
                <c:pt idx="4">
                  <c:v>321</c:v>
                </c:pt>
                <c:pt idx="5">
                  <c:v>183</c:v>
                </c:pt>
                <c:pt idx="6">
                  <c:v>203</c:v>
                </c:pt>
                <c:pt idx="7">
                  <c:v>380</c:v>
                </c:pt>
                <c:pt idx="8">
                  <c:v>211</c:v>
                </c:pt>
                <c:pt idx="9">
                  <c:v>329</c:v>
                </c:pt>
                <c:pt idx="10">
                  <c:v>378</c:v>
                </c:pt>
                <c:pt idx="11">
                  <c:v>338</c:v>
                </c:pt>
                <c:pt idx="12">
                  <c:v>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6-445B-AC88-4295AD301C3D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46-445B-AC88-4295AD301C3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325</c:v>
                </c:pt>
                <c:pt idx="1">
                  <c:v>388</c:v>
                </c:pt>
                <c:pt idx="2">
                  <c:v>383</c:v>
                </c:pt>
                <c:pt idx="3">
                  <c:v>282</c:v>
                </c:pt>
                <c:pt idx="4">
                  <c:v>279</c:v>
                </c:pt>
                <c:pt idx="5">
                  <c:v>122</c:v>
                </c:pt>
                <c:pt idx="6">
                  <c:v>200</c:v>
                </c:pt>
                <c:pt idx="7">
                  <c:v>410</c:v>
                </c:pt>
                <c:pt idx="8">
                  <c:v>154</c:v>
                </c:pt>
                <c:pt idx="9">
                  <c:v>223</c:v>
                </c:pt>
                <c:pt idx="10">
                  <c:v>289</c:v>
                </c:pt>
                <c:pt idx="11">
                  <c:v>357</c:v>
                </c:pt>
                <c:pt idx="12">
                  <c:v>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6-445B-AC88-4295AD301C3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46-445B-AC88-4295AD301C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46-445B-AC88-4295AD301C3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46-445B-AC88-4295AD301C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46-445B-AC88-4295AD301C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2">
                  <c:v>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46-445B-AC88-4295AD30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46-445B-AC88-4295AD301C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46-445B-AC88-4295AD301C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46-445B-AC88-4295AD301C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46-445B-AC88-4295AD301C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46-445B-AC88-4295AD301C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46-445B-AC88-4295AD301C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46-445B-AC88-4295AD301C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46-445B-AC88-4295AD301C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46-445B-AC88-4295AD301C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46-445B-AC88-4295AD301C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46-445B-AC88-4295AD301C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46-445B-AC88-4295AD301C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46-445B-AC88-4295AD301C3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-0.21106557377049184</c:v>
                </c:pt>
                <c:pt idx="1">
                  <c:v>0.13432835820895517</c:v>
                </c:pt>
                <c:pt idx="2">
                  <c:v>4.7008547008547064E-2</c:v>
                </c:pt>
                <c:pt idx="3">
                  <c:v>0.12999999999999989</c:v>
                </c:pt>
                <c:pt idx="4">
                  <c:v>-4.8543689320388328E-2</c:v>
                </c:pt>
                <c:pt idx="5">
                  <c:v>-0.21333333333333337</c:v>
                </c:pt>
                <c:pt idx="6">
                  <c:v>-1.0752688172043001E-2</c:v>
                </c:pt>
                <c:pt idx="7">
                  <c:v>1.8292682926829285E-2</c:v>
                </c:pt>
                <c:pt idx="8">
                  <c:v>-0.26923076923076927</c:v>
                </c:pt>
                <c:pt idx="9">
                  <c:v>-1.379310344827589E-2</c:v>
                </c:pt>
                <c:pt idx="10">
                  <c:v>-0.18805309734513276</c:v>
                </c:pt>
                <c:pt idx="12">
                  <c:v>-4.9148282602624938E-2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46-445B-AC88-4295AD301C3D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4.3360433604336057E-2</c:v>
                </c:pt>
                <c:pt idx="1">
                  <c:v>0.36936936936936937</c:v>
                </c:pt>
                <c:pt idx="2">
                  <c:v>0.10360360360360366</c:v>
                </c:pt>
                <c:pt idx="3">
                  <c:v>-7.1232876712328808E-2</c:v>
                </c:pt>
                <c:pt idx="4">
                  <c:v>-8.411214953271029E-2</c:v>
                </c:pt>
                <c:pt idx="5">
                  <c:v>-0.35519125683060104</c:v>
                </c:pt>
                <c:pt idx="6">
                  <c:v>-9.3596059113300489E-2</c:v>
                </c:pt>
                <c:pt idx="7">
                  <c:v>-0.12105263157894741</c:v>
                </c:pt>
                <c:pt idx="8">
                  <c:v>-0.27962085308056872</c:v>
                </c:pt>
                <c:pt idx="9">
                  <c:v>-0.1306990881458967</c:v>
                </c:pt>
                <c:pt idx="10">
                  <c:v>-2.9100529100529071E-2</c:v>
                </c:pt>
                <c:pt idx="12">
                  <c:v>-3.1569965870307137E-2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46-445B-AC88-4295AD30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48-4DD1-BF2E-A7913142FD2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48-4DD1-BF2E-A7913142FD2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8-4DD1-BF2E-A7913142FD2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8-4DD1-BF2E-A7913142FD2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8-4DD1-BF2E-A7913142FD2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8-4DD1-BF2E-A7913142FD2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8-4DD1-BF2E-A7913142FD2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8-4DD1-BF2E-A7913142FD2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8-4DD1-BF2E-A7913142FD2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8-4DD1-BF2E-A7913142F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748-4DD1-BF2E-A7913142FD2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48-4DD1-BF2E-A7913142FD2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48-4DD1-BF2E-A7913142FD2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48-4DD1-BF2E-A7913142FD2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48-4DD1-BF2E-A7913142F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748-4DD1-BF2E-A7913142FD2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748-4DD1-BF2E-A7913142FD2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48-4DD1-BF2E-A7913142FD2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48-4DD1-BF2E-A7913142FD2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48-4DD1-BF2E-A7913142FD2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48-4DD1-BF2E-A7913142FD2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48-4DD1-BF2E-A7913142FD2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48-4DD1-BF2E-A7913142FD2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48-4DD1-BF2E-A7913142FD2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48-4DD1-BF2E-A7913142FD2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48-4DD1-BF2E-A7913142FD2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48-4DD1-BF2E-A7913142FD2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48-4DD1-BF2E-A7913142FD2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48-4DD1-BF2E-A7913142FD2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48-4DD1-BF2E-A7913142FD2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48-4DD1-BF2E-A7913142FD2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48-4DD1-BF2E-A7913142FD2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48-4DD1-BF2E-A7913142FD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748-4DD1-BF2E-A7913142FD2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48-4DD1-BF2E-A7913142FD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748-4DD1-BF2E-A7913142FD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748-4DD1-BF2E-A7913142FD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748-4DD1-BF2E-A7913142FD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748-4DD1-BF2E-A7913142FD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748-4DD1-BF2E-A7913142FD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748-4DD1-BF2E-A7913142FD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748-4DD1-BF2E-A7913142FD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748-4DD1-BF2E-A7913142FD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748-4DD1-BF2E-A7913142FD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748-4DD1-BF2E-A7913142FD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748-4DD1-BF2E-A7913142FD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748-4DD1-BF2E-A7913142FD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748-4DD1-BF2E-A7913142FD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748-4DD1-BF2E-A7913142FD2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748-4DD1-BF2E-A7913142FD2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48-4DD1-BF2E-A7913142FD2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48-4DD1-BF2E-A7913142FD2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48-4DD1-BF2E-A7913142FD2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48-4DD1-BF2E-A7913142FD2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48-4DD1-BF2E-A7913142FD2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48-4DD1-BF2E-A7913142FD2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48-4DD1-BF2E-A7913142FD2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48-4DD1-BF2E-A7913142FD2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48-4DD1-BF2E-A7913142FD2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48-4DD1-BF2E-A7913142FD2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48-4DD1-BF2E-A7913142FD2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748-4DD1-BF2E-A7913142FD2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48-4DD1-BF2E-A7913142FD2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748-4DD1-BF2E-A7913142FD2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48-4DD1-BF2E-A7913142FD2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748-4DD1-BF2E-A7913142FD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748-4DD1-BF2E-A7913142FD2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748-4DD1-BF2E-A7913142FD2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48-4DD1-BF2E-A7913142FD2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748-4DD1-BF2E-A7913142FD2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48-4DD1-BF2E-A7913142FD2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748-4DD1-BF2E-A7913142FD2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48-4DD1-BF2E-A7913142FD2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748-4DD1-BF2E-A7913142FD2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48-4DD1-BF2E-A7913142FD2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748-4DD1-BF2E-A7913142FD2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48-4DD1-BF2E-A7913142FD2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748-4DD1-BF2E-A7913142FD2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48-4DD1-BF2E-A7913142FD2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748-4DD1-BF2E-A7913142FD2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48-4DD1-BF2E-A7913142FD2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748-4DD1-BF2E-A7913142FD2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48-4DD1-BF2E-A7913142FD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748-4DD1-BF2E-A7913142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C-4852-8436-87108656967D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C-4852-8436-87108656967D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8C-4852-8436-871086569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8C-4852-8436-87108656967D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8C-4852-8436-87108656967D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8C-4852-8436-87108656967D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8C-4852-8436-871086569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2-458C-BA2F-5EB3B92A4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2-458C-BA2F-5EB3B92A4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25698</c:v>
                </c:pt>
                <c:pt idx="1">
                  <c:v>17520</c:v>
                </c:pt>
                <c:pt idx="2">
                  <c:v>10731</c:v>
                </c:pt>
                <c:pt idx="3">
                  <c:v>7339</c:v>
                </c:pt>
                <c:pt idx="4">
                  <c:v>17966</c:v>
                </c:pt>
                <c:pt idx="5">
                  <c:v>17518</c:v>
                </c:pt>
                <c:pt idx="6">
                  <c:v>22136</c:v>
                </c:pt>
                <c:pt idx="7">
                  <c:v>21880</c:v>
                </c:pt>
                <c:pt idx="8">
                  <c:v>7541</c:v>
                </c:pt>
                <c:pt idx="9">
                  <c:v>8622</c:v>
                </c:pt>
                <c:pt idx="10">
                  <c:v>6073</c:v>
                </c:pt>
                <c:pt idx="11">
                  <c:v>12392</c:v>
                </c:pt>
                <c:pt idx="12">
                  <c:v>3203</c:v>
                </c:pt>
                <c:pt idx="13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2-4A09-9E09-EE598570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0.46678082191780823</c:v>
                </c:pt>
                <c:pt idx="1">
                  <c:v>0.63265306122448983</c:v>
                </c:pt>
                <c:pt idx="2">
                  <c:v>0.46218830903392827</c:v>
                </c:pt>
                <c:pt idx="3">
                  <c:v>-0.59150617833685848</c:v>
                </c:pt>
                <c:pt idx="4">
                  <c:v>2.5573695627354676E-2</c:v>
                </c:pt>
                <c:pt idx="5">
                  <c:v>-0.20861944344054928</c:v>
                </c:pt>
                <c:pt idx="6">
                  <c:v>1.1700182815356452E-2</c:v>
                </c:pt>
                <c:pt idx="7">
                  <c:v>1.9014719533218405</c:v>
                </c:pt>
                <c:pt idx="8">
                  <c:v>-0.12537694270470889</c:v>
                </c:pt>
                <c:pt idx="9">
                  <c:v>0.41972665898238093</c:v>
                </c:pt>
                <c:pt idx="10">
                  <c:v>-0.50992575855390576</c:v>
                </c:pt>
                <c:pt idx="11">
                  <c:v>2.8688729316266</c:v>
                </c:pt>
                <c:pt idx="12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2-4A09-9E09-EE5985705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12024</c:v>
                </c:pt>
                <c:pt idx="1">
                  <c:v>16289</c:v>
                </c:pt>
                <c:pt idx="2">
                  <c:v>11001</c:v>
                </c:pt>
                <c:pt idx="3">
                  <c:v>8684</c:v>
                </c:pt>
                <c:pt idx="4">
                  <c:v>19153</c:v>
                </c:pt>
                <c:pt idx="5">
                  <c:v>16764</c:v>
                </c:pt>
                <c:pt idx="6">
                  <c:v>15170</c:v>
                </c:pt>
                <c:pt idx="7">
                  <c:v>13564</c:v>
                </c:pt>
                <c:pt idx="8">
                  <c:v>17617</c:v>
                </c:pt>
                <c:pt idx="9">
                  <c:v>10581</c:v>
                </c:pt>
                <c:pt idx="10">
                  <c:v>10665</c:v>
                </c:pt>
                <c:pt idx="11">
                  <c:v>7960</c:v>
                </c:pt>
                <c:pt idx="12">
                  <c:v>16637</c:v>
                </c:pt>
                <c:pt idx="13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5-4902-85D6-8688B7F5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-0.261833138928111</c:v>
                </c:pt>
                <c:pt idx="1">
                  <c:v>0.48068357422052532</c:v>
                </c:pt>
                <c:pt idx="2">
                  <c:v>0.26681252878857675</c:v>
                </c:pt>
                <c:pt idx="3">
                  <c:v>-0.54659844410797265</c:v>
                </c:pt>
                <c:pt idx="4">
                  <c:v>0.14250775471247912</c:v>
                </c:pt>
                <c:pt idx="5">
                  <c:v>0.10507580751483192</c:v>
                </c:pt>
                <c:pt idx="6">
                  <c:v>0.1184016514302566</c:v>
                </c:pt>
                <c:pt idx="7">
                  <c:v>-0.23006187205540107</c:v>
                </c:pt>
                <c:pt idx="8">
                  <c:v>0.6649655042056517</c:v>
                </c:pt>
                <c:pt idx="9">
                  <c:v>-7.8762306610408173E-3</c:v>
                </c:pt>
                <c:pt idx="10">
                  <c:v>0.33982412060301503</c:v>
                </c:pt>
                <c:pt idx="11">
                  <c:v>-0.52154835607381145</c:v>
                </c:pt>
                <c:pt idx="12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5-4902-85D6-8688B7F5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F4-4177-AB51-C6B6609D5E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74</c:v>
                </c:pt>
                <c:pt idx="1">
                  <c:v>64</c:v>
                </c:pt>
                <c:pt idx="2">
                  <c:v>61</c:v>
                </c:pt>
                <c:pt idx="3">
                  <c:v>47</c:v>
                </c:pt>
                <c:pt idx="4">
                  <c:v>19</c:v>
                </c:pt>
                <c:pt idx="5">
                  <c:v>44</c:v>
                </c:pt>
                <c:pt idx="6">
                  <c:v>26</c:v>
                </c:pt>
                <c:pt idx="7">
                  <c:v>22</c:v>
                </c:pt>
                <c:pt idx="8">
                  <c:v>16</c:v>
                </c:pt>
                <c:pt idx="9">
                  <c:v>27</c:v>
                </c:pt>
                <c:pt idx="10">
                  <c:v>79</c:v>
                </c:pt>
                <c:pt idx="11">
                  <c:v>40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4-4177-AB51-C6B6609D5E3D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F4-4177-AB51-C6B6609D5E3D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81</c:v>
                </c:pt>
                <c:pt idx="2">
                  <c:v>80</c:v>
                </c:pt>
                <c:pt idx="3">
                  <c:v>60</c:v>
                </c:pt>
                <c:pt idx="4">
                  <c:v>32</c:v>
                </c:pt>
                <c:pt idx="5">
                  <c:v>31</c:v>
                </c:pt>
                <c:pt idx="6">
                  <c:v>61</c:v>
                </c:pt>
                <c:pt idx="7">
                  <c:v>59</c:v>
                </c:pt>
                <c:pt idx="8">
                  <c:v>30</c:v>
                </c:pt>
                <c:pt idx="9">
                  <c:v>37</c:v>
                </c:pt>
                <c:pt idx="10">
                  <c:v>70</c:v>
                </c:pt>
                <c:pt idx="11">
                  <c:v>52</c:v>
                </c:pt>
                <c:pt idx="12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4-4177-AB51-C6B6609D5E3D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F4-4177-AB51-C6B6609D5E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F4-4177-AB51-C6B6609D5E3D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F4-4177-AB51-C6B6609D5E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F4-4177-AB51-C6B6609D5E3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2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F4-4177-AB51-C6B6609D5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4-4177-AB51-C6B6609D5E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4-4177-AB51-C6B6609D5E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4-4177-AB51-C6B6609D5E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F4-4177-AB51-C6B6609D5E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F4-4177-AB51-C6B6609D5E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F4-4177-AB51-C6B6609D5E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F4-4177-AB51-C6B6609D5E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F4-4177-AB51-C6B6609D5E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F4-4177-AB51-C6B6609D5E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F4-4177-AB51-C6B6609D5E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F4-4177-AB51-C6B6609D5E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F4-4177-AB51-C6B6609D5E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F4-4177-AB51-C6B6609D5E3D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1.1111111111111112</c:v>
                </c:pt>
                <c:pt idx="1">
                  <c:v>1.8787878787878789</c:v>
                </c:pt>
                <c:pt idx="2">
                  <c:v>0.3098591549295775</c:v>
                </c:pt>
                <c:pt idx="3">
                  <c:v>0.97727272727272729</c:v>
                </c:pt>
                <c:pt idx="4">
                  <c:v>0.53125</c:v>
                </c:pt>
                <c:pt idx="5">
                  <c:v>-0.40625</c:v>
                </c:pt>
                <c:pt idx="6">
                  <c:v>-0.41860465116279066</c:v>
                </c:pt>
                <c:pt idx="7">
                  <c:v>0.20408163265306123</c:v>
                </c:pt>
                <c:pt idx="8">
                  <c:v>0</c:v>
                </c:pt>
                <c:pt idx="9">
                  <c:v>0.42500000000000004</c:v>
                </c:pt>
                <c:pt idx="10">
                  <c:v>-0.39047619047619042</c:v>
                </c:pt>
                <c:pt idx="12">
                  <c:v>0.33099824868651484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F4-4177-AB51-C6B6609D5E3D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1.310810810810811</c:v>
                </c:pt>
                <c:pt idx="1">
                  <c:v>0.484375</c:v>
                </c:pt>
                <c:pt idx="2">
                  <c:v>0.52459016393442615</c:v>
                </c:pt>
                <c:pt idx="3">
                  <c:v>0.85106382978723394</c:v>
                </c:pt>
                <c:pt idx="4">
                  <c:v>1.5789473684210527</c:v>
                </c:pt>
                <c:pt idx="5">
                  <c:v>-0.56818181818181812</c:v>
                </c:pt>
                <c:pt idx="6">
                  <c:v>-3.8461538461538436E-2</c:v>
                </c:pt>
                <c:pt idx="7">
                  <c:v>1.6818181818181817</c:v>
                </c:pt>
                <c:pt idx="8">
                  <c:v>1.5625</c:v>
                </c:pt>
                <c:pt idx="9">
                  <c:v>1.1111111111111112</c:v>
                </c:pt>
                <c:pt idx="10">
                  <c:v>-0.189873417721519</c:v>
                </c:pt>
                <c:pt idx="12">
                  <c:v>0.58663883089770352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F4-4177-AB51-C6B6609D5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A1CE65-CBC7-4530-9CD2-41E69C65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E37D67-5898-4FFC-B8B9-BAF671352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B054FD-80BC-4A4D-A19B-2709963E4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C882F9-7439-47CD-A128-31929D369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43274F8-2183-47A3-A594-366EC2EC2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A158E9-2C47-4565-9E54-B72476FFB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10.407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31,9%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10.407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31,9%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9F1FEF3-929D-4BAF-BC5B-4440E1878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BA74D5-C6D6-4823-AC9E-A1DA7F46D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3B7682-FE4B-48CE-8091-D06795BA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8C40C7-8C94-4E9D-B886-DE33F5CE3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32.599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618F5B0-7E05-45E0-9954-14B46D239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850CDA-1251-4B3B-B425-030F6FC8F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EDBB7E-B431-47EB-A037-9039A302A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171705-4A85-4AA4-BCA8-9836B78F8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22.192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60557D5-7DDD-4B30-BE9F-72A62117B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6549A3-42A8-4BD8-B0FB-7C329C440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C38534-36F3-4463-9EE8-55B2FD222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38992E-A990-4AEC-B04E-E30C53BF5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10.407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7480890-C7D0-4109-8EF1-3D92E5B9B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69A7C1-4BF2-4FAC-8B1D-00D10A34D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1C73BDB-8212-4323-BF35-6889FD6B8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D641928-A00E-4D03-8429-15A8FDCF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213F6E-1E9F-48CD-A63B-C1A26AFAD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56CA50B-3127-4BD2-B9EE-F7CFB5263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74BE0A-503E-4F19-BC2F-46508C5E8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3227768-CC53-4539-87BA-C61468BC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5F5773-C5D6-4266-A0E7-7BA7965E8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1074E5B-BB60-4BDB-AED4-7E560CDB8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3D33A57-72C6-4AF1-A19A-7035693BE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D96DFD-ADF8-4A76-8A7F-902012836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A837965-929E-4913-B434-BE727F585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ACAD4A9-18C6-4E98-B4ED-F830CDA2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80043DF-95BC-4D0F-BC28-448AB79C0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983FE9-F22E-414E-A263-EB5CB75FF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26E42D-8216-482F-B359-3EF85640D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0BA492-7F83-4F2E-9008-D8BEE327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A568B4-1923-4927-A532-0E285AC79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2A2568B-0766-4C26-AA32-F0D99B3CE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EC8DC1-45FA-474D-BBBC-9EBA2A02D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0C600E-5A50-4B7B-B2F9-31D65BDD8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E880D7-0C97-431A-9A11-5A4C2ED5A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58843C-BC31-4CB1-B612-8070466AF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107FE3-77B2-450E-9917-5152A0C0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EF145B-8E62-4952-8C0B-615A2A5F3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F7050-7880-4FFD-A740-72496E7D9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8C25D9-041E-4315-A266-25F5492ED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154F8F-B4D3-4261-B24B-DAA0A48A8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CF57D4-FEAF-45E2-9AB1-0545CD8FB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F4FB65-2268-4693-ADEE-92E5F361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C7EDA95-7E52-4756-98BC-1B4C7E141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C65EBE-8E75-43D4-8B20-D213184BD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5739FE6-AAFE-448D-8EBF-435C57897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BC0BE8-AEC6-40B5-AF3D-DAFF6E66D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A8D1CC-6E45-4557-BE30-AFEDECF5A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DAB11F-73EB-4BCE-A2E6-719F4107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BBC6F54-385F-43A5-9B01-D2E5ADDEC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013258-A64A-4B5D-AEC7-0468150A0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5DA4CA-5CA6-460B-B176-80D6B259A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52EC55-7F98-4698-AA84-A372EF919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CD857F-AE5D-44CC-A7D3-E2BDDB1F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5389E3-81A6-4AB3-BA24-EB262E3B8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FAA01F-3A3B-4145-9204-94D3E5646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0F4A60-7437-4563-85E9-14687295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FA14C2-355B-46DE-966F-550C731AE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48BABE-9570-43C1-B42B-1F15B168A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D1F53C3-5642-4B69-A2F9-09F48124C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F97C7D-1915-4E2D-8BFA-3BD7E30B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AB204C-C1B4-420A-A72D-229E5099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74839D-A401-40A1-97F4-F021D19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EA72383-BAB5-44FB-9CFF-B5F6E2BC8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FAA3CD-3DBC-4F05-82F6-1E6A5FB19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4BA9FB-0E29-4AC2-A037-BB2F5534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9D3D7E-3979-43CB-8979-12DCD52DE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8CC96D-5D55-414A-BD62-83DD10F75A0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EF96ED-AEEA-F5EE-E859-ABB627A32A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C40079-75B1-3A6F-81CC-D96DD65299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C84B3-2F6A-4CD8-97FB-B6A19ABF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0273B2-EF2C-4EE3-9973-8C3F05FC9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7CFFEC-220C-49BB-ABA5-E9E36541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C97DA9-24F5-4746-ADCA-D17BE2455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4686B7-49CD-4E67-8610-28A8D6807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6D1EDD6-67F7-49D5-87CE-037875BB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55BAAA-ED85-4CAC-9C8E-7C802E4BE103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01E04A-1062-019F-433D-1D80896D40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7A1347-6BB1-A50C-B8CB-F8B5131055A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78F0E-8671-4D79-B936-782B42E0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0BCBA6-6212-46CC-B781-3C649320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E19C0F-8467-4745-BBE0-731C80B55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ACFD29-A7B5-4434-BBEF-D33A3AFBE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370D22-4331-458B-B0DF-86400AFB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692090E-3B3C-4C89-8AB1-78285BEF8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82C313-9F5C-4E48-AA69-0C82BFC4740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6F8DB66-BA62-DD9A-280E-A430CA0304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B0CFD70-A6B9-FCC6-DF74-90520BA47E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2F4BCF-CBB2-4BEB-87E2-643941A42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1D1A09-4C5C-417F-9941-9D8E7BDE2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9FA913-E3F1-406D-AC2F-2EB1621B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5E0190-3558-4B28-B1B0-E15DE171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8B2842-C790-466C-BFD6-D63B68BCA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D93778-1F30-4561-AB5C-47C6B801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3B36D7-4975-4ED6-AA3D-0D40E137B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771534-1C74-4838-84E7-3643BEF8F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8554CE-45F6-4C9C-AD50-41EDE4E27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0D5B12-0E24-43F6-84F9-CE9D0FD93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65B9115-697F-4128-87D4-89D2EA6BE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11C939E-1EF4-4EED-BA4A-CBECE29C6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9E1739E-3232-42F5-AA2C-71C47777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E476DAA-D149-4F41-ADEA-00F445B40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99AD1DE-19BF-4BB7-856F-86335E8A0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D6C7B40-0FED-4032-873E-E00E3048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1854FF9-0C3E-49ED-BA0C-8ACC3A674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FC0179-4EBE-4050-AE9B-475A03CD9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761274-3A29-4B36-AFA5-5DC1E7C43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D8175D-B32E-4626-9A11-38A0EBF8A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A0F7D7-2925-402B-8F0C-75348CBC2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C6C163-6816-4DC8-A5D8-3486F6BDE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96782C-F586-48A1-88DE-5F41D9F22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0EE2CA-AB72-486B-B84D-B23C43052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D78898-D56C-4F01-9489-1D515DBAE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532D9B-C687-416B-B2AC-7442727BE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138674-A619-479E-ADF1-26E66CC2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C8CF77-9446-4485-9251-96913B5D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FED6B0-A37E-4A8D-B6CB-B10591FAC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A81BE5-B53F-4930-B110-310BF954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D8A751-985A-4223-A210-6488B6706A7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A63094D-49DB-52B7-0D38-9DC2032D49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E4C9105-2519-300A-AB13-77CB1BE47E9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161A12-8E47-4791-85E6-38E86DF39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A3219-F515-4C95-9BED-53A0EA80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71A80A4-E2E2-4961-891C-878A957C02E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A464B37-C69B-551E-CEFF-68F6B9A8AF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FDBF8C-5289-9E2E-AD0E-8DF44D110AE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1AA2C1C-687C-4E14-8C1D-F61EB772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974A17-4A9B-4A9E-BEED-3F93CC36A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0D2B24-D629-43D5-9C01-33304585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057BA0-38EF-4B90-AB32-57C047EC4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E83E7B-A0C7-43BB-A905-890A3BD5A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74AEAC4-5628-42F4-A2D1-209BE9E6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4BB70C6-8085-4292-BF68-A5B9A35C9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24E52AE-6129-41C0-959B-E26279FF2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4F22FF3-1DF6-418A-9080-7B6BFAE01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DBBE6B7-9AB0-47AD-AB51-43932590D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1A2C95D-16AD-4687-85F8-8BD674D57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01D3B8A-48D8-48F9-B64D-B651DDA1F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05C800D-37A5-4249-BEF1-C7A93F8B6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0C361AF-BC37-49AA-985A-B8DC8DD3B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321CC-EE6F-49A7-9D12-FC81B7211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A83235-CCFA-4F28-A521-E4BC435F7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71525" cy="66294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8B71C3-E73F-413E-AAB5-59E0F4F8E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8330" cy="510821"/>
    <xdr:pic>
      <xdr:nvPicPr>
        <xdr:cNvPr id="4" name="Imagen 3">
          <a:extLst>
            <a:ext uri="{FF2B5EF4-FFF2-40B4-BE49-F238E27FC236}">
              <a16:creationId xmlns:a16="http://schemas.microsoft.com/office/drawing/2014/main" id="{639FB29C-586F-4178-902F-ECE90B0DD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one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BB6379-12CC-490F-BF0F-D5B3C8E35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196F02-133F-408B-ABD5-038BD0297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2BD9880-9D7D-4AF0-9C0B-7C599ED18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E72E347-A4EA-4E2B-B986-3E75DDC80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029B9A7-A0F4-4FE8-880F-F2940CADE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AB00C9B-0645-4C72-B26F-1F98879A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5A6A8E1-ACD7-462A-9EF2-B6D7FDD0E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39179D95-FC86-4A93-B187-D3D634062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FD46F12-B369-4A69-A871-BDE0DBA60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C1DA6EB-AA04-4FFB-903E-805B702E9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A2527FC-290D-46D3-A850-7827CC56B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98D42F5-1EA9-42E8-BFB3-2FE72847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37C451-8567-4406-B3E0-3B47FB69A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59F61A-6DBD-43C8-B1A0-1160C84E6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DD181D-8812-46DA-AA5F-961F202D6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6F2FED-69D9-45F6-BBD2-2AD6A2C65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DCF3070-5E8E-404C-90A6-DDBF9C9E0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78BA62-DF4B-4346-9FC3-ECE25717A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B3162D9-6ED1-4878-96CE-B13599B2F30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843A18-86BD-45B7-4DE6-1C63DDD8C3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6854B8D-437F-9C01-243B-B4350E1EA01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C9398C-FB12-4161-B330-699A6A7BA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4B0FD3F-EC27-4F20-B840-2AEB4BA13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8F24B1F-B450-46BD-987C-2F33F1767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5408E1-F89E-410A-9EBF-C5CA7E460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DAF8D63-77B7-4018-9122-5A2056372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39373C3-ACC9-42AE-926C-C5341B728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C1492D1-D434-4F6B-B6A6-71D7FB5E29A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6475B1D-B784-6B16-E830-995BB2D0BA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0B880C-1654-2254-CB66-4F8C972939D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B77DA4-8C4C-44EB-82D8-5ED36779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690093-3DEB-4195-A1CC-8CCA95E57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2E7E25-F00D-43C9-9820-D0F32873C63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2A83E2-8E2F-9064-FBAF-00B68522E0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D52AE7B-6473-4948-9286-6C788664BAE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55B4D-90AE-45CF-AEF5-CFC64E12CBFD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FDA94671-D16F-4B95-B8DC-56E4F5FBBEF7}"/>
    <hyperlink ref="B19" location="'Viajeros entr evol mensu TF'!A1" tooltip="Evolución mensual de viajeros entrentrados en Tenerife según lugar de residencia" display="Evolución mensual de viajeros entrados en Tenerife según lugar de residencia" xr:uid="{A0C22800-C489-4404-97C2-7DAF57087FCA}"/>
    <hyperlink ref="B14" location="'Establecim aloj islas cat y tip'!A1" tooltip="Establecimientos alojativos Canarias e islas" display="Establecimientos alojativos Canarias e islas" xr:uid="{313241B1-1FA3-46A0-9DA7-653DEEA463FA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B8ED7FB-FA12-4228-BA5D-F740BAC6935A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FEAEF55B-3C13-4DE2-86B9-DAC0782628EB}"/>
    <hyperlink ref="B37" location="'Pernoctaciones lugar reside'!A1" tooltip="Pernoctaciones registradas en establecimientos alojativos de Canarias e islas según tipología y categoría" display="'Pernoctaciones lugar reside'!A1" xr:uid="{50E47A13-7740-4D4D-A769-95C8A43C71F3}"/>
    <hyperlink ref="B8" location="'Resumen indicadores (aloj)'!A1" tooltip="Resumen indicadores Tenerife" display="'Resumen indicadores (aloj)'!A1" xr:uid="{7F5DD876-0FC5-418C-900D-085070413583}"/>
    <hyperlink ref="B9" location="'Resumen indicadores municipios '!A1" tooltip="Resumen indicadores municipios Tenerife" display="Resumen indicadores municipios Tenerife" xr:uid="{F90B7252-C33B-4B82-B45A-7C24F8DCA765}"/>
    <hyperlink ref="B20" location="'Viajeros entr evol mensu TF cat'!A1" tooltip="Evolución mensual de viajeros entrentrados en Tenerife según lugar de residencia" display="'Viajeros entr evol mensu TF cat'!A1" xr:uid="{CEECA7E2-6424-4062-880D-0ECC193B662A}"/>
    <hyperlink ref="B21" location="'Viajeros entr evol anual TF cat'!A1" tooltip="Evolución mensual de viajeros entrentrados en Tenerife según lugar de residencia" display="'Viajeros entr evol anual TF cat'!A1" xr:uid="{AB3E0C69-7AD9-4343-AF78-2570DFA7CED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F25D82A-0B77-46E7-B315-E2921ECD95C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D478020-14CA-4420-A87F-653BDCCAD335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B182B75-4E5B-41B9-AF6B-F2CC17DCBE44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890ECC8-508A-4B8A-8D5C-BAACB61957E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3A7AD8B-0DEC-41AB-ACAD-F8AA2A5A5EFD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F95A01D-63AF-41CE-9738-C90C1504AAD9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E073F2E-6278-4D12-9A9C-0D5305BBE1B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848271B-82CE-428B-944B-17243B7BE28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BF43F38-5AC4-425B-8BF0-4324B8C1DBC2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0BF9908-E277-4534-B689-4B242A8EE2F2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FAA3156-D902-46C8-8F08-CE99AE9E74D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1A14A17-E48A-4568-80E2-C3FCEC138579}"/>
    <hyperlink ref="B35" location="'Pernoctaciones evol mensu TF'!A1" tooltip="Evolución mensual de pernoctaciones en Tenerife según lugar de residencia" display="'Pernoctaciones evol mensu TF'!A1" xr:uid="{0792ED86-D11C-4B61-9E4E-F64602F57593}"/>
    <hyperlink ref="B36" location="'Pernocta evol mensu TF cat'!A1" tooltip="Evolución mensual de pernoctaciones en Tenerife según lugar de residencia" display="'Pernocta evol mensu TF cat'!A1" xr:uid="{02A349EF-4375-4AC2-9977-364B974B0665}"/>
    <hyperlink ref="B38" location="'Pernoctaciones lugar residen ac'!A1" tooltip="Pernoctaciones registradas en establecimientos alojativos de Canarias e islas según tipología y categoría" display="'Pernoctaciones lugar residen ac'!A1" xr:uid="{2F13F852-F82D-435E-B924-7C76527160D8}"/>
    <hyperlink ref="B39" location="'Pernoctaciones lugar reside año'!A1" tooltip="Pernoctaciones registradas en establecimientos alojativos de Canarias e islas según tipología y categoría" display="'Pernoctaciones lugar reside año'!A1" xr:uid="{5606C00B-E061-472F-8B70-00BE3F14E7B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4928A73-05FB-44CE-B6FF-80F34823A40E}"/>
    <hyperlink ref="B41" location="'EM evol menusual lugar resd'!A1" tooltip="Evolución mensual de estancia media en Tenerife según lugar de residencia" display="'EM evol menusual lugar resd'!A1" xr:uid="{40FEBECA-2E7F-4308-ABC9-B57A6A19C74F}"/>
    <hyperlink ref="B42" location="'EM evol mensu TF cat '!A1" tooltip="Evolución mensual de estancia media en Tenerife según lugar de residencia" display="'EM evol mensu TF cat '!A1" xr:uid="{50A50877-923D-41B4-895A-42A926FD4307}"/>
    <hyperlink ref="B44" location="'tasa de ocupación evol mens'!A1" tooltip="Evolución mensual de estancia media en Tenerife según lugar de residencia" display="'tasa de ocupación evol mens'!A1" xr:uid="{8F29AE23-DBF4-494B-9FA6-AB09BB3C8A43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699F061-46A6-4ECD-86E4-80BD5C7C10E0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DFD0C3E8-A3C2-4456-ACBC-1E1E6A3D0EF1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07434B9-FBBC-45F9-B711-5B3E90B8FCB2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863C8854-AF77-453B-9C00-0F198300D7B5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7674CD3-7248-432B-B6BB-6D908D0AC56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A907B-1F64-4BA4-8B5A-6836F395B4A6}">
  <sheetPr>
    <tabColor theme="7" tint="0.79998168889431442"/>
  </sheetPr>
  <dimension ref="A4:P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248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L21" si="0">IFERROR(E9/C9-1,"-")</f>
        <v>0.10199321458863442</v>
      </c>
      <c r="G9" s="115">
        <v>1146</v>
      </c>
      <c r="H9" s="116">
        <f t="shared" si="0"/>
        <v>-0.77948816624975947</v>
      </c>
      <c r="I9" s="115">
        <v>3527</v>
      </c>
      <c r="J9" s="116">
        <f t="shared" si="0"/>
        <v>2.0776614310645725</v>
      </c>
      <c r="K9" s="115">
        <v>5390</v>
      </c>
      <c r="L9" s="116">
        <f t="shared" si="0"/>
        <v>0.52821094414516589</v>
      </c>
      <c r="M9" s="115">
        <v>5217</v>
      </c>
      <c r="N9" s="116">
        <v>-3.2096474953617782E-2</v>
      </c>
      <c r="O9" s="116"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0"/>
        <v>-0.74155626049636125</v>
      </c>
      <c r="I10" s="115">
        <v>4177</v>
      </c>
      <c r="J10" s="116">
        <f t="shared" si="0"/>
        <v>2.0158844765342958</v>
      </c>
      <c r="K10" s="115">
        <v>5270</v>
      </c>
      <c r="L10" s="116">
        <f t="shared" si="0"/>
        <v>0.2616710557816615</v>
      </c>
      <c r="M10" s="115">
        <v>4803</v>
      </c>
      <c r="N10" s="116">
        <v>-8.861480075901329E-2</v>
      </c>
      <c r="O10" s="116"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0"/>
        <v>4.0946314831665109E-2</v>
      </c>
      <c r="I11" s="115">
        <v>4740</v>
      </c>
      <c r="J11" s="116">
        <f t="shared" si="0"/>
        <v>1.0716783216783217</v>
      </c>
      <c r="K11" s="115">
        <v>5659</v>
      </c>
      <c r="L11" s="116">
        <f t="shared" si="0"/>
        <v>0.19388185654008439</v>
      </c>
      <c r="M11" s="115">
        <v>5168</v>
      </c>
      <c r="N11" s="116">
        <v>-8.6764446015197061E-2</v>
      </c>
      <c r="O11" s="116"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0"/>
        <v>-</v>
      </c>
      <c r="I12" s="115">
        <v>4075</v>
      </c>
      <c r="J12" s="116">
        <f t="shared" si="0"/>
        <v>1.2267759562841531</v>
      </c>
      <c r="K12" s="115">
        <v>5170</v>
      </c>
      <c r="L12" s="116">
        <f t="shared" si="0"/>
        <v>0.26871165644171779</v>
      </c>
      <c r="M12" s="115">
        <v>5054</v>
      </c>
      <c r="N12" s="116">
        <v>-2.2437137330754364E-2</v>
      </c>
      <c r="O12" s="116"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0"/>
        <v>-</v>
      </c>
      <c r="I13" s="115">
        <v>3632</v>
      </c>
      <c r="J13" s="116">
        <f t="shared" si="0"/>
        <v>0.365927040240692</v>
      </c>
      <c r="K13" s="115">
        <v>5013</v>
      </c>
      <c r="L13" s="116">
        <f t="shared" si="0"/>
        <v>0.38023127753303965</v>
      </c>
      <c r="M13" s="115">
        <v>4992</v>
      </c>
      <c r="N13" s="116">
        <v>-4.1891083183722699E-3</v>
      </c>
      <c r="O13" s="116"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0"/>
        <v>-</v>
      </c>
      <c r="I14" s="115">
        <v>4520</v>
      </c>
      <c r="J14" s="116">
        <f t="shared" si="0"/>
        <v>0.81234963913392133</v>
      </c>
      <c r="K14" s="115">
        <v>4181</v>
      </c>
      <c r="L14" s="116">
        <f t="shared" si="0"/>
        <v>-7.4999999999999956E-2</v>
      </c>
      <c r="M14" s="115">
        <v>3964</v>
      </c>
      <c r="N14" s="116">
        <v>-5.1901458981104986E-2</v>
      </c>
      <c r="O14" s="116"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0"/>
        <v>-</v>
      </c>
      <c r="I15" s="115">
        <v>4275</v>
      </c>
      <c r="J15" s="116">
        <f t="shared" si="0"/>
        <v>0.76070840197693568</v>
      </c>
      <c r="K15" s="115">
        <v>4340</v>
      </c>
      <c r="L15" s="116">
        <f t="shared" si="0"/>
        <v>1.5204678362572999E-2</v>
      </c>
      <c r="M15" s="115">
        <v>4593</v>
      </c>
      <c r="N15" s="116">
        <v>5.8294930875576023E-2</v>
      </c>
      <c r="O15" s="116"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0"/>
        <v>5.473532589124952E-2</v>
      </c>
      <c r="I16" s="115">
        <v>3932</v>
      </c>
      <c r="J16" s="116">
        <f t="shared" si="0"/>
        <v>0.34243769204506647</v>
      </c>
      <c r="K16" s="115">
        <v>4645</v>
      </c>
      <c r="L16" s="116">
        <f t="shared" si="0"/>
        <v>0.18133265513733465</v>
      </c>
      <c r="M16" s="115">
        <v>2899</v>
      </c>
      <c r="N16" s="116">
        <v>-0.37588805166846073</v>
      </c>
      <c r="O16" s="116"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0"/>
        <v>1.2188208616780045</v>
      </c>
      <c r="I17" s="115">
        <v>4578</v>
      </c>
      <c r="J17" s="116">
        <f t="shared" si="0"/>
        <v>0.16964741951967288</v>
      </c>
      <c r="K17" s="115">
        <v>4521</v>
      </c>
      <c r="L17" s="116">
        <f t="shared" si="0"/>
        <v>-1.2450851900393189E-2</v>
      </c>
      <c r="M17" s="115">
        <v>5087</v>
      </c>
      <c r="N17" s="116">
        <v>0.12519354125193538</v>
      </c>
      <c r="O17" s="116"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0"/>
        <v>0.91609977324263037</v>
      </c>
      <c r="I18" s="115">
        <v>4025</v>
      </c>
      <c r="J18" s="116">
        <f t="shared" si="0"/>
        <v>0.19082840236686383</v>
      </c>
      <c r="K18" s="115">
        <v>4419</v>
      </c>
      <c r="L18" s="116">
        <f t="shared" si="0"/>
        <v>9.7888198757764E-2</v>
      </c>
      <c r="M18" s="115">
        <v>4919</v>
      </c>
      <c r="N18" s="116">
        <v>0.11314777098891149</v>
      </c>
      <c r="O18" s="116">
        <v>5.1742570023519452E-2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0"/>
        <v>1.5229722064662505</v>
      </c>
      <c r="I19" s="115">
        <v>4838</v>
      </c>
      <c r="J19" s="116">
        <f t="shared" si="0"/>
        <v>8.7679856115107979E-2</v>
      </c>
      <c r="K19" s="115">
        <v>4964</v>
      </c>
      <c r="L19" s="116">
        <f t="shared" si="0"/>
        <v>2.6043819760231512E-2</v>
      </c>
      <c r="M19" s="115">
        <v>5464</v>
      </c>
      <c r="N19" s="116">
        <v>0.10072522159548747</v>
      </c>
      <c r="O19" s="116">
        <v>-9.2358803986710925E-2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0"/>
        <v>1.5323299888517279</v>
      </c>
      <c r="I20" s="115">
        <v>5166</v>
      </c>
      <c r="J20" s="116">
        <f t="shared" si="0"/>
        <v>0.13713405238828957</v>
      </c>
      <c r="K20" s="115">
        <v>4585</v>
      </c>
      <c r="L20" s="116">
        <f t="shared" si="0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0"/>
        <v>0.38078526898146237</v>
      </c>
      <c r="I21" s="118">
        <v>51485</v>
      </c>
      <c r="J21" s="119">
        <f t="shared" si="0"/>
        <v>0.53943906231312044</v>
      </c>
      <c r="K21" s="118">
        <v>58157</v>
      </c>
      <c r="L21" s="119">
        <f t="shared" si="0"/>
        <v>0.12959114305137409</v>
      </c>
      <c r="M21" s="118">
        <v>52160</v>
      </c>
      <c r="N21" s="119">
        <v>-2.6357052191443242E-2</v>
      </c>
      <c r="O21" s="119">
        <v>4.0702314445331123E-2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6" t="s">
        <v>249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4716</v>
      </c>
      <c r="D31" s="116">
        <v>-2.7027027027026973E-2</v>
      </c>
      <c r="E31" s="115">
        <v>5197</v>
      </c>
      <c r="F31" s="116">
        <f t="shared" ref="F31:L43" si="1">IFERROR(E31/C31-1,"-")</f>
        <v>0.10199321458863442</v>
      </c>
      <c r="G31" s="115">
        <v>1146</v>
      </c>
      <c r="H31" s="116">
        <f t="shared" si="1"/>
        <v>-0.77948816624975947</v>
      </c>
      <c r="I31" s="115">
        <v>3527</v>
      </c>
      <c r="J31" s="116">
        <f t="shared" si="1"/>
        <v>2.0776614310645725</v>
      </c>
      <c r="K31" s="115">
        <v>5390</v>
      </c>
      <c r="L31" s="116">
        <f t="shared" si="1"/>
        <v>0.52821094414516589</v>
      </c>
      <c r="M31" s="115">
        <v>5217</v>
      </c>
      <c r="N31" s="116">
        <v>-3.2096474953617782E-2</v>
      </c>
      <c r="O31" s="116">
        <v>0.10623409669211203</v>
      </c>
    </row>
    <row r="32" spans="1:16" x14ac:dyDescent="0.25">
      <c r="B32" s="114" t="s">
        <v>73</v>
      </c>
      <c r="C32" s="115">
        <v>4935</v>
      </c>
      <c r="D32" s="116">
        <v>1.0442260442260487E-2</v>
      </c>
      <c r="E32" s="115">
        <v>5359</v>
      </c>
      <c r="F32" s="116">
        <f t="shared" si="1"/>
        <v>8.5916919959473148E-2</v>
      </c>
      <c r="G32" s="115">
        <v>1385</v>
      </c>
      <c r="H32" s="116">
        <f t="shared" si="1"/>
        <v>-0.74155626049636125</v>
      </c>
      <c r="I32" s="115">
        <v>4177</v>
      </c>
      <c r="J32" s="116">
        <f t="shared" si="1"/>
        <v>2.0158844765342958</v>
      </c>
      <c r="K32" s="115">
        <v>5270</v>
      </c>
      <c r="L32" s="116">
        <f t="shared" si="1"/>
        <v>0.2616710557816615</v>
      </c>
      <c r="M32" s="115">
        <v>4803</v>
      </c>
      <c r="N32" s="116">
        <v>-8.861480075901329E-2</v>
      </c>
      <c r="O32" s="116">
        <v>-2.6747720364741601E-2</v>
      </c>
    </row>
    <row r="33" spans="2:16" x14ac:dyDescent="0.25">
      <c r="B33" s="114" t="s">
        <v>75</v>
      </c>
      <c r="C33" s="115">
        <v>5148</v>
      </c>
      <c r="D33" s="116">
        <v>-1.0190348009998074E-2</v>
      </c>
      <c r="E33" s="115">
        <v>2198</v>
      </c>
      <c r="F33" s="116">
        <f t="shared" si="1"/>
        <v>-0.57303807303807308</v>
      </c>
      <c r="G33" s="115">
        <v>2288</v>
      </c>
      <c r="H33" s="116">
        <f t="shared" si="1"/>
        <v>4.0946314831665109E-2</v>
      </c>
      <c r="I33" s="115">
        <v>4740</v>
      </c>
      <c r="J33" s="116">
        <f t="shared" si="1"/>
        <v>1.0716783216783217</v>
      </c>
      <c r="K33" s="115">
        <v>5659</v>
      </c>
      <c r="L33" s="116">
        <f t="shared" si="1"/>
        <v>0.19388185654008439</v>
      </c>
      <c r="M33" s="115">
        <v>5168</v>
      </c>
      <c r="N33" s="116">
        <v>-8.6764446015197061E-2</v>
      </c>
      <c r="O33" s="116">
        <v>3.8850038850037905E-3</v>
      </c>
    </row>
    <row r="34" spans="2:16" x14ac:dyDescent="0.25">
      <c r="B34" s="114" t="s">
        <v>77</v>
      </c>
      <c r="C34" s="115">
        <v>4194</v>
      </c>
      <c r="D34" s="116">
        <v>-0.12424305700563787</v>
      </c>
      <c r="E34" s="115">
        <v>0</v>
      </c>
      <c r="F34" s="116">
        <f t="shared" si="1"/>
        <v>-1</v>
      </c>
      <c r="G34" s="115">
        <v>1830</v>
      </c>
      <c r="H34" s="116" t="str">
        <f t="shared" si="1"/>
        <v>-</v>
      </c>
      <c r="I34" s="115">
        <v>4075</v>
      </c>
      <c r="J34" s="116">
        <f t="shared" si="1"/>
        <v>1.2267759562841531</v>
      </c>
      <c r="K34" s="115">
        <v>5170</v>
      </c>
      <c r="L34" s="116">
        <f t="shared" si="1"/>
        <v>0.26871165644171779</v>
      </c>
      <c r="M34" s="115">
        <v>5054</v>
      </c>
      <c r="N34" s="116">
        <v>-2.2437137330754364E-2</v>
      </c>
      <c r="O34" s="116">
        <v>0.20505484024797327</v>
      </c>
    </row>
    <row r="35" spans="2:16" x14ac:dyDescent="0.25">
      <c r="B35" s="114" t="s">
        <v>79</v>
      </c>
      <c r="C35" s="115">
        <v>4065</v>
      </c>
      <c r="D35" s="116">
        <v>-7.810593116914788E-3</v>
      </c>
      <c r="E35" s="115">
        <v>0</v>
      </c>
      <c r="F35" s="116">
        <f t="shared" si="1"/>
        <v>-1</v>
      </c>
      <c r="G35" s="115">
        <v>2659</v>
      </c>
      <c r="H35" s="116" t="str">
        <f t="shared" si="1"/>
        <v>-</v>
      </c>
      <c r="I35" s="115">
        <v>3632</v>
      </c>
      <c r="J35" s="116">
        <f t="shared" si="1"/>
        <v>0.365927040240692</v>
      </c>
      <c r="K35" s="115">
        <v>5013</v>
      </c>
      <c r="L35" s="116">
        <f t="shared" si="1"/>
        <v>0.38023127753303965</v>
      </c>
      <c r="M35" s="115">
        <v>4992</v>
      </c>
      <c r="N35" s="116">
        <v>-4.1891083183722699E-3</v>
      </c>
      <c r="O35" s="116">
        <v>0.22804428044280445</v>
      </c>
    </row>
    <row r="36" spans="2:16" x14ac:dyDescent="0.25">
      <c r="B36" s="114" t="s">
        <v>81</v>
      </c>
      <c r="C36" s="115">
        <v>3920</v>
      </c>
      <c r="D36" s="116">
        <v>-3.2815198618307395E-2</v>
      </c>
      <c r="E36" s="115">
        <v>0</v>
      </c>
      <c r="F36" s="116">
        <f t="shared" si="1"/>
        <v>-1</v>
      </c>
      <c r="G36" s="115">
        <v>2494</v>
      </c>
      <c r="H36" s="116" t="str">
        <f t="shared" si="1"/>
        <v>-</v>
      </c>
      <c r="I36" s="115">
        <v>4520</v>
      </c>
      <c r="J36" s="116">
        <f t="shared" si="1"/>
        <v>0.81234963913392133</v>
      </c>
      <c r="K36" s="115">
        <v>4181</v>
      </c>
      <c r="L36" s="116">
        <f t="shared" si="1"/>
        <v>-7.4999999999999956E-2</v>
      </c>
      <c r="M36" s="115">
        <v>3964</v>
      </c>
      <c r="N36" s="116">
        <v>-5.1901458981104986E-2</v>
      </c>
      <c r="O36" s="116">
        <v>1.1224489795918391E-2</v>
      </c>
    </row>
    <row r="37" spans="2:16" x14ac:dyDescent="0.25">
      <c r="B37" s="114" t="s">
        <v>83</v>
      </c>
      <c r="C37" s="115">
        <v>4387</v>
      </c>
      <c r="D37" s="116">
        <v>5.7873161321437161E-2</v>
      </c>
      <c r="E37" s="115">
        <v>0</v>
      </c>
      <c r="F37" s="116">
        <f t="shared" si="1"/>
        <v>-1</v>
      </c>
      <c r="G37" s="115">
        <v>2428</v>
      </c>
      <c r="H37" s="116" t="str">
        <f t="shared" si="1"/>
        <v>-</v>
      </c>
      <c r="I37" s="115">
        <v>4275</v>
      </c>
      <c r="J37" s="116">
        <f t="shared" si="1"/>
        <v>0.76070840197693568</v>
      </c>
      <c r="K37" s="115">
        <v>4340</v>
      </c>
      <c r="L37" s="116">
        <f t="shared" si="1"/>
        <v>1.5204678362572999E-2</v>
      </c>
      <c r="M37" s="115">
        <v>4593</v>
      </c>
      <c r="N37" s="116">
        <v>5.8294930875576023E-2</v>
      </c>
      <c r="O37" s="116">
        <v>4.6956918167312622E-2</v>
      </c>
    </row>
    <row r="38" spans="2:16" x14ac:dyDescent="0.25">
      <c r="B38" s="114" t="s">
        <v>85</v>
      </c>
      <c r="C38" s="115">
        <v>4223</v>
      </c>
      <c r="D38" s="116">
        <v>0.22654661632297413</v>
      </c>
      <c r="E38" s="115">
        <v>2777</v>
      </c>
      <c r="F38" s="116">
        <f t="shared" si="1"/>
        <v>-0.34241060857210515</v>
      </c>
      <c r="G38" s="115">
        <v>2929</v>
      </c>
      <c r="H38" s="116">
        <f t="shared" si="1"/>
        <v>5.473532589124952E-2</v>
      </c>
      <c r="I38" s="115">
        <v>3932</v>
      </c>
      <c r="J38" s="116">
        <f t="shared" si="1"/>
        <v>0.34243769204506647</v>
      </c>
      <c r="K38" s="115">
        <v>4645</v>
      </c>
      <c r="L38" s="116">
        <f t="shared" si="1"/>
        <v>0.18133265513733465</v>
      </c>
      <c r="M38" s="115">
        <v>2899</v>
      </c>
      <c r="N38" s="116">
        <v>-0.37588805166846073</v>
      </c>
      <c r="O38" s="116">
        <v>-0.3135211934643618</v>
      </c>
    </row>
    <row r="39" spans="2:16" x14ac:dyDescent="0.25">
      <c r="B39" s="114" t="s">
        <v>87</v>
      </c>
      <c r="C39" s="115">
        <v>3835</v>
      </c>
      <c r="D39" s="116">
        <v>0.20825456836798995</v>
      </c>
      <c r="E39" s="115">
        <v>1764</v>
      </c>
      <c r="F39" s="116">
        <f t="shared" si="1"/>
        <v>-0.54002607561929594</v>
      </c>
      <c r="G39" s="115">
        <v>3914</v>
      </c>
      <c r="H39" s="116">
        <f t="shared" si="1"/>
        <v>1.2188208616780045</v>
      </c>
      <c r="I39" s="115">
        <v>4578</v>
      </c>
      <c r="J39" s="116">
        <f t="shared" si="1"/>
        <v>0.16964741951967288</v>
      </c>
      <c r="K39" s="115">
        <v>4521</v>
      </c>
      <c r="L39" s="116">
        <f t="shared" si="1"/>
        <v>-1.2450851900393189E-2</v>
      </c>
      <c r="M39" s="115">
        <v>5087</v>
      </c>
      <c r="N39" s="116">
        <v>0.12519354125193538</v>
      </c>
      <c r="O39" s="116">
        <v>0.32646675358539756</v>
      </c>
    </row>
    <row r="40" spans="2:16" x14ac:dyDescent="0.25">
      <c r="B40" s="114" t="s">
        <v>89</v>
      </c>
      <c r="C40" s="115">
        <v>4677</v>
      </c>
      <c r="D40" s="116">
        <v>8.8438308886971129E-3</v>
      </c>
      <c r="E40" s="115">
        <v>1764</v>
      </c>
      <c r="F40" s="116">
        <f t="shared" si="1"/>
        <v>-0.62283515073765239</v>
      </c>
      <c r="G40" s="115">
        <v>3380</v>
      </c>
      <c r="H40" s="116">
        <f t="shared" si="1"/>
        <v>0.91609977324263037</v>
      </c>
      <c r="I40" s="115">
        <v>4025</v>
      </c>
      <c r="J40" s="116">
        <f t="shared" si="1"/>
        <v>0.19082840236686383</v>
      </c>
      <c r="K40" s="115">
        <v>4419</v>
      </c>
      <c r="L40" s="116">
        <f t="shared" si="1"/>
        <v>9.7888198757764E-2</v>
      </c>
      <c r="M40" s="115">
        <v>4919</v>
      </c>
      <c r="N40" s="116">
        <v>0.11314777098891149</v>
      </c>
      <c r="O40" s="116">
        <v>5.1742570023519452E-2</v>
      </c>
    </row>
    <row r="41" spans="2:16" x14ac:dyDescent="0.25">
      <c r="B41" s="114" t="s">
        <v>91</v>
      </c>
      <c r="C41" s="115">
        <v>6020</v>
      </c>
      <c r="D41" s="116">
        <v>0.12924404426936786</v>
      </c>
      <c r="E41" s="115">
        <v>1763</v>
      </c>
      <c r="F41" s="116">
        <f t="shared" si="1"/>
        <v>-0.70714285714285707</v>
      </c>
      <c r="G41" s="115">
        <v>4448</v>
      </c>
      <c r="H41" s="116">
        <f t="shared" si="1"/>
        <v>1.5229722064662505</v>
      </c>
      <c r="I41" s="115">
        <v>4838</v>
      </c>
      <c r="J41" s="116">
        <f t="shared" si="1"/>
        <v>8.7679856115107979E-2</v>
      </c>
      <c r="K41" s="115">
        <v>4964</v>
      </c>
      <c r="L41" s="116">
        <f t="shared" si="1"/>
        <v>2.6043819760231512E-2</v>
      </c>
      <c r="M41" s="115">
        <v>5464</v>
      </c>
      <c r="N41" s="116">
        <v>0.10072522159548747</v>
      </c>
      <c r="O41" s="116">
        <v>-9.2358803986710925E-2</v>
      </c>
    </row>
    <row r="42" spans="2:16" x14ac:dyDescent="0.25">
      <c r="B42" s="114" t="s">
        <v>93</v>
      </c>
      <c r="C42" s="115">
        <v>5767</v>
      </c>
      <c r="D42" s="116">
        <v>7.113670133729566E-2</v>
      </c>
      <c r="E42" s="115">
        <v>1794</v>
      </c>
      <c r="F42" s="116">
        <f t="shared" si="1"/>
        <v>-0.6889197156233744</v>
      </c>
      <c r="G42" s="115">
        <v>4543</v>
      </c>
      <c r="H42" s="116">
        <f t="shared" si="1"/>
        <v>1.5323299888517279</v>
      </c>
      <c r="I42" s="115">
        <v>5166</v>
      </c>
      <c r="J42" s="116">
        <f t="shared" si="1"/>
        <v>0.13713405238828957</v>
      </c>
      <c r="K42" s="115">
        <v>4585</v>
      </c>
      <c r="L42" s="116">
        <f t="shared" si="1"/>
        <v>-0.11246612466124661</v>
      </c>
      <c r="M42" s="115"/>
      <c r="N42" s="116"/>
      <c r="O42" s="116"/>
    </row>
    <row r="43" spans="2:16" ht="15.75" x14ac:dyDescent="0.25">
      <c r="B43" s="117" t="s">
        <v>30</v>
      </c>
      <c r="C43" s="118">
        <v>55887</v>
      </c>
      <c r="D43" s="119">
        <v>3.521283295669253E-2</v>
      </c>
      <c r="E43" s="118">
        <v>24221</v>
      </c>
      <c r="F43" s="119">
        <f t="shared" si="1"/>
        <v>-0.56660761894537193</v>
      </c>
      <c r="G43" s="118">
        <v>33444</v>
      </c>
      <c r="H43" s="119">
        <f t="shared" si="1"/>
        <v>0.38078526898146237</v>
      </c>
      <c r="I43" s="118">
        <v>51485</v>
      </c>
      <c r="J43" s="119">
        <f t="shared" si="1"/>
        <v>0.53943906231312044</v>
      </c>
      <c r="K43" s="118">
        <v>58157</v>
      </c>
      <c r="L43" s="119">
        <f t="shared" si="1"/>
        <v>0.12959114305137409</v>
      </c>
      <c r="M43" s="118">
        <v>52160</v>
      </c>
      <c r="N43" s="119">
        <v>-2.6357052191443242E-2</v>
      </c>
      <c r="O43" s="119">
        <v>4.0702314445331123E-2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6" t="s">
        <v>250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3665</v>
      </c>
      <c r="D53" s="116">
        <v>1.8904642757853862E-2</v>
      </c>
      <c r="E53" s="115">
        <v>3703</v>
      </c>
      <c r="F53" s="116">
        <f t="shared" ref="F53:L65" si="2">IFERROR(E53/C53-1,"-")</f>
        <v>1.0368349249658904E-2</v>
      </c>
      <c r="G53" s="115">
        <v>0</v>
      </c>
      <c r="H53" s="116">
        <f t="shared" si="2"/>
        <v>-1</v>
      </c>
      <c r="I53" s="115">
        <v>0</v>
      </c>
      <c r="J53" s="116" t="str">
        <f t="shared" si="2"/>
        <v>-</v>
      </c>
      <c r="K53" s="115">
        <v>4641</v>
      </c>
      <c r="L53" s="116" t="str">
        <f t="shared" si="2"/>
        <v>-</v>
      </c>
      <c r="M53" s="115">
        <v>4486</v>
      </c>
      <c r="N53" s="116">
        <v>-3.3397974574445155E-2</v>
      </c>
      <c r="O53" s="116">
        <v>0.22401091405184181</v>
      </c>
    </row>
    <row r="54" spans="1:16" x14ac:dyDescent="0.25">
      <c r="A54" s="1">
        <v>2</v>
      </c>
      <c r="B54" s="114" t="s">
        <v>73</v>
      </c>
      <c r="C54" s="115">
        <v>3809</v>
      </c>
      <c r="D54" s="116">
        <v>3.085250338294987E-2</v>
      </c>
      <c r="E54" s="115">
        <v>3601</v>
      </c>
      <c r="F54" s="116">
        <f t="shared" si="2"/>
        <v>-5.4607508532423243E-2</v>
      </c>
      <c r="G54" s="115">
        <v>0</v>
      </c>
      <c r="H54" s="116">
        <f t="shared" si="2"/>
        <v>-1</v>
      </c>
      <c r="I54" s="115">
        <v>0</v>
      </c>
      <c r="J54" s="116" t="str">
        <f t="shared" si="2"/>
        <v>-</v>
      </c>
      <c r="K54" s="115">
        <v>4493</v>
      </c>
      <c r="L54" s="116" t="str">
        <f t="shared" si="2"/>
        <v>-</v>
      </c>
      <c r="M54" s="115">
        <v>4023</v>
      </c>
      <c r="N54" s="116">
        <v>-0.10460716670376136</v>
      </c>
      <c r="O54" s="116">
        <v>5.618272512470468E-2</v>
      </c>
    </row>
    <row r="55" spans="1:16" x14ac:dyDescent="0.25">
      <c r="A55" s="1">
        <v>3</v>
      </c>
      <c r="B55" s="114" t="s">
        <v>75</v>
      </c>
      <c r="C55" s="115">
        <v>3736</v>
      </c>
      <c r="D55" s="116">
        <v>-5.5372945638432314E-2</v>
      </c>
      <c r="E55" s="115">
        <v>1389</v>
      </c>
      <c r="F55" s="116">
        <f t="shared" si="2"/>
        <v>-0.62821199143468953</v>
      </c>
      <c r="G55" s="115">
        <v>0</v>
      </c>
      <c r="H55" s="116">
        <f t="shared" si="2"/>
        <v>-1</v>
      </c>
      <c r="I55" s="115">
        <v>0</v>
      </c>
      <c r="J55" s="116" t="str">
        <f t="shared" si="2"/>
        <v>-</v>
      </c>
      <c r="K55" s="115">
        <v>4830</v>
      </c>
      <c r="L55" s="116" t="str">
        <f t="shared" si="2"/>
        <v>-</v>
      </c>
      <c r="M55" s="115">
        <v>4388</v>
      </c>
      <c r="N55" s="116">
        <v>-9.1511387163561109E-2</v>
      </c>
      <c r="O55" s="116">
        <v>0.17451820128479656</v>
      </c>
    </row>
    <row r="56" spans="1:16" x14ac:dyDescent="0.25">
      <c r="A56" s="1">
        <v>4</v>
      </c>
      <c r="B56" s="114" t="s">
        <v>77</v>
      </c>
      <c r="C56" s="115">
        <v>3146</v>
      </c>
      <c r="D56" s="116">
        <v>-8.9171974522292974E-2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3637</v>
      </c>
      <c r="J56" s="116" t="str">
        <f t="shared" si="2"/>
        <v>-</v>
      </c>
      <c r="K56" s="115">
        <v>4467</v>
      </c>
      <c r="L56" s="116">
        <f t="shared" si="2"/>
        <v>0.22821006323893323</v>
      </c>
      <c r="M56" s="115">
        <v>4407</v>
      </c>
      <c r="N56" s="116">
        <v>-1.3431833445265329E-2</v>
      </c>
      <c r="O56" s="116">
        <v>0.40082644628099184</v>
      </c>
    </row>
    <row r="57" spans="1:16" x14ac:dyDescent="0.25">
      <c r="A57" s="1">
        <v>5</v>
      </c>
      <c r="B57" s="114" t="s">
        <v>79</v>
      </c>
      <c r="C57" s="115">
        <v>3108</v>
      </c>
      <c r="D57" s="116">
        <v>5.9665871121718395E-2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3101</v>
      </c>
      <c r="J57" s="116" t="str">
        <f t="shared" si="2"/>
        <v>-</v>
      </c>
      <c r="K57" s="115">
        <v>4524</v>
      </c>
      <c r="L57" s="116">
        <f t="shared" si="2"/>
        <v>0.45888423089326014</v>
      </c>
      <c r="M57" s="115">
        <v>4496</v>
      </c>
      <c r="N57" s="116">
        <v>-6.1892130857648109E-3</v>
      </c>
      <c r="O57" s="116">
        <v>0.44658944658944666</v>
      </c>
    </row>
    <row r="58" spans="1:16" x14ac:dyDescent="0.25">
      <c r="A58" s="1">
        <v>6</v>
      </c>
      <c r="B58" s="114" t="s">
        <v>81</v>
      </c>
      <c r="C58" s="115">
        <v>3051</v>
      </c>
      <c r="D58" s="116">
        <v>0.17753763025858738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4107</v>
      </c>
      <c r="J58" s="116" t="str">
        <f t="shared" si="2"/>
        <v>-</v>
      </c>
      <c r="K58" s="115">
        <v>3719</v>
      </c>
      <c r="L58" s="116">
        <f t="shared" si="2"/>
        <v>-9.4472851229608024E-2</v>
      </c>
      <c r="M58" s="115">
        <v>3480</v>
      </c>
      <c r="N58" s="116">
        <v>-6.426458725463835E-2</v>
      </c>
      <c r="O58" s="116">
        <v>0.14060963618485744</v>
      </c>
    </row>
    <row r="59" spans="1:16" x14ac:dyDescent="0.25">
      <c r="A59" s="1">
        <v>7</v>
      </c>
      <c r="B59" s="114" t="s">
        <v>83</v>
      </c>
      <c r="C59" s="115">
        <v>3441</v>
      </c>
      <c r="D59" s="116">
        <v>0.10394610202117427</v>
      </c>
      <c r="E59" s="115">
        <v>0</v>
      </c>
      <c r="F59" s="116">
        <f t="shared" si="2"/>
        <v>-1</v>
      </c>
      <c r="G59" s="115">
        <v>0</v>
      </c>
      <c r="H59" s="116" t="str">
        <f t="shared" si="2"/>
        <v>-</v>
      </c>
      <c r="I59" s="115">
        <v>3890</v>
      </c>
      <c r="J59" s="116" t="str">
        <f t="shared" si="2"/>
        <v>-</v>
      </c>
      <c r="K59" s="115">
        <v>0</v>
      </c>
      <c r="L59" s="116">
        <f t="shared" si="2"/>
        <v>-1</v>
      </c>
      <c r="M59" s="115">
        <v>3932</v>
      </c>
      <c r="N59" s="116" t="s">
        <v>227</v>
      </c>
      <c r="O59" s="116">
        <v>0.14269107817494908</v>
      </c>
    </row>
    <row r="60" spans="1:16" x14ac:dyDescent="0.25">
      <c r="A60" s="1">
        <v>8</v>
      </c>
      <c r="B60" s="114" t="s">
        <v>85</v>
      </c>
      <c r="C60" s="115">
        <v>3268</v>
      </c>
      <c r="D60" s="116">
        <v>0.15804394046775339</v>
      </c>
      <c r="E60" s="115">
        <v>0</v>
      </c>
      <c r="F60" s="116">
        <f t="shared" si="2"/>
        <v>-1</v>
      </c>
      <c r="G60" s="115">
        <v>0</v>
      </c>
      <c r="H60" s="116" t="str">
        <f t="shared" si="2"/>
        <v>-</v>
      </c>
      <c r="I60" s="115">
        <v>3368</v>
      </c>
      <c r="J60" s="116" t="str">
        <f t="shared" si="2"/>
        <v>-</v>
      </c>
      <c r="K60" s="115">
        <v>0</v>
      </c>
      <c r="L60" s="116">
        <f t="shared" si="2"/>
        <v>-1</v>
      </c>
      <c r="M60" s="115">
        <v>2669</v>
      </c>
      <c r="N60" s="116" t="s">
        <v>227</v>
      </c>
      <c r="O60" s="116">
        <v>-0.18329253365973075</v>
      </c>
    </row>
    <row r="61" spans="1:16" x14ac:dyDescent="0.25">
      <c r="A61" s="1">
        <v>9</v>
      </c>
      <c r="B61" s="114" t="s">
        <v>87</v>
      </c>
      <c r="C61" s="115">
        <v>2711</v>
      </c>
      <c r="D61" s="116">
        <v>0.2384650525354044</v>
      </c>
      <c r="E61" s="115">
        <v>0</v>
      </c>
      <c r="F61" s="116">
        <f t="shared" si="2"/>
        <v>-1</v>
      </c>
      <c r="G61" s="115">
        <v>0</v>
      </c>
      <c r="H61" s="116" t="str">
        <f t="shared" si="2"/>
        <v>-</v>
      </c>
      <c r="I61" s="115">
        <v>4017</v>
      </c>
      <c r="J61" s="116" t="str">
        <f t="shared" si="2"/>
        <v>-</v>
      </c>
      <c r="K61" s="115">
        <v>4039</v>
      </c>
      <c r="L61" s="116">
        <f t="shared" si="2"/>
        <v>5.4767239233257659E-3</v>
      </c>
      <c r="M61" s="115">
        <v>4491</v>
      </c>
      <c r="N61" s="116">
        <v>0.11190888833869761</v>
      </c>
      <c r="O61" s="116">
        <v>0.65658428624123943</v>
      </c>
    </row>
    <row r="62" spans="1:16" x14ac:dyDescent="0.25">
      <c r="A62" s="1">
        <v>10</v>
      </c>
      <c r="B62" s="114" t="s">
        <v>89</v>
      </c>
      <c r="C62" s="115">
        <v>3774</v>
      </c>
      <c r="D62" s="116">
        <v>0.14606741573033699</v>
      </c>
      <c r="E62" s="115">
        <v>0</v>
      </c>
      <c r="F62" s="116">
        <f t="shared" si="2"/>
        <v>-1</v>
      </c>
      <c r="G62" s="115">
        <v>0</v>
      </c>
      <c r="H62" s="116" t="str">
        <f t="shared" si="2"/>
        <v>-</v>
      </c>
      <c r="I62" s="115">
        <v>3524</v>
      </c>
      <c r="J62" s="116" t="str">
        <f t="shared" si="2"/>
        <v>-</v>
      </c>
      <c r="K62" s="115">
        <v>3716</v>
      </c>
      <c r="L62" s="116">
        <f t="shared" si="2"/>
        <v>5.4483541430192961E-2</v>
      </c>
      <c r="M62" s="115">
        <v>4146</v>
      </c>
      <c r="N62" s="116">
        <v>0.11571582346609266</v>
      </c>
      <c r="O62" s="116">
        <v>9.856915739268679E-2</v>
      </c>
    </row>
    <row r="63" spans="1:16" x14ac:dyDescent="0.25">
      <c r="A63" s="1">
        <v>11</v>
      </c>
      <c r="B63" s="114" t="s">
        <v>91</v>
      </c>
      <c r="C63" s="115">
        <v>4578</v>
      </c>
      <c r="D63" s="116">
        <v>0.1610448896779102</v>
      </c>
      <c r="E63" s="115">
        <v>0</v>
      </c>
      <c r="F63" s="116">
        <f t="shared" si="2"/>
        <v>-1</v>
      </c>
      <c r="G63" s="115">
        <v>0</v>
      </c>
      <c r="H63" s="116" t="str">
        <f t="shared" si="2"/>
        <v>-</v>
      </c>
      <c r="I63" s="115">
        <v>4148</v>
      </c>
      <c r="J63" s="116" t="str">
        <f t="shared" si="2"/>
        <v>-</v>
      </c>
      <c r="K63" s="115">
        <v>4138</v>
      </c>
      <c r="L63" s="116">
        <f t="shared" si="2"/>
        <v>-2.4108003857280513E-3</v>
      </c>
      <c r="M63" s="115">
        <v>4532</v>
      </c>
      <c r="N63" s="116">
        <v>9.5215079748670828E-2</v>
      </c>
      <c r="O63" s="116">
        <v>-1.0048055919615551E-2</v>
      </c>
    </row>
    <row r="64" spans="1:16" x14ac:dyDescent="0.25">
      <c r="A64" s="1">
        <v>12</v>
      </c>
      <c r="B64" s="114" t="s">
        <v>93</v>
      </c>
      <c r="C64" s="115">
        <v>4201</v>
      </c>
      <c r="D64" s="116">
        <v>0.11521104327050713</v>
      </c>
      <c r="E64" s="115">
        <v>0</v>
      </c>
      <c r="F64" s="116">
        <f t="shared" si="2"/>
        <v>-1</v>
      </c>
      <c r="G64" s="115">
        <v>0</v>
      </c>
      <c r="H64" s="116" t="str">
        <f t="shared" si="2"/>
        <v>-</v>
      </c>
      <c r="I64" s="115">
        <v>4483</v>
      </c>
      <c r="J64" s="116" t="str">
        <f t="shared" si="2"/>
        <v>-</v>
      </c>
      <c r="K64" s="115">
        <v>3751</v>
      </c>
      <c r="L64" s="116">
        <f t="shared" si="2"/>
        <v>-0.16328351550301134</v>
      </c>
      <c r="M64" s="115"/>
      <c r="N64" s="116"/>
      <c r="O64" s="116"/>
    </row>
    <row r="65" spans="1:16" ht="15.75" x14ac:dyDescent="0.25">
      <c r="B65" s="117" t="s">
        <v>30</v>
      </c>
      <c r="C65" s="118">
        <v>42488</v>
      </c>
      <c r="D65" s="119">
        <v>7.9581258257953147E-2</v>
      </c>
      <c r="E65" s="118">
        <v>0</v>
      </c>
      <c r="F65" s="119">
        <f t="shared" si="2"/>
        <v>-1</v>
      </c>
      <c r="G65" s="118">
        <v>0</v>
      </c>
      <c r="H65" s="119" t="str">
        <f t="shared" si="2"/>
        <v>-</v>
      </c>
      <c r="I65" s="118">
        <v>46354</v>
      </c>
      <c r="J65" s="119" t="str">
        <f t="shared" si="2"/>
        <v>-</v>
      </c>
      <c r="K65" s="118">
        <v>50550</v>
      </c>
      <c r="L65" s="119">
        <f t="shared" si="2"/>
        <v>9.0520774906156953E-2</v>
      </c>
      <c r="M65" s="118">
        <v>45050</v>
      </c>
      <c r="N65" s="119">
        <v>0.16809707781263783</v>
      </c>
      <c r="O65" s="119">
        <v>0.17663959046151434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251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1051</v>
      </c>
      <c r="D75" s="116">
        <v>-0.15920000000000001</v>
      </c>
      <c r="E75" s="115">
        <v>1494</v>
      </c>
      <c r="F75" s="116">
        <f t="shared" ref="F75:L87" si="3">IFERROR(E75/C75-1,"-")</f>
        <v>0.42150333016175079</v>
      </c>
      <c r="G75" s="115">
        <v>0</v>
      </c>
      <c r="H75" s="116">
        <f t="shared" si="3"/>
        <v>-1</v>
      </c>
      <c r="I75" s="115">
        <v>0</v>
      </c>
      <c r="J75" s="116" t="str">
        <f t="shared" si="3"/>
        <v>-</v>
      </c>
      <c r="K75" s="115">
        <v>749</v>
      </c>
      <c r="L75" s="116" t="str">
        <f t="shared" si="3"/>
        <v>-</v>
      </c>
      <c r="M75" s="115">
        <v>731</v>
      </c>
      <c r="N75" s="116">
        <v>-2.4032042723631464E-2</v>
      </c>
      <c r="O75" s="116">
        <v>-0.30447193149381546</v>
      </c>
    </row>
    <row r="76" spans="1:16" x14ac:dyDescent="0.25">
      <c r="A76" s="1">
        <v>2</v>
      </c>
      <c r="B76" s="114" t="s">
        <v>73</v>
      </c>
      <c r="C76" s="115">
        <v>1126</v>
      </c>
      <c r="D76" s="116">
        <v>-5.2985702270815782E-2</v>
      </c>
      <c r="E76" s="115">
        <v>1758</v>
      </c>
      <c r="F76" s="116">
        <f t="shared" si="3"/>
        <v>0.56127886323268217</v>
      </c>
      <c r="G76" s="115">
        <v>0</v>
      </c>
      <c r="H76" s="116">
        <f t="shared" si="3"/>
        <v>-1</v>
      </c>
      <c r="I76" s="115">
        <v>0</v>
      </c>
      <c r="J76" s="116" t="str">
        <f t="shared" si="3"/>
        <v>-</v>
      </c>
      <c r="K76" s="115">
        <v>777</v>
      </c>
      <c r="L76" s="116" t="str">
        <f t="shared" si="3"/>
        <v>-</v>
      </c>
      <c r="M76" s="115">
        <v>780</v>
      </c>
      <c r="N76" s="116">
        <v>3.8610038610038533E-3</v>
      </c>
      <c r="O76" s="116">
        <v>-0.30728241563055059</v>
      </c>
    </row>
    <row r="77" spans="1:16" x14ac:dyDescent="0.25">
      <c r="A77" s="1">
        <v>3</v>
      </c>
      <c r="B77" s="114" t="s">
        <v>75</v>
      </c>
      <c r="C77" s="115">
        <v>1412</v>
      </c>
      <c r="D77" s="116">
        <v>0.1332263242375602</v>
      </c>
      <c r="E77" s="115">
        <v>809</v>
      </c>
      <c r="F77" s="116">
        <f t="shared" si="3"/>
        <v>-0.42705382436260619</v>
      </c>
      <c r="G77" s="115">
        <v>0</v>
      </c>
      <c r="H77" s="116">
        <f t="shared" si="3"/>
        <v>-1</v>
      </c>
      <c r="I77" s="115">
        <v>0</v>
      </c>
      <c r="J77" s="116" t="str">
        <f t="shared" si="3"/>
        <v>-</v>
      </c>
      <c r="K77" s="115">
        <v>829</v>
      </c>
      <c r="L77" s="116" t="str">
        <f t="shared" si="3"/>
        <v>-</v>
      </c>
      <c r="M77" s="115">
        <v>780</v>
      </c>
      <c r="N77" s="116">
        <v>-5.9107358262967424E-2</v>
      </c>
      <c r="O77" s="116">
        <v>-0.44759206798866857</v>
      </c>
    </row>
    <row r="78" spans="1:16" x14ac:dyDescent="0.25">
      <c r="A78" s="1">
        <v>4</v>
      </c>
      <c r="B78" s="114" t="s">
        <v>77</v>
      </c>
      <c r="C78" s="115">
        <v>1048</v>
      </c>
      <c r="D78" s="116">
        <v>-0.21498127340823969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438</v>
      </c>
      <c r="J78" s="116" t="str">
        <f t="shared" si="3"/>
        <v>-</v>
      </c>
      <c r="K78" s="115">
        <v>703</v>
      </c>
      <c r="L78" s="116">
        <f t="shared" si="3"/>
        <v>0.60502283105022836</v>
      </c>
      <c r="M78" s="115">
        <v>647</v>
      </c>
      <c r="N78" s="116">
        <v>-7.9658605974395447E-2</v>
      </c>
      <c r="O78" s="116">
        <v>-0.38263358778625955</v>
      </c>
    </row>
    <row r="79" spans="1:16" x14ac:dyDescent="0.25">
      <c r="A79" s="1">
        <v>5</v>
      </c>
      <c r="B79" s="114" t="s">
        <v>79</v>
      </c>
      <c r="C79" s="115">
        <v>957</v>
      </c>
      <c r="D79" s="116">
        <v>-0.17783505154639179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531</v>
      </c>
      <c r="J79" s="116" t="str">
        <f t="shared" si="3"/>
        <v>-</v>
      </c>
      <c r="K79" s="115">
        <v>489</v>
      </c>
      <c r="L79" s="116">
        <f t="shared" si="3"/>
        <v>-7.9096045197740161E-2</v>
      </c>
      <c r="M79" s="115">
        <v>496</v>
      </c>
      <c r="N79" s="116">
        <v>1.4314928425357865E-2</v>
      </c>
      <c r="O79" s="116">
        <v>-0.48171368861024033</v>
      </c>
    </row>
    <row r="80" spans="1:16" x14ac:dyDescent="0.25">
      <c r="A80" s="1">
        <v>6</v>
      </c>
      <c r="B80" s="114" t="s">
        <v>81</v>
      </c>
      <c r="C80" s="115">
        <v>869</v>
      </c>
      <c r="D80" s="116">
        <v>-0.40560875512995898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413</v>
      </c>
      <c r="J80" s="116" t="str">
        <f t="shared" si="3"/>
        <v>-</v>
      </c>
      <c r="K80" s="115">
        <v>462</v>
      </c>
      <c r="L80" s="116">
        <f t="shared" si="3"/>
        <v>0.11864406779661008</v>
      </c>
      <c r="M80" s="115">
        <v>484</v>
      </c>
      <c r="N80" s="116">
        <v>4.7619047619047672E-2</v>
      </c>
      <c r="O80" s="116">
        <v>-0.44303797468354433</v>
      </c>
    </row>
    <row r="81" spans="1:15" x14ac:dyDescent="0.25">
      <c r="A81" s="1">
        <v>7</v>
      </c>
      <c r="B81" s="114" t="s">
        <v>83</v>
      </c>
      <c r="C81" s="115">
        <v>946</v>
      </c>
      <c r="D81" s="116">
        <v>-8.1553398058252458E-2</v>
      </c>
      <c r="E81" s="115">
        <v>0</v>
      </c>
      <c r="F81" s="116">
        <f t="shared" si="3"/>
        <v>-1</v>
      </c>
      <c r="G81" s="115">
        <v>0</v>
      </c>
      <c r="H81" s="116" t="str">
        <f t="shared" si="3"/>
        <v>-</v>
      </c>
      <c r="I81" s="115">
        <v>385</v>
      </c>
      <c r="J81" s="116" t="str">
        <f t="shared" si="3"/>
        <v>-</v>
      </c>
      <c r="K81" s="115">
        <v>0</v>
      </c>
      <c r="L81" s="116">
        <f t="shared" si="3"/>
        <v>-1</v>
      </c>
      <c r="M81" s="115">
        <v>661</v>
      </c>
      <c r="N81" s="116" t="s">
        <v>227</v>
      </c>
      <c r="O81" s="116">
        <v>-0.30126849894291752</v>
      </c>
    </row>
    <row r="82" spans="1:15" x14ac:dyDescent="0.25">
      <c r="A82" s="1">
        <v>8</v>
      </c>
      <c r="B82" s="114" t="s">
        <v>85</v>
      </c>
      <c r="C82" s="115">
        <v>955</v>
      </c>
      <c r="D82" s="116">
        <v>0.53784219001610301</v>
      </c>
      <c r="E82" s="115">
        <v>0</v>
      </c>
      <c r="F82" s="116">
        <f t="shared" si="3"/>
        <v>-1</v>
      </c>
      <c r="G82" s="115">
        <v>0</v>
      </c>
      <c r="H82" s="116" t="str">
        <f t="shared" si="3"/>
        <v>-</v>
      </c>
      <c r="I82" s="115">
        <v>564</v>
      </c>
      <c r="J82" s="116" t="str">
        <f t="shared" si="3"/>
        <v>-</v>
      </c>
      <c r="K82" s="115">
        <v>0</v>
      </c>
      <c r="L82" s="116">
        <f t="shared" si="3"/>
        <v>-1</v>
      </c>
      <c r="M82" s="115">
        <v>230</v>
      </c>
      <c r="N82" s="116" t="s">
        <v>227</v>
      </c>
      <c r="O82" s="116">
        <v>-0.75916230366492143</v>
      </c>
    </row>
    <row r="83" spans="1:15" x14ac:dyDescent="0.25">
      <c r="A83" s="1">
        <v>9</v>
      </c>
      <c r="B83" s="114" t="s">
        <v>87</v>
      </c>
      <c r="C83" s="115">
        <v>1124</v>
      </c>
      <c r="D83" s="116">
        <v>0.14111675126903545</v>
      </c>
      <c r="E83" s="115">
        <v>0</v>
      </c>
      <c r="F83" s="116">
        <f t="shared" si="3"/>
        <v>-1</v>
      </c>
      <c r="G83" s="115">
        <v>0</v>
      </c>
      <c r="H83" s="116" t="str">
        <f t="shared" si="3"/>
        <v>-</v>
      </c>
      <c r="I83" s="115">
        <v>561</v>
      </c>
      <c r="J83" s="116" t="str">
        <f t="shared" si="3"/>
        <v>-</v>
      </c>
      <c r="K83" s="115">
        <v>482</v>
      </c>
      <c r="L83" s="116">
        <f t="shared" si="3"/>
        <v>-0.14081996434937616</v>
      </c>
      <c r="M83" s="115">
        <v>596</v>
      </c>
      <c r="N83" s="116">
        <v>0.23651452282157681</v>
      </c>
      <c r="O83" s="116">
        <v>-0.46975088967971534</v>
      </c>
    </row>
    <row r="84" spans="1:15" x14ac:dyDescent="0.25">
      <c r="A84" s="1">
        <v>10</v>
      </c>
      <c r="B84" s="114" t="s">
        <v>89</v>
      </c>
      <c r="C84" s="115">
        <v>903</v>
      </c>
      <c r="D84" s="116">
        <v>-0.32762472077438576</v>
      </c>
      <c r="E84" s="115">
        <v>0</v>
      </c>
      <c r="F84" s="116">
        <f t="shared" si="3"/>
        <v>-1</v>
      </c>
      <c r="G84" s="115">
        <v>0</v>
      </c>
      <c r="H84" s="116" t="str">
        <f t="shared" si="3"/>
        <v>-</v>
      </c>
      <c r="I84" s="115">
        <v>501</v>
      </c>
      <c r="J84" s="116" t="str">
        <f t="shared" si="3"/>
        <v>-</v>
      </c>
      <c r="K84" s="115">
        <v>703</v>
      </c>
      <c r="L84" s="116">
        <f t="shared" si="3"/>
        <v>0.40319361277445109</v>
      </c>
      <c r="M84" s="115">
        <v>773</v>
      </c>
      <c r="N84" s="116">
        <v>9.9573257467994392E-2</v>
      </c>
      <c r="O84" s="116">
        <v>-0.14396456256921375</v>
      </c>
    </row>
    <row r="85" spans="1:15" x14ac:dyDescent="0.25">
      <c r="A85" s="1">
        <v>11</v>
      </c>
      <c r="B85" s="114" t="s">
        <v>91</v>
      </c>
      <c r="C85" s="115">
        <v>1442</v>
      </c>
      <c r="D85" s="116">
        <v>3.8904899135446591E-2</v>
      </c>
      <c r="E85" s="115">
        <v>0</v>
      </c>
      <c r="F85" s="116">
        <f t="shared" si="3"/>
        <v>-1</v>
      </c>
      <c r="G85" s="115">
        <v>0</v>
      </c>
      <c r="H85" s="116" t="str">
        <f t="shared" si="3"/>
        <v>-</v>
      </c>
      <c r="I85" s="115">
        <v>690</v>
      </c>
      <c r="J85" s="116" t="str">
        <f t="shared" si="3"/>
        <v>-</v>
      </c>
      <c r="K85" s="115">
        <v>826</v>
      </c>
      <c r="L85" s="116">
        <f t="shared" si="3"/>
        <v>0.19710144927536222</v>
      </c>
      <c r="M85" s="115">
        <v>932</v>
      </c>
      <c r="N85" s="116">
        <v>0.12832929782082325</v>
      </c>
      <c r="O85" s="116">
        <v>-0.35367545076282936</v>
      </c>
    </row>
    <row r="86" spans="1:15" x14ac:dyDescent="0.25">
      <c r="A86" s="1">
        <v>12</v>
      </c>
      <c r="B86" s="114" t="s">
        <v>93</v>
      </c>
      <c r="C86" s="115">
        <v>1566</v>
      </c>
      <c r="D86" s="116">
        <v>-3.153988868274582E-2</v>
      </c>
      <c r="E86" s="115">
        <v>0</v>
      </c>
      <c r="F86" s="116">
        <f t="shared" si="3"/>
        <v>-1</v>
      </c>
      <c r="G86" s="115">
        <v>0</v>
      </c>
      <c r="H86" s="116" t="str">
        <f t="shared" si="3"/>
        <v>-</v>
      </c>
      <c r="I86" s="115">
        <v>683</v>
      </c>
      <c r="J86" s="116" t="str">
        <f t="shared" si="3"/>
        <v>-</v>
      </c>
      <c r="K86" s="115">
        <v>834</v>
      </c>
      <c r="L86" s="116">
        <f t="shared" si="3"/>
        <v>0.22108345534407037</v>
      </c>
      <c r="M86" s="115"/>
      <c r="N86" s="116"/>
      <c r="O86" s="116"/>
    </row>
    <row r="87" spans="1:15" ht="15.75" x14ac:dyDescent="0.25">
      <c r="B87" s="117" t="s">
        <v>30</v>
      </c>
      <c r="C87" s="118">
        <v>13399</v>
      </c>
      <c r="D87" s="119">
        <v>-8.4142173615857851E-2</v>
      </c>
      <c r="E87" s="118">
        <v>0</v>
      </c>
      <c r="F87" s="119">
        <f t="shared" si="3"/>
        <v>-1</v>
      </c>
      <c r="G87" s="118">
        <v>0</v>
      </c>
      <c r="H87" s="119" t="str">
        <f t="shared" si="3"/>
        <v>-</v>
      </c>
      <c r="I87" s="118">
        <v>5131</v>
      </c>
      <c r="J87" s="119" t="str">
        <f t="shared" si="3"/>
        <v>-</v>
      </c>
      <c r="K87" s="118">
        <v>7607</v>
      </c>
      <c r="L87" s="119">
        <f t="shared" si="3"/>
        <v>0.48255700643149479</v>
      </c>
      <c r="M87" s="118">
        <v>7110</v>
      </c>
      <c r="N87" s="119">
        <v>0.18106312292358795</v>
      </c>
      <c r="O87" s="119">
        <v>-0.39913800388743348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0EE2D-B848-450D-BB05-50CCFCE05260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252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58157</v>
      </c>
      <c r="D8" s="116">
        <f t="shared" ref="D8:D9" si="0">C8/C9-1</f>
        <v>0.12959114305137409</v>
      </c>
    </row>
    <row r="9" spans="1:5" x14ac:dyDescent="0.25">
      <c r="A9" s="1"/>
      <c r="B9" s="114">
        <v>2022</v>
      </c>
      <c r="C9" s="115">
        <v>51485</v>
      </c>
      <c r="D9" s="116">
        <f t="shared" si="0"/>
        <v>0.53943906231312044</v>
      </c>
    </row>
    <row r="10" spans="1:5" x14ac:dyDescent="0.25">
      <c r="A10" s="1"/>
      <c r="B10" s="114">
        <v>2021</v>
      </c>
      <c r="C10" s="115">
        <v>33444</v>
      </c>
      <c r="D10" s="116">
        <f>C10/C11-1</f>
        <v>0.38078526898146237</v>
      </c>
    </row>
    <row r="11" spans="1:5" x14ac:dyDescent="0.25">
      <c r="A11" s="1" t="s">
        <v>72</v>
      </c>
      <c r="B11" s="114">
        <v>2020</v>
      </c>
      <c r="C11" s="115">
        <v>24221</v>
      </c>
      <c r="D11" s="116">
        <f t="shared" ref="D11:D20" si="1">C11/C12-1</f>
        <v>-0.56660761894537193</v>
      </c>
    </row>
    <row r="12" spans="1:5" x14ac:dyDescent="0.25">
      <c r="A12" s="1" t="s">
        <v>74</v>
      </c>
      <c r="B12" s="114">
        <v>2019</v>
      </c>
      <c r="C12" s="115">
        <v>55887</v>
      </c>
      <c r="D12" s="116">
        <f t="shared" si="1"/>
        <v>3.521283295669253E-2</v>
      </c>
    </row>
    <row r="13" spans="1:5" x14ac:dyDescent="0.25">
      <c r="A13" s="1" t="s">
        <v>76</v>
      </c>
      <c r="B13" s="114">
        <v>2018</v>
      </c>
      <c r="C13" s="115">
        <v>53986</v>
      </c>
      <c r="D13" s="116">
        <f t="shared" si="1"/>
        <v>-6.4610586502642287E-2</v>
      </c>
    </row>
    <row r="14" spans="1:5" x14ac:dyDescent="0.25">
      <c r="A14" s="1" t="s">
        <v>78</v>
      </c>
      <c r="B14" s="114">
        <v>2017</v>
      </c>
      <c r="C14" s="115">
        <v>57715</v>
      </c>
      <c r="D14" s="116">
        <f>C14/C15-1</f>
        <v>7.382737641170678E-2</v>
      </c>
    </row>
    <row r="15" spans="1:5" x14ac:dyDescent="0.25">
      <c r="A15" s="1" t="s">
        <v>80</v>
      </c>
      <c r="B15" s="114">
        <v>2016</v>
      </c>
      <c r="C15" s="115">
        <v>53747</v>
      </c>
      <c r="D15" s="116">
        <f>C15/C16-1</f>
        <v>0.30377935183388316</v>
      </c>
    </row>
    <row r="16" spans="1:5" x14ac:dyDescent="0.25">
      <c r="A16" s="1" t="s">
        <v>82</v>
      </c>
      <c r="B16" s="114">
        <v>2015</v>
      </c>
      <c r="C16" s="115">
        <v>41224</v>
      </c>
      <c r="D16" s="116">
        <f t="shared" si="1"/>
        <v>0.22058388109196425</v>
      </c>
    </row>
    <row r="17" spans="1:5" x14ac:dyDescent="0.25">
      <c r="A17" s="1" t="s">
        <v>84</v>
      </c>
      <c r="B17" s="114">
        <v>2014</v>
      </c>
      <c r="C17" s="115">
        <v>33774</v>
      </c>
      <c r="D17" s="116">
        <f t="shared" si="1"/>
        <v>0.11915965272715212</v>
      </c>
    </row>
    <row r="18" spans="1:5" x14ac:dyDescent="0.25">
      <c r="A18" s="1" t="s">
        <v>86</v>
      </c>
      <c r="B18" s="114">
        <v>2013</v>
      </c>
      <c r="C18" s="115">
        <v>30178</v>
      </c>
      <c r="D18" s="116">
        <f t="shared" si="1"/>
        <v>-5.0857052995754048E-2</v>
      </c>
    </row>
    <row r="19" spans="1:5" x14ac:dyDescent="0.25">
      <c r="A19" s="1" t="s">
        <v>88</v>
      </c>
      <c r="B19" s="114">
        <v>2012</v>
      </c>
      <c r="C19" s="115">
        <v>31795</v>
      </c>
      <c r="D19" s="116">
        <f>C19/C20-1</f>
        <v>-1.4505780615565844E-2</v>
      </c>
    </row>
    <row r="20" spans="1:5" x14ac:dyDescent="0.25">
      <c r="A20" s="1" t="s">
        <v>90</v>
      </c>
      <c r="B20" s="114">
        <v>2011</v>
      </c>
      <c r="C20" s="115">
        <v>32263</v>
      </c>
      <c r="D20" s="116">
        <f t="shared" si="1"/>
        <v>-0.19553671612018453</v>
      </c>
    </row>
    <row r="21" spans="1:5" x14ac:dyDescent="0.25">
      <c r="A21" s="1" t="s">
        <v>92</v>
      </c>
      <c r="B21" s="114">
        <v>2010</v>
      </c>
      <c r="C21" s="115">
        <v>40105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6" t="s">
        <v>253</v>
      </c>
      <c r="C26" s="266"/>
      <c r="D26" s="266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58157</v>
      </c>
      <c r="D30" s="116">
        <f t="shared" ref="D30:D31" si="2">C30/C31-1</f>
        <v>0.12959114305137409</v>
      </c>
    </row>
    <row r="31" spans="1:5" x14ac:dyDescent="0.25">
      <c r="B31" s="114">
        <v>2022</v>
      </c>
      <c r="C31" s="115">
        <v>51485</v>
      </c>
      <c r="D31" s="116">
        <f t="shared" si="2"/>
        <v>0.53943906231312044</v>
      </c>
    </row>
    <row r="32" spans="1:5" x14ac:dyDescent="0.25">
      <c r="B32" s="114">
        <v>2021</v>
      </c>
      <c r="C32" s="115">
        <v>33444</v>
      </c>
      <c r="D32" s="116">
        <f>C32/C33-1</f>
        <v>0.38078526898146237</v>
      </c>
    </row>
    <row r="33" spans="2:5" x14ac:dyDescent="0.25">
      <c r="B33" s="114">
        <v>2020</v>
      </c>
      <c r="C33" s="115">
        <v>24221</v>
      </c>
      <c r="D33" s="116">
        <f t="shared" ref="D33:D42" si="3">C33/C34-1</f>
        <v>-0.56660761894537193</v>
      </c>
    </row>
    <row r="34" spans="2:5" x14ac:dyDescent="0.25">
      <c r="B34" s="114">
        <v>2019</v>
      </c>
      <c r="C34" s="115">
        <v>55887</v>
      </c>
      <c r="D34" s="116">
        <f t="shared" si="3"/>
        <v>3.521283295669253E-2</v>
      </c>
    </row>
    <row r="35" spans="2:5" x14ac:dyDescent="0.25">
      <c r="B35" s="114">
        <v>2018</v>
      </c>
      <c r="C35" s="115">
        <v>53986</v>
      </c>
      <c r="D35" s="116">
        <f t="shared" si="3"/>
        <v>-6.3783296337402873E-2</v>
      </c>
    </row>
    <row r="36" spans="2:5" x14ac:dyDescent="0.25">
      <c r="B36" s="114">
        <v>2017</v>
      </c>
      <c r="C36" s="115">
        <v>57664</v>
      </c>
      <c r="D36" s="116">
        <f>C36/C37-1</f>
        <v>7.6001567427366634E-2</v>
      </c>
    </row>
    <row r="37" spans="2:5" x14ac:dyDescent="0.25">
      <c r="B37" s="114">
        <v>2016</v>
      </c>
      <c r="C37" s="115">
        <v>53591</v>
      </c>
      <c r="D37" s="116">
        <f>C37/C38-1</f>
        <v>0.30914109829978509</v>
      </c>
    </row>
    <row r="38" spans="2:5" x14ac:dyDescent="0.25">
      <c r="B38" s="114">
        <v>2015</v>
      </c>
      <c r="C38" s="115">
        <v>40936</v>
      </c>
      <c r="D38" s="116">
        <f t="shared" si="3"/>
        <v>0.22284621818616324</v>
      </c>
    </row>
    <row r="39" spans="2:5" x14ac:dyDescent="0.25">
      <c r="B39" s="114">
        <v>2014</v>
      </c>
      <c r="C39" s="115">
        <v>33476</v>
      </c>
      <c r="D39" s="116">
        <f t="shared" si="3"/>
        <v>0.11649934963145792</v>
      </c>
    </row>
    <row r="40" spans="2:5" x14ac:dyDescent="0.25">
      <c r="B40" s="114">
        <v>2013</v>
      </c>
      <c r="C40" s="115">
        <v>29983</v>
      </c>
      <c r="D40" s="116">
        <f t="shared" si="3"/>
        <v>-5.2430314139434886E-2</v>
      </c>
    </row>
    <row r="41" spans="2:5" x14ac:dyDescent="0.25">
      <c r="B41" s="114">
        <v>2012</v>
      </c>
      <c r="C41" s="115">
        <v>31642</v>
      </c>
      <c r="D41" s="116">
        <f>C41/C42-1</f>
        <v>4.4945675506092853E-2</v>
      </c>
    </row>
    <row r="42" spans="2:5" x14ac:dyDescent="0.25">
      <c r="B42" s="114">
        <v>2011</v>
      </c>
      <c r="C42" s="115">
        <v>30281</v>
      </c>
      <c r="D42" s="116">
        <f t="shared" si="3"/>
        <v>-0.180442784453827</v>
      </c>
    </row>
    <row r="43" spans="2:5" x14ac:dyDescent="0.25">
      <c r="B43" s="114">
        <v>2010</v>
      </c>
      <c r="C43" s="115">
        <v>36948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6" t="s">
        <v>254</v>
      </c>
      <c r="C48" s="266"/>
      <c r="D48" s="266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50550</v>
      </c>
      <c r="D52" s="116">
        <f t="shared" ref="D52:D53" si="4">C52/C53-1</f>
        <v>9.0520774906156953E-2</v>
      </c>
    </row>
    <row r="53" spans="1:5" x14ac:dyDescent="0.25">
      <c r="A53" s="1"/>
      <c r="B53" s="114">
        <v>2022</v>
      </c>
      <c r="C53" s="115">
        <v>46354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42488</v>
      </c>
      <c r="D56" s="116">
        <f t="shared" si="5"/>
        <v>7.9581258257953147E-2</v>
      </c>
    </row>
    <row r="57" spans="1:5" x14ac:dyDescent="0.25">
      <c r="A57" s="1">
        <v>4</v>
      </c>
      <c r="B57" s="114">
        <v>2018</v>
      </c>
      <c r="C57" s="115">
        <v>39356</v>
      </c>
      <c r="D57" s="116">
        <f t="shared" si="5"/>
        <v>0.52672821786019086</v>
      </c>
    </row>
    <row r="58" spans="1:5" x14ac:dyDescent="0.25">
      <c r="A58" s="1">
        <v>5</v>
      </c>
      <c r="B58" s="114">
        <v>2017</v>
      </c>
      <c r="C58" s="115">
        <v>25778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6" t="s">
        <v>141</v>
      </c>
      <c r="C70" s="266"/>
      <c r="D70" s="266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7607</v>
      </c>
      <c r="D74" s="116">
        <f t="shared" ref="D74:D75" si="6">C74/C75-1</f>
        <v>0.48255700643149479</v>
      </c>
    </row>
    <row r="75" spans="1:5" x14ac:dyDescent="0.25">
      <c r="A75" s="1"/>
      <c r="B75" s="114">
        <v>2022</v>
      </c>
      <c r="C75" s="115">
        <v>5131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13399</v>
      </c>
      <c r="D78" s="116">
        <f t="shared" si="7"/>
        <v>-8.4142173615857851E-2</v>
      </c>
    </row>
    <row r="79" spans="1:5" x14ac:dyDescent="0.25">
      <c r="A79" s="1">
        <v>4</v>
      </c>
      <c r="B79" s="114">
        <v>2018</v>
      </c>
      <c r="C79" s="115">
        <v>14630</v>
      </c>
      <c r="D79" s="116">
        <f t="shared" si="7"/>
        <v>-0.54117794643417172</v>
      </c>
    </row>
    <row r="80" spans="1:5" x14ac:dyDescent="0.25">
      <c r="A80" s="1">
        <v>5</v>
      </c>
      <c r="B80" s="114">
        <v>2017</v>
      </c>
      <c r="C80" s="115">
        <v>31886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>
        <f t="shared" ref="D86" si="9">C86/C87-1</f>
        <v>-1</v>
      </c>
    </row>
    <row r="87" spans="1:5" x14ac:dyDescent="0.25">
      <c r="A87" s="1">
        <v>12</v>
      </c>
      <c r="B87" s="114">
        <v>2010</v>
      </c>
      <c r="C87" s="115">
        <v>36948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6" t="s">
        <v>255</v>
      </c>
      <c r="C92" s="266"/>
      <c r="D92" s="266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227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227</v>
      </c>
      <c r="D97" s="116" t="e">
        <f t="shared" si="10"/>
        <v>#VALUE!</v>
      </c>
    </row>
    <row r="98" spans="2:4" x14ac:dyDescent="0.25">
      <c r="B98" s="114">
        <v>2021</v>
      </c>
      <c r="C98" s="115" t="s">
        <v>227</v>
      </c>
      <c r="D98" s="116" t="e">
        <f t="shared" si="10"/>
        <v>#VALUE!</v>
      </c>
    </row>
    <row r="99" spans="2:4" x14ac:dyDescent="0.25">
      <c r="B99" s="114">
        <v>2020</v>
      </c>
      <c r="C99" s="115" t="s">
        <v>227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227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227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227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227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227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227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227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227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227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227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00F62-77BD-4087-9854-7AE791F6464C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228</v>
      </c>
      <c r="D5" s="127" t="s">
        <v>256</v>
      </c>
      <c r="E5" s="127" t="s">
        <v>229</v>
      </c>
      <c r="F5" s="127" t="s">
        <v>230</v>
      </c>
      <c r="G5" s="127" t="s">
        <v>231</v>
      </c>
      <c r="H5" s="127" t="s">
        <v>232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222</v>
      </c>
      <c r="P5" s="13" t="s">
        <v>233</v>
      </c>
      <c r="Q5" s="13" t="s">
        <v>223</v>
      </c>
      <c r="R5" s="13" t="s">
        <v>224</v>
      </c>
      <c r="S5" s="13" t="s">
        <v>225</v>
      </c>
      <c r="T5" s="13" t="s">
        <v>226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6FAE8-2BA4-44E9-9D6C-0C98DB306571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257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49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53986</v>
      </c>
      <c r="R8" s="155">
        <v>55887</v>
      </c>
      <c r="S8" s="155">
        <v>24221</v>
      </c>
      <c r="T8" s="155">
        <v>33444</v>
      </c>
      <c r="U8" s="155">
        <v>51485</v>
      </c>
      <c r="V8" s="155">
        <v>58157</v>
      </c>
      <c r="W8" s="156">
        <f>IFERROR(V8/U8-1,"-")</f>
        <v>0.12959114305137409</v>
      </c>
      <c r="X8" s="156">
        <f>IFERROR(V8/S8-1,"-")</f>
        <v>1.4010982205524134</v>
      </c>
      <c r="Y8" s="155">
        <f>V8-U8</f>
        <v>6672</v>
      </c>
      <c r="Z8" s="155">
        <f>V8-S8</f>
        <v>33936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34282</v>
      </c>
      <c r="R9" s="158">
        <v>37119</v>
      </c>
      <c r="S9" s="158">
        <v>16023</v>
      </c>
      <c r="T9" s="158">
        <v>21732</v>
      </c>
      <c r="U9" s="158">
        <v>33809</v>
      </c>
      <c r="V9" s="158">
        <v>37722</v>
      </c>
      <c r="W9" s="159">
        <f>IFERROR(V9/U9-1,"-")</f>
        <v>0.11573841284864983</v>
      </c>
      <c r="X9" s="160">
        <f t="shared" ref="X9:X20" si="3">IFERROR(V9/S9-1,"-")</f>
        <v>1.3542407788803597</v>
      </c>
      <c r="Y9" s="158">
        <f t="shared" ref="Y9:Y19" si="4">V9-U9</f>
        <v>3913</v>
      </c>
      <c r="Z9" s="158">
        <f t="shared" ref="Z9:Z20" si="5">V9-S9</f>
        <v>21699</v>
      </c>
      <c r="AA9" s="159">
        <f>V9/V$8</f>
        <v>0.64862355348453327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16764</v>
      </c>
      <c r="R10" s="163">
        <v>19153</v>
      </c>
      <c r="S10" s="163">
        <v>8684</v>
      </c>
      <c r="T10" s="163">
        <v>11001</v>
      </c>
      <c r="U10" s="163">
        <v>16289</v>
      </c>
      <c r="V10" s="163">
        <v>12024</v>
      </c>
      <c r="W10" s="164">
        <f>IFERROR(V10/U10-1,"-")</f>
        <v>-0.261833138928111</v>
      </c>
      <c r="X10" s="165">
        <f t="shared" si="3"/>
        <v>0.38461538461538458</v>
      </c>
      <c r="Y10" s="163">
        <f t="shared" si="4"/>
        <v>-4265</v>
      </c>
      <c r="Z10" s="163">
        <f t="shared" si="5"/>
        <v>3340</v>
      </c>
      <c r="AA10" s="164">
        <f>V10/V$8</f>
        <v>0.20675069209209554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17518</v>
      </c>
      <c r="R11" s="163">
        <v>17966</v>
      </c>
      <c r="S11" s="163">
        <v>7339</v>
      </c>
      <c r="T11" s="163">
        <v>10731</v>
      </c>
      <c r="U11" s="163">
        <v>17520</v>
      </c>
      <c r="V11" s="163">
        <v>25698</v>
      </c>
      <c r="W11" s="164">
        <f>IFERROR(V11/U11-1,"-")</f>
        <v>0.46678082191780823</v>
      </c>
      <c r="X11" s="165">
        <f t="shared" si="3"/>
        <v>2.5015669709769726</v>
      </c>
      <c r="Y11" s="163">
        <f t="shared" si="4"/>
        <v>8178</v>
      </c>
      <c r="Z11" s="163">
        <f t="shared" si="5"/>
        <v>18359</v>
      </c>
      <c r="AA11" s="164">
        <f>V11/V$8</f>
        <v>0.4418728613924377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19704</v>
      </c>
      <c r="R12" s="158">
        <v>18768</v>
      </c>
      <c r="S12" s="158">
        <v>8198</v>
      </c>
      <c r="T12" s="158">
        <v>11712</v>
      </c>
      <c r="U12" s="158">
        <v>17676</v>
      </c>
      <c r="V12" s="158">
        <v>20435</v>
      </c>
      <c r="W12" s="159">
        <f>IFERROR(V12/U12-1,"-")</f>
        <v>0.15608735007920349</v>
      </c>
      <c r="X12" s="160">
        <f t="shared" si="3"/>
        <v>1.4926811417418882</v>
      </c>
      <c r="Y12" s="158">
        <f t="shared" si="4"/>
        <v>2759</v>
      </c>
      <c r="Z12" s="158">
        <f t="shared" si="5"/>
        <v>12237</v>
      </c>
      <c r="AA12" s="159">
        <f>V12/V$8</f>
        <v>0.35137644651546673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2265</v>
      </c>
      <c r="R13" s="163">
        <v>2421</v>
      </c>
      <c r="S13" s="163">
        <v>1288</v>
      </c>
      <c r="T13" s="163">
        <v>921</v>
      </c>
      <c r="U13" s="163">
        <v>2403</v>
      </c>
      <c r="V13" s="163">
        <v>2795</v>
      </c>
      <c r="W13" s="164">
        <f t="shared" ref="W13:W20" si="8">IFERROR(V13/U13-1,"-")</f>
        <v>0.16312942155638788</v>
      </c>
      <c r="X13" s="165">
        <f t="shared" si="3"/>
        <v>1.1700310559006213</v>
      </c>
      <c r="Y13" s="163">
        <f t="shared" si="4"/>
        <v>392</v>
      </c>
      <c r="Z13" s="163">
        <f t="shared" si="5"/>
        <v>1507</v>
      </c>
      <c r="AA13" s="164">
        <f t="shared" ref="AA13:AA20" si="9">V13/V$8</f>
        <v>4.8059562907302643E-2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4527</v>
      </c>
      <c r="R14" s="163">
        <v>3905</v>
      </c>
      <c r="S14" s="163">
        <v>1481</v>
      </c>
      <c r="T14" s="163">
        <v>2395</v>
      </c>
      <c r="U14" s="163">
        <v>3482</v>
      </c>
      <c r="V14" s="163">
        <v>3814</v>
      </c>
      <c r="W14" s="164">
        <f t="shared" si="8"/>
        <v>9.5347501435956383E-2</v>
      </c>
      <c r="X14" s="165">
        <f t="shared" si="3"/>
        <v>1.5752869682646859</v>
      </c>
      <c r="Y14" s="163">
        <f t="shared" si="4"/>
        <v>332</v>
      </c>
      <c r="Z14" s="163">
        <f t="shared" si="5"/>
        <v>2333</v>
      </c>
      <c r="AA14" s="164">
        <f t="shared" si="9"/>
        <v>6.5581099437728912E-2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4157</v>
      </c>
      <c r="R15" s="163">
        <v>3854</v>
      </c>
      <c r="S15" s="163">
        <v>1974</v>
      </c>
      <c r="T15" s="163">
        <v>3541</v>
      </c>
      <c r="U15" s="163">
        <v>3412</v>
      </c>
      <c r="V15" s="163">
        <v>3885</v>
      </c>
      <c r="W15" s="164">
        <f t="shared" si="8"/>
        <v>0.13862837045720977</v>
      </c>
      <c r="X15" s="165">
        <f t="shared" si="3"/>
        <v>0.96808510638297873</v>
      </c>
      <c r="Y15" s="163">
        <f t="shared" si="4"/>
        <v>473</v>
      </c>
      <c r="Z15" s="163">
        <f t="shared" si="5"/>
        <v>1911</v>
      </c>
      <c r="AA15" s="164">
        <f t="shared" si="9"/>
        <v>6.6801932699417102E-2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535</v>
      </c>
      <c r="R16" s="163">
        <v>699</v>
      </c>
      <c r="S16" s="163">
        <v>323</v>
      </c>
      <c r="T16" s="163">
        <v>432</v>
      </c>
      <c r="U16" s="163">
        <v>1172</v>
      </c>
      <c r="V16" s="163">
        <v>938</v>
      </c>
      <c r="W16" s="164">
        <f t="shared" si="8"/>
        <v>-0.19965870307167233</v>
      </c>
      <c r="X16" s="165">
        <f t="shared" si="3"/>
        <v>1.9040247678018574</v>
      </c>
      <c r="Y16" s="163">
        <f t="shared" si="4"/>
        <v>-234</v>
      </c>
      <c r="Z16" s="163">
        <f t="shared" si="5"/>
        <v>615</v>
      </c>
      <c r="AA16" s="164">
        <f t="shared" si="9"/>
        <v>1.6128754922021423E-2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534</v>
      </c>
      <c r="R17" s="163">
        <v>519</v>
      </c>
      <c r="S17" s="163">
        <v>351</v>
      </c>
      <c r="T17" s="163">
        <v>507</v>
      </c>
      <c r="U17" s="163">
        <v>682</v>
      </c>
      <c r="V17" s="163">
        <v>650</v>
      </c>
      <c r="W17" s="164">
        <f t="shared" si="8"/>
        <v>-4.692082111436946E-2</v>
      </c>
      <c r="X17" s="165">
        <f t="shared" si="3"/>
        <v>0.85185185185185186</v>
      </c>
      <c r="Y17" s="163">
        <f t="shared" si="4"/>
        <v>-32</v>
      </c>
      <c r="Z17" s="163">
        <f t="shared" si="5"/>
        <v>299</v>
      </c>
      <c r="AA17" s="164">
        <f t="shared" si="9"/>
        <v>1.117664253658201E-2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176</v>
      </c>
      <c r="R18" s="163">
        <v>155</v>
      </c>
      <c r="S18" s="163">
        <v>124</v>
      </c>
      <c r="T18" s="163">
        <v>105</v>
      </c>
      <c r="U18" s="163">
        <v>270</v>
      </c>
      <c r="V18" s="163">
        <v>153</v>
      </c>
      <c r="W18" s="164">
        <f t="shared" si="8"/>
        <v>-0.43333333333333335</v>
      </c>
      <c r="X18" s="165">
        <f t="shared" si="3"/>
        <v>0.2338709677419355</v>
      </c>
      <c r="Y18" s="163">
        <f t="shared" si="4"/>
        <v>-117</v>
      </c>
      <c r="Z18" s="163">
        <f t="shared" si="5"/>
        <v>29</v>
      </c>
      <c r="AA18" s="164">
        <f t="shared" si="9"/>
        <v>2.6308097047646889E-3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383</v>
      </c>
      <c r="R19" s="163">
        <v>271</v>
      </c>
      <c r="S19" s="163">
        <v>89</v>
      </c>
      <c r="T19" s="163">
        <v>96</v>
      </c>
      <c r="U19" s="163">
        <v>168</v>
      </c>
      <c r="V19" s="163">
        <v>270</v>
      </c>
      <c r="W19" s="164">
        <f t="shared" si="8"/>
        <v>0.60714285714285721</v>
      </c>
      <c r="X19" s="165">
        <f t="shared" si="3"/>
        <v>2.0337078651685392</v>
      </c>
      <c r="Y19" s="163">
        <f t="shared" si="4"/>
        <v>102</v>
      </c>
      <c r="Z19" s="163">
        <f t="shared" si="5"/>
        <v>181</v>
      </c>
      <c r="AA19" s="164">
        <f t="shared" si="9"/>
        <v>4.6426053613494505E-3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7127</v>
      </c>
      <c r="R20" s="169">
        <f t="shared" si="11"/>
        <v>6944</v>
      </c>
      <c r="S20" s="169">
        <f t="shared" si="11"/>
        <v>2568</v>
      </c>
      <c r="T20" s="169">
        <f t="shared" si="11"/>
        <v>3715</v>
      </c>
      <c r="U20" s="169">
        <f t="shared" si="11"/>
        <v>6087</v>
      </c>
      <c r="V20" s="169">
        <f t="shared" si="11"/>
        <v>7930</v>
      </c>
      <c r="W20" s="170">
        <f t="shared" si="8"/>
        <v>0.30277640873993761</v>
      </c>
      <c r="X20" s="171">
        <f t="shared" si="3"/>
        <v>2.088006230529595</v>
      </c>
      <c r="Y20" s="169">
        <f>V20-U20</f>
        <v>1843</v>
      </c>
      <c r="Z20" s="169">
        <f t="shared" si="5"/>
        <v>5362</v>
      </c>
      <c r="AA20" s="170">
        <f t="shared" si="9"/>
        <v>0.13635503894630052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5855C-7C82-4D99-A987-65A655318B2D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6"/>
      <c r="D6" s="266"/>
      <c r="E6" s="266"/>
      <c r="F6" s="266"/>
      <c r="G6" s="266"/>
      <c r="H6" s="266"/>
      <c r="I6" s="266"/>
      <c r="J6" s="266"/>
      <c r="K6" s="266"/>
      <c r="N6" s="266" t="s">
        <v>257</v>
      </c>
      <c r="O6" s="266"/>
      <c r="P6" s="266"/>
      <c r="Q6" s="266"/>
      <c r="R6" s="266"/>
      <c r="S6" s="266"/>
      <c r="T6" s="266"/>
      <c r="U6" s="266"/>
      <c r="V6" s="266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222</v>
      </c>
      <c r="D9" s="172" t="s">
        <v>233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49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6317</v>
      </c>
      <c r="P11" s="176">
        <v>4617</v>
      </c>
      <c r="Q11" s="176">
        <v>5090</v>
      </c>
      <c r="R11" s="176">
        <v>5218</v>
      </c>
      <c r="S11" s="176">
        <v>5721</v>
      </c>
      <c r="T11" s="177">
        <f t="shared" ref="T11:T23" si="2">IFERROR(S11/R11-1,"-")</f>
        <v>9.6397087006515836E-2</v>
      </c>
      <c r="U11" s="177">
        <f t="shared" ref="U11:U23" si="3">IFERROR(S11/O11-1,"-")</f>
        <v>-9.4348583188222257E-2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3888</v>
      </c>
      <c r="P12" s="158">
        <v>2734</v>
      </c>
      <c r="Q12" s="158">
        <v>3213</v>
      </c>
      <c r="R12" s="158">
        <v>2513</v>
      </c>
      <c r="S12" s="158">
        <v>3367</v>
      </c>
      <c r="T12" s="159">
        <f t="shared" si="2"/>
        <v>0.33983286908077992</v>
      </c>
      <c r="U12" s="160">
        <f t="shared" si="3"/>
        <v>-0.13400205761316875</v>
      </c>
      <c r="V12" s="159">
        <f>S12/S11</f>
        <v>0.58853347316902638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2093</v>
      </c>
      <c r="P13" s="163">
        <v>1341</v>
      </c>
      <c r="Q13" s="163">
        <v>1567</v>
      </c>
      <c r="R13" s="163">
        <v>683</v>
      </c>
      <c r="S13" s="163">
        <v>1279</v>
      </c>
      <c r="T13" s="164">
        <f t="shared" si="2"/>
        <v>0.87262079062957532</v>
      </c>
      <c r="U13" s="165">
        <f t="shared" si="3"/>
        <v>-0.38891543239369331</v>
      </c>
      <c r="V13" s="164">
        <f>S13/S11</f>
        <v>0.22356231428072015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1795</v>
      </c>
      <c r="P14" s="163">
        <v>1393</v>
      </c>
      <c r="Q14" s="163">
        <v>1646</v>
      </c>
      <c r="R14" s="163">
        <v>1830</v>
      </c>
      <c r="S14" s="163">
        <v>2088</v>
      </c>
      <c r="T14" s="164">
        <f t="shared" si="2"/>
        <v>0.14098360655737707</v>
      </c>
      <c r="U14" s="165">
        <f t="shared" si="3"/>
        <v>0.16323119777158768</v>
      </c>
      <c r="V14" s="164">
        <f>S14/S11</f>
        <v>0.36497115888830622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2429</v>
      </c>
      <c r="P15" s="158">
        <v>1883</v>
      </c>
      <c r="Q15" s="158">
        <v>1877</v>
      </c>
      <c r="R15" s="158">
        <v>2705</v>
      </c>
      <c r="S15" s="158">
        <v>2354</v>
      </c>
      <c r="T15" s="159">
        <f t="shared" si="2"/>
        <v>-0.12975970425138628</v>
      </c>
      <c r="U15" s="160">
        <f t="shared" si="3"/>
        <v>-3.0876904075751388E-2</v>
      </c>
      <c r="V15" s="159">
        <f>S15/S11</f>
        <v>0.41146652683097362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292</v>
      </c>
      <c r="P16" s="163">
        <v>259</v>
      </c>
      <c r="Q16" s="163">
        <v>278</v>
      </c>
      <c r="R16" s="163">
        <v>318</v>
      </c>
      <c r="S16" s="163">
        <v>332</v>
      </c>
      <c r="T16" s="164">
        <f t="shared" si="2"/>
        <v>4.4025157232704393E-2</v>
      </c>
      <c r="U16" s="165">
        <f t="shared" si="3"/>
        <v>0.13698630136986312</v>
      </c>
      <c r="V16" s="164">
        <f>S16/S11</f>
        <v>5.8031812620171298E-2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617</v>
      </c>
      <c r="P17" s="163">
        <v>540</v>
      </c>
      <c r="Q17" s="163">
        <v>459</v>
      </c>
      <c r="R17" s="163">
        <v>564</v>
      </c>
      <c r="S17" s="163">
        <v>530</v>
      </c>
      <c r="T17" s="164">
        <f t="shared" si="2"/>
        <v>-6.0283687943262443E-2</v>
      </c>
      <c r="U17" s="165">
        <f t="shared" si="3"/>
        <v>-0.14100486223662889</v>
      </c>
      <c r="V17" s="164">
        <f>S17/S11</f>
        <v>9.2641146652683096E-2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393</v>
      </c>
      <c r="P18" s="163">
        <v>317</v>
      </c>
      <c r="Q18" s="163">
        <v>291</v>
      </c>
      <c r="R18" s="163">
        <v>482</v>
      </c>
      <c r="S18" s="163">
        <v>373</v>
      </c>
      <c r="T18" s="164">
        <f t="shared" si="2"/>
        <v>-0.22614107883817425</v>
      </c>
      <c r="U18" s="165">
        <f t="shared" si="3"/>
        <v>-5.0890585241730291E-2</v>
      </c>
      <c r="V18" s="164">
        <f>S18/S11</f>
        <v>6.5198391889529805E-2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110</v>
      </c>
      <c r="P19" s="163">
        <v>121</v>
      </c>
      <c r="Q19" s="163">
        <v>123</v>
      </c>
      <c r="R19" s="163">
        <v>117</v>
      </c>
      <c r="S19" s="163">
        <v>86</v>
      </c>
      <c r="T19" s="164">
        <f t="shared" si="2"/>
        <v>-0.2649572649572649</v>
      </c>
      <c r="U19" s="165">
        <f t="shared" si="3"/>
        <v>-0.21818181818181814</v>
      </c>
      <c r="V19" s="164">
        <f>S19/S11</f>
        <v>1.5032337004020277E-2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82</v>
      </c>
      <c r="P20" s="163">
        <v>113</v>
      </c>
      <c r="Q20" s="163">
        <v>73</v>
      </c>
      <c r="R20" s="163">
        <v>114</v>
      </c>
      <c r="S20" s="163">
        <v>67</v>
      </c>
      <c r="T20" s="164">
        <f t="shared" si="2"/>
        <v>-0.41228070175438591</v>
      </c>
      <c r="U20" s="165">
        <f t="shared" si="3"/>
        <v>-0.18292682926829273</v>
      </c>
      <c r="V20" s="164">
        <f>S20/S11</f>
        <v>1.171123929382975E-2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16</v>
      </c>
      <c r="P21" s="163">
        <v>22</v>
      </c>
      <c r="Q21" s="163">
        <v>12</v>
      </c>
      <c r="R21" s="163">
        <v>24</v>
      </c>
      <c r="S21" s="163">
        <v>38</v>
      </c>
      <c r="T21" s="164">
        <f t="shared" si="2"/>
        <v>0.58333333333333326</v>
      </c>
      <c r="U21" s="165">
        <f t="shared" si="3"/>
        <v>1.375</v>
      </c>
      <c r="V21" s="164">
        <f>S21/S11</f>
        <v>6.6421954203810521E-3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66</v>
      </c>
      <c r="P22" s="163">
        <v>14</v>
      </c>
      <c r="Q22" s="163">
        <v>8</v>
      </c>
      <c r="R22" s="163">
        <v>32</v>
      </c>
      <c r="S22" s="163">
        <v>50</v>
      </c>
      <c r="T22" s="164">
        <f t="shared" si="2"/>
        <v>0.5625</v>
      </c>
      <c r="U22" s="165">
        <f t="shared" si="3"/>
        <v>-0.24242424242424243</v>
      </c>
      <c r="V22" s="164">
        <f>S22/S11</f>
        <v>8.7397308162908589E-3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853</v>
      </c>
      <c r="P23" s="169">
        <f>P15-SUM(P16:P22)</f>
        <v>497</v>
      </c>
      <c r="Q23" s="169">
        <f>Q15-SUM(Q16:Q22)</f>
        <v>633</v>
      </c>
      <c r="R23" s="169">
        <f>R15-SUM(R16:R22)</f>
        <v>1054</v>
      </c>
      <c r="S23" s="169">
        <f>S15-SUM(S16:S22)</f>
        <v>878</v>
      </c>
      <c r="T23" s="170">
        <f t="shared" si="2"/>
        <v>-0.16698292220113853</v>
      </c>
      <c r="U23" s="171">
        <f t="shared" si="3"/>
        <v>2.9308323563892236E-2</v>
      </c>
      <c r="V23" s="170">
        <f>S23/S11</f>
        <v>0.15346967313406748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31A6B-9FDC-43C4-A9D9-1DDAAEDADCCC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257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48602</v>
      </c>
      <c r="R9" s="176">
        <v>50120</v>
      </c>
      <c r="S9" s="176">
        <v>20822</v>
      </c>
      <c r="T9" s="176">
        <v>46319</v>
      </c>
      <c r="U9" s="176">
        <v>53572</v>
      </c>
      <c r="V9" s="176">
        <v>52160</v>
      </c>
      <c r="W9" s="177">
        <f>IFERROR(V9/U9-1,"-")</f>
        <v>-2.6357052191443242E-2</v>
      </c>
      <c r="X9" s="177">
        <f>IFERROR(V9/R9-1,"-")</f>
        <v>4.0702314445331123E-2</v>
      </c>
      <c r="Y9" s="176">
        <f>V9-U9</f>
        <v>-1412</v>
      </c>
      <c r="Z9" s="176">
        <f>V9-R9</f>
        <v>2040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30978</v>
      </c>
      <c r="R10" s="158">
        <v>33141</v>
      </c>
      <c r="S10" s="158">
        <v>13638</v>
      </c>
      <c r="T10" s="158">
        <v>30450</v>
      </c>
      <c r="U10" s="158">
        <v>35140</v>
      </c>
      <c r="V10" s="158">
        <v>32599</v>
      </c>
      <c r="W10" s="160">
        <f>IFERROR(V10/U10-1,"-")</f>
        <v>-7.2310756972111534E-2</v>
      </c>
      <c r="X10" s="159">
        <f t="shared" ref="X10:X21" si="5">IFERROR(V10/R10-1,"-")</f>
        <v>-1.6354364684228018E-2</v>
      </c>
      <c r="Y10" s="157">
        <f t="shared" ref="Y10:Y20" si="6">V10-U10</f>
        <v>-2541</v>
      </c>
      <c r="Z10" s="158">
        <f t="shared" ref="Z10:Z21" si="7">V10-R10</f>
        <v>-542</v>
      </c>
      <c r="AA10" s="159">
        <f t="shared" si="1"/>
        <v>0.62498082822085887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15034</v>
      </c>
      <c r="R11" s="163">
        <v>16577</v>
      </c>
      <c r="S11" s="163">
        <v>7257</v>
      </c>
      <c r="T11" s="163">
        <v>14475</v>
      </c>
      <c r="U11" s="163">
        <v>10867</v>
      </c>
      <c r="V11" s="163">
        <v>10407</v>
      </c>
      <c r="W11" s="165">
        <f>IFERROR(V11/U11-1,"-")</f>
        <v>-4.2329989877611163E-2</v>
      </c>
      <c r="X11" s="164">
        <f t="shared" si="5"/>
        <v>-0.37220244917656997</v>
      </c>
      <c r="Y11" s="162">
        <f t="shared" si="6"/>
        <v>-460</v>
      </c>
      <c r="Z11" s="163">
        <f t="shared" si="7"/>
        <v>-6170</v>
      </c>
      <c r="AA11" s="164">
        <f>V11/V$9</f>
        <v>0.19952070552147239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15944</v>
      </c>
      <c r="R12" s="163">
        <v>16564</v>
      </c>
      <c r="S12" s="163">
        <v>6381</v>
      </c>
      <c r="T12" s="163">
        <v>15975</v>
      </c>
      <c r="U12" s="163">
        <v>24273</v>
      </c>
      <c r="V12" s="163">
        <v>22192</v>
      </c>
      <c r="W12" s="165">
        <f>IFERROR(V12/U12-1,"-")</f>
        <v>-8.5733119103530653E-2</v>
      </c>
      <c r="X12" s="164">
        <f t="shared" si="5"/>
        <v>0.33977300169041302</v>
      </c>
      <c r="Y12" s="162">
        <f t="shared" si="6"/>
        <v>-2081</v>
      </c>
      <c r="Z12" s="163">
        <f t="shared" si="7"/>
        <v>5628</v>
      </c>
      <c r="AA12" s="164">
        <f t="shared" si="1"/>
        <v>0.42546012269938649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17624</v>
      </c>
      <c r="R13" s="158">
        <v>16979</v>
      </c>
      <c r="S13" s="158">
        <v>7184</v>
      </c>
      <c r="T13" s="158">
        <v>15869</v>
      </c>
      <c r="U13" s="158">
        <v>18432</v>
      </c>
      <c r="V13" s="158">
        <v>19561</v>
      </c>
      <c r="W13" s="160">
        <f>IFERROR(V13/U13-1,"-")</f>
        <v>6.125217013888884E-2</v>
      </c>
      <c r="X13" s="159">
        <f t="shared" si="5"/>
        <v>0.15207020437010432</v>
      </c>
      <c r="Y13" s="157">
        <f t="shared" si="6"/>
        <v>1129</v>
      </c>
      <c r="Z13" s="158">
        <f t="shared" si="7"/>
        <v>2582</v>
      </c>
      <c r="AA13" s="159">
        <f t="shared" si="1"/>
        <v>0.37501917177914113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2071</v>
      </c>
      <c r="R14" s="163">
        <v>2193</v>
      </c>
      <c r="S14" s="163">
        <v>1188</v>
      </c>
      <c r="T14" s="163">
        <v>2100</v>
      </c>
      <c r="U14" s="163">
        <v>2476</v>
      </c>
      <c r="V14" s="163">
        <v>2770</v>
      </c>
      <c r="W14" s="165">
        <f t="shared" ref="W14:W21" si="9">IFERROR(V14/U14-1,"-")</f>
        <v>0.11873990306946691</v>
      </c>
      <c r="X14" s="164">
        <f t="shared" si="5"/>
        <v>0.26310989512083904</v>
      </c>
      <c r="Y14" s="162">
        <f t="shared" si="6"/>
        <v>294</v>
      </c>
      <c r="Z14" s="163">
        <f t="shared" si="7"/>
        <v>577</v>
      </c>
      <c r="AA14" s="164">
        <f t="shared" si="1"/>
        <v>5.3105828220858894E-2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4009</v>
      </c>
      <c r="R15" s="163">
        <v>3526</v>
      </c>
      <c r="S15" s="163">
        <v>1342</v>
      </c>
      <c r="T15" s="163">
        <v>3121</v>
      </c>
      <c r="U15" s="163">
        <v>3392</v>
      </c>
      <c r="V15" s="163">
        <v>3774</v>
      </c>
      <c r="W15" s="165">
        <f t="shared" si="9"/>
        <v>0.11261792452830188</v>
      </c>
      <c r="X15" s="164">
        <f t="shared" si="5"/>
        <v>7.0334656834940334E-2</v>
      </c>
      <c r="Y15" s="162">
        <f t="shared" si="6"/>
        <v>382</v>
      </c>
      <c r="Z15" s="163">
        <f t="shared" si="7"/>
        <v>248</v>
      </c>
      <c r="AA15" s="164">
        <f t="shared" si="1"/>
        <v>7.2354294478527606E-2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3767</v>
      </c>
      <c r="R16" s="163">
        <v>3516</v>
      </c>
      <c r="S16" s="163">
        <v>1697</v>
      </c>
      <c r="T16" s="163">
        <v>3055</v>
      </c>
      <c r="U16" s="163">
        <v>3581</v>
      </c>
      <c r="V16" s="163">
        <v>3405</v>
      </c>
      <c r="W16" s="165">
        <f t="shared" si="9"/>
        <v>-4.9148282602624938E-2</v>
      </c>
      <c r="X16" s="164">
        <f t="shared" si="5"/>
        <v>-3.1569965870307137E-2</v>
      </c>
      <c r="Y16" s="162">
        <f t="shared" si="6"/>
        <v>-176</v>
      </c>
      <c r="Z16" s="163">
        <f t="shared" si="7"/>
        <v>-111</v>
      </c>
      <c r="AA16" s="164">
        <f t="shared" si="1"/>
        <v>6.5279907975460127E-2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473</v>
      </c>
      <c r="R17" s="163">
        <v>619</v>
      </c>
      <c r="S17" s="163">
        <v>302</v>
      </c>
      <c r="T17" s="163">
        <v>1051</v>
      </c>
      <c r="U17" s="163">
        <v>825</v>
      </c>
      <c r="V17" s="163">
        <v>858</v>
      </c>
      <c r="W17" s="165">
        <f t="shared" si="9"/>
        <v>4.0000000000000036E-2</v>
      </c>
      <c r="X17" s="164">
        <f t="shared" si="5"/>
        <v>0.38610662358642966</v>
      </c>
      <c r="Y17" s="162">
        <f t="shared" si="6"/>
        <v>33</v>
      </c>
      <c r="Z17" s="163">
        <f t="shared" si="7"/>
        <v>239</v>
      </c>
      <c r="AA17" s="164">
        <f t="shared" si="1"/>
        <v>1.6449386503067483E-2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435</v>
      </c>
      <c r="R18" s="163">
        <v>479</v>
      </c>
      <c r="S18" s="163">
        <v>307</v>
      </c>
      <c r="T18" s="163">
        <v>630</v>
      </c>
      <c r="U18" s="163">
        <v>571</v>
      </c>
      <c r="V18" s="163">
        <v>760</v>
      </c>
      <c r="W18" s="165">
        <f t="shared" si="9"/>
        <v>0.33099824868651484</v>
      </c>
      <c r="X18" s="164">
        <f t="shared" si="5"/>
        <v>0.58663883089770352</v>
      </c>
      <c r="Y18" s="162">
        <f t="shared" si="6"/>
        <v>189</v>
      </c>
      <c r="Z18" s="163">
        <f t="shared" si="7"/>
        <v>281</v>
      </c>
      <c r="AA18" s="164">
        <f t="shared" si="1"/>
        <v>1.4570552147239263E-2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135</v>
      </c>
      <c r="R19" s="163">
        <v>135</v>
      </c>
      <c r="S19" s="163">
        <v>118</v>
      </c>
      <c r="T19" s="163">
        <v>248</v>
      </c>
      <c r="U19" s="163">
        <v>136</v>
      </c>
      <c r="V19" s="163">
        <v>226</v>
      </c>
      <c r="W19" s="165">
        <f t="shared" si="9"/>
        <v>0.66176470588235303</v>
      </c>
      <c r="X19" s="164">
        <f t="shared" si="5"/>
        <v>0.67407407407407405</v>
      </c>
      <c r="Y19" s="162">
        <f t="shared" si="6"/>
        <v>90</v>
      </c>
      <c r="Z19" s="163">
        <f t="shared" si="7"/>
        <v>91</v>
      </c>
      <c r="AA19" s="164">
        <f t="shared" si="1"/>
        <v>4.3328220858895707E-3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322</v>
      </c>
      <c r="R20" s="163">
        <v>230</v>
      </c>
      <c r="S20" s="163">
        <v>82</v>
      </c>
      <c r="T20" s="163">
        <v>133</v>
      </c>
      <c r="U20" s="163">
        <v>238</v>
      </c>
      <c r="V20" s="163">
        <v>342</v>
      </c>
      <c r="W20" s="165">
        <f t="shared" si="9"/>
        <v>0.43697478991596639</v>
      </c>
      <c r="X20" s="164">
        <f t="shared" si="5"/>
        <v>0.48695652173913051</v>
      </c>
      <c r="Y20" s="162">
        <f t="shared" si="6"/>
        <v>104</v>
      </c>
      <c r="Z20" s="163">
        <f t="shared" si="7"/>
        <v>112</v>
      </c>
      <c r="AA20" s="164">
        <f t="shared" si="1"/>
        <v>6.556748466257669E-3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6412</v>
      </c>
      <c r="R21" s="169">
        <f t="shared" si="11"/>
        <v>6281</v>
      </c>
      <c r="S21" s="169">
        <f t="shared" si="11"/>
        <v>2148</v>
      </c>
      <c r="T21" s="169">
        <f t="shared" si="11"/>
        <v>5531</v>
      </c>
      <c r="U21" s="169">
        <f t="shared" si="11"/>
        <v>7213</v>
      </c>
      <c r="V21" s="169">
        <f t="shared" si="11"/>
        <v>7426</v>
      </c>
      <c r="W21" s="171">
        <f t="shared" si="9"/>
        <v>2.953001525024268E-2</v>
      </c>
      <c r="X21" s="170">
        <f t="shared" si="5"/>
        <v>0.18229581276866735</v>
      </c>
      <c r="Y21" s="168">
        <f>V21-U21</f>
        <v>213</v>
      </c>
      <c r="Z21" s="169">
        <f t="shared" si="7"/>
        <v>1145</v>
      </c>
      <c r="AA21" s="170">
        <f t="shared" si="1"/>
        <v>0.14236963190184049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13AF4-70D7-40FD-ADA7-4432F9055C19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264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48602</v>
      </c>
      <c r="R9" s="176">
        <f t="shared" ref="R9:V9" si="2">R10+R13</f>
        <v>50120</v>
      </c>
      <c r="S9" s="176">
        <f t="shared" si="2"/>
        <v>20822</v>
      </c>
      <c r="T9" s="176">
        <f t="shared" si="2"/>
        <v>46319</v>
      </c>
      <c r="U9" s="176">
        <f t="shared" si="2"/>
        <v>53572</v>
      </c>
      <c r="V9" s="176">
        <f t="shared" si="2"/>
        <v>52160</v>
      </c>
      <c r="W9" s="177">
        <f>IFERROR(V9/U9-1,"-")</f>
        <v>-2.6357052191443242E-2</v>
      </c>
      <c r="X9" s="177">
        <f>IFERROR(V9/R9-1,"-")</f>
        <v>4.0702314445331123E-2</v>
      </c>
      <c r="Y9" s="176">
        <f>V9-U9</f>
        <v>-1412</v>
      </c>
      <c r="Z9" s="176">
        <f>V9-R9</f>
        <v>2040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30978</v>
      </c>
      <c r="R10" s="158">
        <v>33141</v>
      </c>
      <c r="S10" s="158">
        <v>13638</v>
      </c>
      <c r="T10" s="158">
        <v>30450</v>
      </c>
      <c r="U10" s="158">
        <v>35140</v>
      </c>
      <c r="V10" s="158">
        <v>32599</v>
      </c>
      <c r="W10" s="160">
        <f>IFERROR(V10/U10-1,"-")</f>
        <v>-7.2310756972111534E-2</v>
      </c>
      <c r="X10" s="159">
        <f t="shared" ref="X10:X21" si="7">IFERROR(V10/R10-1,"-")</f>
        <v>-1.6354364684228018E-2</v>
      </c>
      <c r="Y10" s="157">
        <f t="shared" ref="Y10:Y20" si="8">V10-U10</f>
        <v>-2541</v>
      </c>
      <c r="Z10" s="158">
        <f t="shared" ref="Z10:Z21" si="9">V10-R10</f>
        <v>-542</v>
      </c>
      <c r="AA10" s="159">
        <f t="shared" si="3"/>
        <v>0.62498082822085887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15034</v>
      </c>
      <c r="R11" s="163">
        <v>16577</v>
      </c>
      <c r="S11" s="163">
        <v>7257</v>
      </c>
      <c r="T11" s="163">
        <v>14475</v>
      </c>
      <c r="U11" s="163">
        <v>10867</v>
      </c>
      <c r="V11" s="163">
        <v>10407</v>
      </c>
      <c r="W11" s="165">
        <f>IFERROR(V11/U11-1,"-")</f>
        <v>-4.2329989877611163E-2</v>
      </c>
      <c r="X11" s="164">
        <f t="shared" si="7"/>
        <v>-0.37220244917656997</v>
      </c>
      <c r="Y11" s="162">
        <f t="shared" si="8"/>
        <v>-460</v>
      </c>
      <c r="Z11" s="163">
        <f t="shared" si="9"/>
        <v>-6170</v>
      </c>
      <c r="AA11" s="164">
        <f>V11/V$9</f>
        <v>0.19952070552147239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15944</v>
      </c>
      <c r="R12" s="163">
        <v>16564</v>
      </c>
      <c r="S12" s="163">
        <v>6381</v>
      </c>
      <c r="T12" s="163">
        <v>15975</v>
      </c>
      <c r="U12" s="163">
        <v>24273</v>
      </c>
      <c r="V12" s="163">
        <v>22192</v>
      </c>
      <c r="W12" s="165">
        <f>IFERROR(V12/U12-1,"-")</f>
        <v>-8.5733119103530653E-2</v>
      </c>
      <c r="X12" s="164">
        <f t="shared" si="7"/>
        <v>0.33977300169041302</v>
      </c>
      <c r="Y12" s="162">
        <f t="shared" si="8"/>
        <v>-2081</v>
      </c>
      <c r="Z12" s="163">
        <f t="shared" si="9"/>
        <v>5628</v>
      </c>
      <c r="AA12" s="164">
        <f t="shared" si="3"/>
        <v>0.42546012269938649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17624</v>
      </c>
      <c r="R13" s="158">
        <v>16979</v>
      </c>
      <c r="S13" s="158">
        <v>7184</v>
      </c>
      <c r="T13" s="158">
        <v>15869</v>
      </c>
      <c r="U13" s="158">
        <v>18432</v>
      </c>
      <c r="V13" s="158">
        <v>19561</v>
      </c>
      <c r="W13" s="160">
        <f>IFERROR(V13/U13-1,"-")</f>
        <v>6.125217013888884E-2</v>
      </c>
      <c r="X13" s="159">
        <f t="shared" si="7"/>
        <v>0.15207020437010432</v>
      </c>
      <c r="Y13" s="157">
        <f t="shared" si="8"/>
        <v>1129</v>
      </c>
      <c r="Z13" s="158">
        <f t="shared" si="9"/>
        <v>2582</v>
      </c>
      <c r="AA13" s="159">
        <f t="shared" si="3"/>
        <v>0.37501917177914113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2071</v>
      </c>
      <c r="R14" s="163">
        <v>2193</v>
      </c>
      <c r="S14" s="163">
        <v>1188</v>
      </c>
      <c r="T14" s="163">
        <v>2100</v>
      </c>
      <c r="U14" s="163">
        <v>2476</v>
      </c>
      <c r="V14" s="163">
        <v>2770</v>
      </c>
      <c r="W14" s="165">
        <f t="shared" ref="W14:W21" si="11">IFERROR(V14/U14-1,"-")</f>
        <v>0.11873990306946691</v>
      </c>
      <c r="X14" s="164">
        <f t="shared" si="7"/>
        <v>0.26310989512083904</v>
      </c>
      <c r="Y14" s="162">
        <f t="shared" si="8"/>
        <v>294</v>
      </c>
      <c r="Z14" s="163">
        <f t="shared" si="9"/>
        <v>577</v>
      </c>
      <c r="AA14" s="164">
        <f t="shared" si="3"/>
        <v>5.3105828220858894E-2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4009</v>
      </c>
      <c r="R15" s="163">
        <v>3526</v>
      </c>
      <c r="S15" s="163">
        <v>1342</v>
      </c>
      <c r="T15" s="163">
        <v>3121</v>
      </c>
      <c r="U15" s="163">
        <v>3392</v>
      </c>
      <c r="V15" s="163">
        <v>3774</v>
      </c>
      <c r="W15" s="165">
        <f t="shared" si="11"/>
        <v>0.11261792452830188</v>
      </c>
      <c r="X15" s="164">
        <f t="shared" si="7"/>
        <v>7.0334656834940334E-2</v>
      </c>
      <c r="Y15" s="162">
        <f t="shared" si="8"/>
        <v>382</v>
      </c>
      <c r="Z15" s="163">
        <f t="shared" si="9"/>
        <v>248</v>
      </c>
      <c r="AA15" s="164">
        <f t="shared" si="3"/>
        <v>7.2354294478527606E-2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3767</v>
      </c>
      <c r="R16" s="163">
        <v>3516</v>
      </c>
      <c r="S16" s="163">
        <v>1697</v>
      </c>
      <c r="T16" s="163">
        <v>3055</v>
      </c>
      <c r="U16" s="163">
        <v>3581</v>
      </c>
      <c r="V16" s="163">
        <v>3405</v>
      </c>
      <c r="W16" s="165">
        <f t="shared" si="11"/>
        <v>-4.9148282602624938E-2</v>
      </c>
      <c r="X16" s="164">
        <f t="shared" si="7"/>
        <v>-3.1569965870307137E-2</v>
      </c>
      <c r="Y16" s="162">
        <f t="shared" si="8"/>
        <v>-176</v>
      </c>
      <c r="Z16" s="163">
        <f t="shared" si="9"/>
        <v>-111</v>
      </c>
      <c r="AA16" s="164">
        <f t="shared" si="3"/>
        <v>6.5279907975460127E-2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473</v>
      </c>
      <c r="R17" s="163">
        <v>619</v>
      </c>
      <c r="S17" s="163">
        <v>302</v>
      </c>
      <c r="T17" s="163">
        <v>1051</v>
      </c>
      <c r="U17" s="163">
        <v>825</v>
      </c>
      <c r="V17" s="163">
        <v>858</v>
      </c>
      <c r="W17" s="165">
        <f t="shared" si="11"/>
        <v>4.0000000000000036E-2</v>
      </c>
      <c r="X17" s="164">
        <f t="shared" si="7"/>
        <v>0.38610662358642966</v>
      </c>
      <c r="Y17" s="162">
        <f t="shared" si="8"/>
        <v>33</v>
      </c>
      <c r="Z17" s="163">
        <f t="shared" si="9"/>
        <v>239</v>
      </c>
      <c r="AA17" s="164">
        <f t="shared" si="3"/>
        <v>1.6449386503067483E-2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435</v>
      </c>
      <c r="R18" s="163">
        <v>479</v>
      </c>
      <c r="S18" s="163">
        <v>307</v>
      </c>
      <c r="T18" s="163">
        <v>630</v>
      </c>
      <c r="U18" s="163">
        <v>571</v>
      </c>
      <c r="V18" s="163">
        <v>760</v>
      </c>
      <c r="W18" s="165">
        <f t="shared" si="11"/>
        <v>0.33099824868651484</v>
      </c>
      <c r="X18" s="164">
        <f t="shared" si="7"/>
        <v>0.58663883089770352</v>
      </c>
      <c r="Y18" s="162">
        <f t="shared" si="8"/>
        <v>189</v>
      </c>
      <c r="Z18" s="163">
        <f t="shared" si="9"/>
        <v>281</v>
      </c>
      <c r="AA18" s="164">
        <f t="shared" si="3"/>
        <v>1.4570552147239263E-2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135</v>
      </c>
      <c r="R19" s="163">
        <v>135</v>
      </c>
      <c r="S19" s="163">
        <v>118</v>
      </c>
      <c r="T19" s="163">
        <v>248</v>
      </c>
      <c r="U19" s="163">
        <v>136</v>
      </c>
      <c r="V19" s="163">
        <v>226</v>
      </c>
      <c r="W19" s="165">
        <f t="shared" si="11"/>
        <v>0.66176470588235303</v>
      </c>
      <c r="X19" s="164">
        <f t="shared" si="7"/>
        <v>0.67407407407407405</v>
      </c>
      <c r="Y19" s="162">
        <f t="shared" si="8"/>
        <v>90</v>
      </c>
      <c r="Z19" s="163">
        <f t="shared" si="9"/>
        <v>91</v>
      </c>
      <c r="AA19" s="164">
        <f t="shared" si="3"/>
        <v>4.3328220858895707E-3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322</v>
      </c>
      <c r="R20" s="163">
        <v>230</v>
      </c>
      <c r="S20" s="163">
        <v>82</v>
      </c>
      <c r="T20" s="163">
        <v>133</v>
      </c>
      <c r="U20" s="163">
        <v>238</v>
      </c>
      <c r="V20" s="163">
        <v>342</v>
      </c>
      <c r="W20" s="165">
        <f t="shared" si="11"/>
        <v>0.43697478991596639</v>
      </c>
      <c r="X20" s="164">
        <f t="shared" si="7"/>
        <v>0.48695652173913051</v>
      </c>
      <c r="Y20" s="162">
        <f t="shared" si="8"/>
        <v>104</v>
      </c>
      <c r="Z20" s="163">
        <f t="shared" si="9"/>
        <v>112</v>
      </c>
      <c r="AA20" s="164">
        <f t="shared" si="3"/>
        <v>6.556748466257669E-3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6412</v>
      </c>
      <c r="R21" s="169">
        <f t="shared" si="13"/>
        <v>6281</v>
      </c>
      <c r="S21" s="169">
        <f t="shared" si="13"/>
        <v>2148</v>
      </c>
      <c r="T21" s="169">
        <f t="shared" si="13"/>
        <v>5531</v>
      </c>
      <c r="U21" s="169">
        <f t="shared" si="13"/>
        <v>7213</v>
      </c>
      <c r="V21" s="169">
        <f t="shared" si="13"/>
        <v>7426</v>
      </c>
      <c r="W21" s="171">
        <f t="shared" si="11"/>
        <v>2.953001525024268E-2</v>
      </c>
      <c r="X21" s="170">
        <f t="shared" si="7"/>
        <v>0.18229581276866735</v>
      </c>
      <c r="Y21" s="168">
        <f>V21-U21</f>
        <v>213</v>
      </c>
      <c r="Z21" s="169">
        <f t="shared" si="9"/>
        <v>1145</v>
      </c>
      <c r="AA21" s="170">
        <f t="shared" si="3"/>
        <v>0.14236963190184049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E3A4C-CA0F-4A75-A937-D96AE10326D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6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6"/>
      <c r="D4" s="266"/>
      <c r="E4" s="266"/>
      <c r="F4" s="266"/>
      <c r="G4" s="266"/>
      <c r="H4" s="266"/>
      <c r="I4" s="266"/>
      <c r="J4" s="266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261</v>
      </c>
      <c r="G7" s="172" t="s">
        <v>262</v>
      </c>
      <c r="H7" s="172" t="s">
        <v>263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258</v>
      </c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49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316</v>
      </c>
      <c r="D66" s="158" t="s">
        <v>316</v>
      </c>
      <c r="E66" s="158" t="s">
        <v>316</v>
      </c>
      <c r="F66" s="158" t="s">
        <v>316</v>
      </c>
      <c r="G66" s="158" t="s">
        <v>316</v>
      </c>
      <c r="H66" s="158" t="s">
        <v>316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316</v>
      </c>
      <c r="D67" s="163" t="s">
        <v>316</v>
      </c>
      <c r="E67" s="163" t="s">
        <v>316</v>
      </c>
      <c r="F67" s="163" t="s">
        <v>316</v>
      </c>
      <c r="G67" s="163" t="s">
        <v>316</v>
      </c>
      <c r="H67" s="163" t="s">
        <v>316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316</v>
      </c>
      <c r="D68" s="163" t="s">
        <v>316</v>
      </c>
      <c r="E68" s="163" t="s">
        <v>316</v>
      </c>
      <c r="F68" s="163" t="s">
        <v>316</v>
      </c>
      <c r="G68" s="163" t="s">
        <v>316</v>
      </c>
      <c r="H68" s="163" t="s">
        <v>316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316</v>
      </c>
      <c r="D69" s="158" t="s">
        <v>316</v>
      </c>
      <c r="E69" s="158" t="s">
        <v>316</v>
      </c>
      <c r="F69" s="158" t="s">
        <v>316</v>
      </c>
      <c r="G69" s="158" t="s">
        <v>316</v>
      </c>
      <c r="H69" s="158" t="s">
        <v>316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316</v>
      </c>
      <c r="D70" s="163" t="s">
        <v>316</v>
      </c>
      <c r="E70" s="163" t="s">
        <v>316</v>
      </c>
      <c r="F70" s="163" t="s">
        <v>316</v>
      </c>
      <c r="G70" s="163" t="s">
        <v>316</v>
      </c>
      <c r="H70" s="163" t="s">
        <v>316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316</v>
      </c>
      <c r="D71" s="163" t="s">
        <v>316</v>
      </c>
      <c r="E71" s="163" t="s">
        <v>316</v>
      </c>
      <c r="F71" s="163" t="s">
        <v>316</v>
      </c>
      <c r="G71" s="163" t="s">
        <v>316</v>
      </c>
      <c r="H71" s="163" t="s">
        <v>316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316</v>
      </c>
      <c r="D72" s="163" t="s">
        <v>316</v>
      </c>
      <c r="E72" s="163" t="s">
        <v>316</v>
      </c>
      <c r="F72" s="163" t="s">
        <v>316</v>
      </c>
      <c r="G72" s="163" t="s">
        <v>316</v>
      </c>
      <c r="H72" s="163" t="s">
        <v>316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316</v>
      </c>
      <c r="D73" s="163" t="s">
        <v>316</v>
      </c>
      <c r="E73" s="163" t="s">
        <v>316</v>
      </c>
      <c r="F73" s="163" t="s">
        <v>316</v>
      </c>
      <c r="G73" s="163" t="s">
        <v>316</v>
      </c>
      <c r="H73" s="163" t="s">
        <v>316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316</v>
      </c>
      <c r="D74" s="163" t="s">
        <v>316</v>
      </c>
      <c r="E74" s="163" t="s">
        <v>316</v>
      </c>
      <c r="F74" s="163" t="s">
        <v>316</v>
      </c>
      <c r="G74" s="163" t="s">
        <v>316</v>
      </c>
      <c r="H74" s="163" t="s">
        <v>316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316</v>
      </c>
      <c r="D75" s="163" t="s">
        <v>316</v>
      </c>
      <c r="E75" s="163" t="s">
        <v>316</v>
      </c>
      <c r="F75" s="163" t="s">
        <v>316</v>
      </c>
      <c r="G75" s="163" t="s">
        <v>316</v>
      </c>
      <c r="H75" s="163" t="s">
        <v>316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316</v>
      </c>
      <c r="D76" s="163" t="s">
        <v>316</v>
      </c>
      <c r="E76" s="163" t="s">
        <v>316</v>
      </c>
      <c r="F76" s="163" t="s">
        <v>316</v>
      </c>
      <c r="G76" s="163" t="s">
        <v>316</v>
      </c>
      <c r="H76" s="163" t="s">
        <v>316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316</v>
      </c>
      <c r="D94" s="158" t="s">
        <v>316</v>
      </c>
      <c r="E94" s="158" t="s">
        <v>316</v>
      </c>
      <c r="F94" s="158" t="s">
        <v>316</v>
      </c>
      <c r="G94" s="158" t="s">
        <v>316</v>
      </c>
      <c r="H94" s="158" t="s">
        <v>316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316</v>
      </c>
      <c r="D95" s="163" t="s">
        <v>316</v>
      </c>
      <c r="E95" s="163" t="s">
        <v>316</v>
      </c>
      <c r="F95" s="163" t="s">
        <v>316</v>
      </c>
      <c r="G95" s="163" t="s">
        <v>316</v>
      </c>
      <c r="H95" s="163" t="s">
        <v>316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316</v>
      </c>
      <c r="D96" s="163" t="s">
        <v>316</v>
      </c>
      <c r="E96" s="163" t="s">
        <v>316</v>
      </c>
      <c r="F96" s="163" t="s">
        <v>316</v>
      </c>
      <c r="G96" s="163" t="s">
        <v>316</v>
      </c>
      <c r="H96" s="163" t="s">
        <v>316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316</v>
      </c>
      <c r="D97" s="158" t="s">
        <v>316</v>
      </c>
      <c r="E97" s="158" t="s">
        <v>316</v>
      </c>
      <c r="F97" s="158" t="s">
        <v>316</v>
      </c>
      <c r="G97" s="158" t="s">
        <v>316</v>
      </c>
      <c r="H97" s="158" t="s">
        <v>316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316</v>
      </c>
      <c r="D98" s="163" t="s">
        <v>316</v>
      </c>
      <c r="E98" s="163" t="s">
        <v>316</v>
      </c>
      <c r="F98" s="163" t="s">
        <v>316</v>
      </c>
      <c r="G98" s="163" t="s">
        <v>316</v>
      </c>
      <c r="H98" s="163" t="s">
        <v>316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316</v>
      </c>
      <c r="D99" s="163" t="s">
        <v>316</v>
      </c>
      <c r="E99" s="163" t="s">
        <v>316</v>
      </c>
      <c r="F99" s="163" t="s">
        <v>316</v>
      </c>
      <c r="G99" s="163" t="s">
        <v>316</v>
      </c>
      <c r="H99" s="163" t="s">
        <v>316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316</v>
      </c>
      <c r="D100" s="163" t="s">
        <v>316</v>
      </c>
      <c r="E100" s="163" t="s">
        <v>316</v>
      </c>
      <c r="F100" s="163" t="s">
        <v>316</v>
      </c>
      <c r="G100" s="163" t="s">
        <v>316</v>
      </c>
      <c r="H100" s="163" t="s">
        <v>316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316</v>
      </c>
      <c r="D101" s="163" t="s">
        <v>316</v>
      </c>
      <c r="E101" s="163" t="s">
        <v>316</v>
      </c>
      <c r="F101" s="163" t="s">
        <v>316</v>
      </c>
      <c r="G101" s="163" t="s">
        <v>316</v>
      </c>
      <c r="H101" s="163" t="s">
        <v>316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316</v>
      </c>
      <c r="D102" s="163" t="s">
        <v>316</v>
      </c>
      <c r="E102" s="163" t="s">
        <v>316</v>
      </c>
      <c r="F102" s="163" t="s">
        <v>316</v>
      </c>
      <c r="G102" s="163" t="s">
        <v>316</v>
      </c>
      <c r="H102" s="163" t="s">
        <v>316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316</v>
      </c>
      <c r="D103" s="163" t="s">
        <v>316</v>
      </c>
      <c r="E103" s="163" t="s">
        <v>316</v>
      </c>
      <c r="F103" s="163" t="s">
        <v>316</v>
      </c>
      <c r="G103" s="163" t="s">
        <v>316</v>
      </c>
      <c r="H103" s="163" t="s">
        <v>316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316</v>
      </c>
      <c r="D104" s="163" t="s">
        <v>316</v>
      </c>
      <c r="E104" s="163" t="s">
        <v>316</v>
      </c>
      <c r="F104" s="163" t="s">
        <v>316</v>
      </c>
      <c r="G104" s="163" t="s">
        <v>316</v>
      </c>
      <c r="H104" s="163" t="s">
        <v>316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316</v>
      </c>
      <c r="D122" s="158" t="s">
        <v>316</v>
      </c>
      <c r="E122" s="158" t="s">
        <v>316</v>
      </c>
      <c r="F122" s="158" t="s">
        <v>316</v>
      </c>
      <c r="G122" s="158" t="s">
        <v>316</v>
      </c>
      <c r="H122" s="158" t="s">
        <v>316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316</v>
      </c>
      <c r="D123" s="163" t="s">
        <v>316</v>
      </c>
      <c r="E123" s="163" t="s">
        <v>316</v>
      </c>
      <c r="F123" s="163" t="s">
        <v>316</v>
      </c>
      <c r="G123" s="163" t="s">
        <v>316</v>
      </c>
      <c r="H123" s="163" t="s">
        <v>316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316</v>
      </c>
      <c r="D124" s="163" t="s">
        <v>316</v>
      </c>
      <c r="E124" s="163" t="s">
        <v>316</v>
      </c>
      <c r="F124" s="163" t="s">
        <v>316</v>
      </c>
      <c r="G124" s="163" t="s">
        <v>316</v>
      </c>
      <c r="H124" s="163" t="s">
        <v>316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316</v>
      </c>
      <c r="D125" s="158" t="s">
        <v>316</v>
      </c>
      <c r="E125" s="158" t="s">
        <v>316</v>
      </c>
      <c r="F125" s="158" t="s">
        <v>316</v>
      </c>
      <c r="G125" s="158" t="s">
        <v>316</v>
      </c>
      <c r="H125" s="158" t="s">
        <v>316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316</v>
      </c>
      <c r="D126" s="163" t="s">
        <v>316</v>
      </c>
      <c r="E126" s="163" t="s">
        <v>316</v>
      </c>
      <c r="F126" s="163" t="s">
        <v>316</v>
      </c>
      <c r="G126" s="163" t="s">
        <v>316</v>
      </c>
      <c r="H126" s="163" t="s">
        <v>316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316</v>
      </c>
      <c r="D127" s="163" t="s">
        <v>316</v>
      </c>
      <c r="E127" s="163" t="s">
        <v>316</v>
      </c>
      <c r="F127" s="163" t="s">
        <v>316</v>
      </c>
      <c r="G127" s="163" t="s">
        <v>316</v>
      </c>
      <c r="H127" s="163" t="s">
        <v>316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316</v>
      </c>
      <c r="D128" s="163" t="s">
        <v>316</v>
      </c>
      <c r="E128" s="163" t="s">
        <v>316</v>
      </c>
      <c r="F128" s="163" t="s">
        <v>316</v>
      </c>
      <c r="G128" s="163" t="s">
        <v>316</v>
      </c>
      <c r="H128" s="163" t="s">
        <v>316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316</v>
      </c>
      <c r="D129" s="163" t="s">
        <v>316</v>
      </c>
      <c r="E129" s="163" t="s">
        <v>316</v>
      </c>
      <c r="F129" s="163" t="s">
        <v>316</v>
      </c>
      <c r="G129" s="163" t="s">
        <v>316</v>
      </c>
      <c r="H129" s="163" t="s">
        <v>316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316</v>
      </c>
      <c r="D130" s="163" t="s">
        <v>316</v>
      </c>
      <c r="E130" s="163" t="s">
        <v>316</v>
      </c>
      <c r="F130" s="163" t="s">
        <v>316</v>
      </c>
      <c r="G130" s="163" t="s">
        <v>316</v>
      </c>
      <c r="H130" s="163" t="s">
        <v>316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316</v>
      </c>
      <c r="D131" s="163" t="s">
        <v>316</v>
      </c>
      <c r="E131" s="163" t="s">
        <v>316</v>
      </c>
      <c r="F131" s="163" t="s">
        <v>316</v>
      </c>
      <c r="G131" s="163" t="s">
        <v>316</v>
      </c>
      <c r="H131" s="163" t="s">
        <v>316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316</v>
      </c>
      <c r="D132" s="163" t="s">
        <v>316</v>
      </c>
      <c r="E132" s="163" t="s">
        <v>316</v>
      </c>
      <c r="F132" s="163" t="s">
        <v>316</v>
      </c>
      <c r="G132" s="163" t="s">
        <v>316</v>
      </c>
      <c r="H132" s="163" t="s">
        <v>316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BDF13-7554-42FC-A5F6-2BB0E7698F5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259</v>
      </c>
      <c r="D6" s="172" t="s">
        <v>260</v>
      </c>
      <c r="E6" s="172" t="s">
        <v>266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259</v>
      </c>
      <c r="M6" s="172" t="s">
        <v>260</v>
      </c>
      <c r="N6" s="172" t="s">
        <v>266</v>
      </c>
      <c r="O6" s="172" t="s">
        <v>261</v>
      </c>
      <c r="P6" s="172" t="s">
        <v>262</v>
      </c>
      <c r="Q6" s="172" t="s">
        <v>263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259</v>
      </c>
      <c r="V6" s="172" t="s">
        <v>266</v>
      </c>
      <c r="W6" s="172" t="s">
        <v>261</v>
      </c>
      <c r="X6" s="172" t="s">
        <v>262</v>
      </c>
      <c r="Y6" s="172" t="s">
        <v>263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CED34-F453-41EC-BDE0-6C2B8B7C9A7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DACA1-2830-429A-8444-7EFF50E319E8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6" t="s">
        <v>221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67" t="s">
        <v>49</v>
      </c>
      <c r="C7" s="270" t="s">
        <v>8</v>
      </c>
      <c r="D7" s="15" t="s">
        <v>30</v>
      </c>
      <c r="E7" s="16">
        <v>6020</v>
      </c>
      <c r="F7" s="16">
        <v>4448</v>
      </c>
      <c r="G7" s="16">
        <v>4838</v>
      </c>
      <c r="H7" s="16">
        <v>4964</v>
      </c>
      <c r="I7" s="16">
        <v>5464</v>
      </c>
      <c r="J7" s="17">
        <f>I7/H7-1</f>
        <v>0.10072522159548747</v>
      </c>
      <c r="K7" s="16">
        <f>I7-H7</f>
        <v>500</v>
      </c>
      <c r="L7" s="17">
        <f>I7/E7-1</f>
        <v>-9.2358803986710925E-2</v>
      </c>
      <c r="M7" s="16">
        <f>I7-E7</f>
        <v>-556</v>
      </c>
      <c r="N7" s="18">
        <f>I7/$I$7</f>
        <v>1</v>
      </c>
    </row>
    <row r="8" spans="2:14" x14ac:dyDescent="0.25">
      <c r="B8" s="268"/>
      <c r="C8" s="271"/>
      <c r="D8" s="19" t="s">
        <v>31</v>
      </c>
      <c r="E8" s="20">
        <v>6020</v>
      </c>
      <c r="F8" s="20">
        <v>4448</v>
      </c>
      <c r="G8" s="20">
        <v>4838</v>
      </c>
      <c r="H8" s="20">
        <v>4964</v>
      </c>
      <c r="I8" s="20">
        <v>5464</v>
      </c>
      <c r="J8" s="21">
        <f t="shared" ref="J8:J20" si="0">I8/H8-1</f>
        <v>0.10072522159548747</v>
      </c>
      <c r="K8" s="20">
        <f t="shared" ref="K8:K17" si="1">I8-H8</f>
        <v>500</v>
      </c>
      <c r="L8" s="21">
        <f t="shared" ref="L8:L20" si="2">I8/E8-1</f>
        <v>-9.2358803986710925E-2</v>
      </c>
      <c r="M8" s="20">
        <f t="shared" ref="M8:M17" si="3">I8-E8</f>
        <v>-556</v>
      </c>
      <c r="N8" s="22">
        <f>I8/$I$7</f>
        <v>1</v>
      </c>
    </row>
    <row r="9" spans="2:14" x14ac:dyDescent="0.25">
      <c r="B9" s="268"/>
      <c r="C9" s="272"/>
      <c r="D9" s="23" t="s">
        <v>32</v>
      </c>
      <c r="E9" s="24" t="s">
        <v>227</v>
      </c>
      <c r="F9" s="24" t="s">
        <v>227</v>
      </c>
      <c r="G9" s="24" t="s">
        <v>227</v>
      </c>
      <c r="H9" s="24" t="s">
        <v>227</v>
      </c>
      <c r="I9" s="24" t="s">
        <v>227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68"/>
      <c r="C10" s="273" t="s">
        <v>33</v>
      </c>
      <c r="D10" s="26" t="s">
        <v>30</v>
      </c>
      <c r="E10" s="27">
        <v>6317</v>
      </c>
      <c r="F10" s="27">
        <v>4617</v>
      </c>
      <c r="G10" s="27">
        <v>5090</v>
      </c>
      <c r="H10" s="27">
        <v>5218</v>
      </c>
      <c r="I10" s="27">
        <v>5721</v>
      </c>
      <c r="J10" s="28">
        <f t="shared" si="0"/>
        <v>9.6397087006515836E-2</v>
      </c>
      <c r="K10" s="27">
        <f t="shared" si="1"/>
        <v>503</v>
      </c>
      <c r="L10" s="28">
        <f t="shared" si="2"/>
        <v>-9.4348583188222257E-2</v>
      </c>
      <c r="M10" s="27">
        <f t="shared" si="3"/>
        <v>-596</v>
      </c>
      <c r="N10" s="18">
        <f>I10/$I$10</f>
        <v>1</v>
      </c>
    </row>
    <row r="11" spans="2:14" x14ac:dyDescent="0.25">
      <c r="B11" s="268"/>
      <c r="C11" s="274"/>
      <c r="D11" s="4" t="s">
        <v>31</v>
      </c>
      <c r="E11" s="29">
        <v>6317</v>
      </c>
      <c r="F11" s="29">
        <v>4617</v>
      </c>
      <c r="G11" s="29">
        <v>5090</v>
      </c>
      <c r="H11" s="29">
        <v>5218</v>
      </c>
      <c r="I11" s="29">
        <v>5721</v>
      </c>
      <c r="J11" s="30">
        <f t="shared" si="0"/>
        <v>9.6397087006515836E-2</v>
      </c>
      <c r="K11" s="29">
        <f t="shared" si="1"/>
        <v>503</v>
      </c>
      <c r="L11" s="30">
        <f t="shared" si="2"/>
        <v>-9.4348583188222257E-2</v>
      </c>
      <c r="M11" s="29">
        <f t="shared" si="3"/>
        <v>-596</v>
      </c>
      <c r="N11" s="31">
        <f>I11/$I$10</f>
        <v>1</v>
      </c>
    </row>
    <row r="12" spans="2:14" x14ac:dyDescent="0.25">
      <c r="B12" s="268"/>
      <c r="C12" s="275"/>
      <c r="D12" s="32" t="s">
        <v>32</v>
      </c>
      <c r="E12" s="33" t="s">
        <v>227</v>
      </c>
      <c r="F12" s="33" t="s">
        <v>227</v>
      </c>
      <c r="G12" s="33" t="s">
        <v>227</v>
      </c>
      <c r="H12" s="33" t="s">
        <v>227</v>
      </c>
      <c r="I12" s="33" t="s">
        <v>227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68"/>
      <c r="C13" s="270" t="s">
        <v>21</v>
      </c>
      <c r="D13" s="15" t="s">
        <v>30</v>
      </c>
      <c r="E13" s="16">
        <v>14162</v>
      </c>
      <c r="F13" s="16">
        <v>12186</v>
      </c>
      <c r="G13" s="16">
        <v>13053</v>
      </c>
      <c r="H13" s="16">
        <v>13216</v>
      </c>
      <c r="I13" s="16">
        <v>14972</v>
      </c>
      <c r="J13" s="17">
        <f t="shared" si="0"/>
        <v>0.13286924939467304</v>
      </c>
      <c r="K13" s="16">
        <f t="shared" si="1"/>
        <v>1756</v>
      </c>
      <c r="L13" s="17">
        <f t="shared" si="2"/>
        <v>5.7195311396695425E-2</v>
      </c>
      <c r="M13" s="16">
        <f t="shared" si="3"/>
        <v>810</v>
      </c>
      <c r="N13" s="18">
        <f>I13/$I$13</f>
        <v>1</v>
      </c>
    </row>
    <row r="14" spans="2:14" x14ac:dyDescent="0.25">
      <c r="B14" s="268"/>
      <c r="C14" s="271"/>
      <c r="D14" s="19" t="s">
        <v>31</v>
      </c>
      <c r="E14" s="20">
        <v>14162</v>
      </c>
      <c r="F14" s="20">
        <v>12186</v>
      </c>
      <c r="G14" s="20">
        <v>13053</v>
      </c>
      <c r="H14" s="20">
        <v>13216</v>
      </c>
      <c r="I14" s="20">
        <v>14972</v>
      </c>
      <c r="J14" s="21">
        <f t="shared" si="0"/>
        <v>0.13286924939467304</v>
      </c>
      <c r="K14" s="20">
        <f t="shared" si="1"/>
        <v>1756</v>
      </c>
      <c r="L14" s="21">
        <f t="shared" si="2"/>
        <v>5.7195311396695425E-2</v>
      </c>
      <c r="M14" s="20">
        <f t="shared" si="3"/>
        <v>810</v>
      </c>
      <c r="N14" s="22">
        <f>I14/$I$13</f>
        <v>1</v>
      </c>
    </row>
    <row r="15" spans="2:14" x14ac:dyDescent="0.25">
      <c r="B15" s="268"/>
      <c r="C15" s="272"/>
      <c r="D15" s="23" t="s">
        <v>32</v>
      </c>
      <c r="E15" s="24" t="s">
        <v>227</v>
      </c>
      <c r="F15" s="24" t="s">
        <v>227</v>
      </c>
      <c r="G15" s="24" t="s">
        <v>227</v>
      </c>
      <c r="H15" s="24" t="s">
        <v>227</v>
      </c>
      <c r="I15" s="24" t="s">
        <v>227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68"/>
      <c r="C16" s="273" t="s">
        <v>22</v>
      </c>
      <c r="D16" s="26" t="s">
        <v>30</v>
      </c>
      <c r="E16" s="35">
        <v>2.3524916943521594</v>
      </c>
      <c r="F16" s="35">
        <v>2.7396582733812949</v>
      </c>
      <c r="G16" s="35">
        <v>2.6980157089706491</v>
      </c>
      <c r="H16" s="35">
        <v>2.6623690572119258</v>
      </c>
      <c r="I16" s="35">
        <v>2.7401171303074672</v>
      </c>
      <c r="J16" s="36">
        <f t="shared" si="0"/>
        <v>2.9202590409069806E-2</v>
      </c>
      <c r="K16" s="37">
        <f t="shared" si="1"/>
        <v>7.7748073095541326E-2</v>
      </c>
      <c r="L16" s="36">
        <f t="shared" si="2"/>
        <v>0.16477228671451427</v>
      </c>
      <c r="M16" s="37">
        <f t="shared" si="3"/>
        <v>0.38762543595530774</v>
      </c>
      <c r="N16" s="38"/>
    </row>
    <row r="17" spans="2:14" x14ac:dyDescent="0.25">
      <c r="B17" s="268"/>
      <c r="C17" s="274"/>
      <c r="D17" s="4" t="s">
        <v>31</v>
      </c>
      <c r="E17" s="39">
        <f>E14/E8</f>
        <v>2.3524916943521594</v>
      </c>
      <c r="F17" s="39">
        <f t="shared" ref="F17:I17" si="4">F14/F8</f>
        <v>2.7396582733812949</v>
      </c>
      <c r="G17" s="39">
        <f t="shared" si="4"/>
        <v>2.6980157089706491</v>
      </c>
      <c r="H17" s="39">
        <f t="shared" si="4"/>
        <v>2.6623690572119258</v>
      </c>
      <c r="I17" s="39">
        <f t="shared" si="4"/>
        <v>2.7401171303074672</v>
      </c>
      <c r="J17" s="40">
        <f t="shared" si="0"/>
        <v>2.9202590409069806E-2</v>
      </c>
      <c r="K17" s="41">
        <f t="shared" si="1"/>
        <v>7.7748073095541326E-2</v>
      </c>
      <c r="L17" s="40">
        <f t="shared" si="2"/>
        <v>0.16477228671451427</v>
      </c>
      <c r="M17" s="41">
        <f t="shared" si="3"/>
        <v>0.38762543595530774</v>
      </c>
      <c r="N17" s="42"/>
    </row>
    <row r="18" spans="2:14" x14ac:dyDescent="0.25">
      <c r="B18" s="268"/>
      <c r="C18" s="275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8"/>
      <c r="C19" s="276" t="s">
        <v>34</v>
      </c>
      <c r="D19" s="15" t="s">
        <v>30</v>
      </c>
      <c r="E19" s="18">
        <v>0.60680000000000001</v>
      </c>
      <c r="F19" s="18">
        <v>0.64989999999999992</v>
      </c>
      <c r="G19" s="18">
        <v>0.65629999999999999</v>
      </c>
      <c r="H19" s="18">
        <v>0.65459999999999996</v>
      </c>
      <c r="I19" s="18">
        <v>0.74159999999999993</v>
      </c>
      <c r="J19" s="17">
        <f t="shared" si="0"/>
        <v>0.13290559120073331</v>
      </c>
      <c r="K19" s="44">
        <f>(I19-H19)*100</f>
        <v>8.6999999999999957</v>
      </c>
      <c r="L19" s="17">
        <f t="shared" si="2"/>
        <v>0.22214897824653912</v>
      </c>
      <c r="M19" s="44">
        <f>(I19-E19)*100</f>
        <v>13.479999999999992</v>
      </c>
      <c r="N19" s="18"/>
    </row>
    <row r="20" spans="2:14" x14ac:dyDescent="0.25">
      <c r="B20" s="268"/>
      <c r="C20" s="277"/>
      <c r="D20" s="19" t="s">
        <v>31</v>
      </c>
      <c r="E20" s="22">
        <v>0.60680000000000001</v>
      </c>
      <c r="F20" s="22">
        <v>0.64989999999999992</v>
      </c>
      <c r="G20" s="22">
        <v>0.65629999999999999</v>
      </c>
      <c r="H20" s="22">
        <v>0.65459999999999996</v>
      </c>
      <c r="I20" s="22">
        <v>0.74159999999999993</v>
      </c>
      <c r="J20" s="21">
        <f t="shared" si="0"/>
        <v>0.13290559120073331</v>
      </c>
      <c r="K20" s="45">
        <f>(I20-H20)*100</f>
        <v>8.6999999999999957</v>
      </c>
      <c r="L20" s="21">
        <f t="shared" si="2"/>
        <v>0.22214897824653912</v>
      </c>
      <c r="M20" s="45">
        <f>(I20-E20)*100</f>
        <v>13.479999999999992</v>
      </c>
      <c r="N20" s="22"/>
    </row>
    <row r="21" spans="2:14" x14ac:dyDescent="0.25">
      <c r="B21" s="268"/>
      <c r="C21" s="278"/>
      <c r="D21" s="23" t="s">
        <v>32</v>
      </c>
      <c r="E21" s="25" t="s">
        <v>227</v>
      </c>
      <c r="F21" s="25" t="s">
        <v>227</v>
      </c>
      <c r="G21" s="25" t="s">
        <v>227</v>
      </c>
      <c r="H21" s="25" t="s">
        <v>227</v>
      </c>
      <c r="I21" s="25" t="s">
        <v>227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68"/>
      <c r="C22" s="279" t="s">
        <v>35</v>
      </c>
      <c r="D22" s="26" t="s">
        <v>30</v>
      </c>
      <c r="E22" s="27">
        <v>778</v>
      </c>
      <c r="F22" s="27">
        <v>625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6">
        <f>I22/E22-1</f>
        <v>-0.13496143958868889</v>
      </c>
      <c r="M22" s="27">
        <f>I22-E22</f>
        <v>-105</v>
      </c>
      <c r="N22" s="38">
        <f>I22/$I$22</f>
        <v>1</v>
      </c>
    </row>
    <row r="23" spans="2:14" x14ac:dyDescent="0.25">
      <c r="B23" s="268"/>
      <c r="C23" s="280"/>
      <c r="D23" s="4" t="s">
        <v>31</v>
      </c>
      <c r="E23" s="29">
        <v>778</v>
      </c>
      <c r="F23" s="29">
        <v>625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0">
        <f>I23/E23-1</f>
        <v>-0.13496143958868889</v>
      </c>
      <c r="M23" s="29">
        <f>I23-E23</f>
        <v>-105</v>
      </c>
      <c r="N23" s="42">
        <f>I23/$I$22</f>
        <v>1</v>
      </c>
    </row>
    <row r="24" spans="2:14" x14ac:dyDescent="0.25">
      <c r="B24" s="269"/>
      <c r="C24" s="281"/>
      <c r="D24" s="32" t="s">
        <v>32</v>
      </c>
      <c r="E24" s="33" t="s">
        <v>227</v>
      </c>
      <c r="F24" s="33" t="s">
        <v>227</v>
      </c>
      <c r="G24" s="33" t="s">
        <v>227</v>
      </c>
      <c r="H24" s="33" t="s">
        <v>227</v>
      </c>
      <c r="I24" s="33" t="s">
        <v>227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2"/>
      <c r="M25" s="282"/>
      <c r="N25" s="47"/>
    </row>
    <row r="26" spans="2:14" ht="24.75" customHeight="1" x14ac:dyDescent="0.25">
      <c r="B26" s="283" t="s">
        <v>36</v>
      </c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</row>
    <row r="29" spans="2:14" ht="21.75" customHeight="1" thickBot="1" x14ac:dyDescent="0.3">
      <c r="B29" s="266" t="s">
        <v>221</v>
      </c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228</v>
      </c>
      <c r="F31" s="13" t="s">
        <v>229</v>
      </c>
      <c r="G31" s="13" t="s">
        <v>230</v>
      </c>
      <c r="H31" s="13" t="s">
        <v>231</v>
      </c>
      <c r="I31" s="13" t="s">
        <v>232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67" t="s">
        <v>49</v>
      </c>
      <c r="C32" s="270" t="s">
        <v>8</v>
      </c>
      <c r="D32" s="15" t="s">
        <v>30</v>
      </c>
      <c r="E32" s="49">
        <v>50120</v>
      </c>
      <c r="F32" s="49">
        <v>28901</v>
      </c>
      <c r="G32" s="49">
        <v>46319</v>
      </c>
      <c r="H32" s="49">
        <v>53572</v>
      </c>
      <c r="I32" s="49">
        <v>52160</v>
      </c>
      <c r="J32" s="17">
        <f>I32/H32-1</f>
        <v>-2.6357052191443242E-2</v>
      </c>
      <c r="K32" s="16">
        <f>I32-H32</f>
        <v>-1412</v>
      </c>
      <c r="L32" s="17">
        <f>I32/E32-1</f>
        <v>4.0702314445331123E-2</v>
      </c>
      <c r="M32" s="16">
        <f>I32-E32</f>
        <v>2040</v>
      </c>
      <c r="N32" s="18">
        <f>I32/$I$32</f>
        <v>1</v>
      </c>
    </row>
    <row r="33" spans="1:14" x14ac:dyDescent="0.25">
      <c r="B33" s="268"/>
      <c r="C33" s="271"/>
      <c r="D33" s="19" t="s">
        <v>31</v>
      </c>
      <c r="E33" s="50">
        <v>50120</v>
      </c>
      <c r="F33" s="50">
        <v>28901</v>
      </c>
      <c r="G33" s="50">
        <v>46319</v>
      </c>
      <c r="H33" s="50">
        <v>53572</v>
      </c>
      <c r="I33" s="50">
        <v>52160</v>
      </c>
      <c r="J33" s="21">
        <f t="shared" ref="J33:J45" si="6">I33/H33-1</f>
        <v>-2.6357052191443242E-2</v>
      </c>
      <c r="K33" s="20">
        <f t="shared" ref="K33:K42" si="7">I33-H33</f>
        <v>-1412</v>
      </c>
      <c r="L33" s="21">
        <f t="shared" ref="L33:L45" si="8">I33/E33-1</f>
        <v>4.0702314445331123E-2</v>
      </c>
      <c r="M33" s="20">
        <f t="shared" ref="M33:M42" si="9">I33-E33</f>
        <v>2040</v>
      </c>
      <c r="N33" s="22">
        <f>I33/$I$32</f>
        <v>1</v>
      </c>
    </row>
    <row r="34" spans="1:14" x14ac:dyDescent="0.25">
      <c r="B34" s="268"/>
      <c r="C34" s="272"/>
      <c r="D34" s="23" t="s">
        <v>32</v>
      </c>
      <c r="E34" s="24" t="s">
        <v>227</v>
      </c>
      <c r="F34" s="24" t="s">
        <v>227</v>
      </c>
      <c r="G34" s="24" t="s">
        <v>227</v>
      </c>
      <c r="H34" s="24" t="s">
        <v>227</v>
      </c>
      <c r="I34" s="24" t="s">
        <v>227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68"/>
      <c r="C35" s="273" t="s">
        <v>33</v>
      </c>
      <c r="D35" s="26" t="s">
        <v>30</v>
      </c>
      <c r="E35" s="51">
        <v>52473</v>
      </c>
      <c r="F35" s="51">
        <v>29986</v>
      </c>
      <c r="G35" s="51">
        <v>48461</v>
      </c>
      <c r="H35" s="51">
        <v>56114</v>
      </c>
      <c r="I35" s="51">
        <v>54742</v>
      </c>
      <c r="J35" s="28">
        <f t="shared" si="6"/>
        <v>-2.4450226324981283E-2</v>
      </c>
      <c r="K35" s="27">
        <f t="shared" si="7"/>
        <v>-1372</v>
      </c>
      <c r="L35" s="28">
        <f t="shared" si="8"/>
        <v>4.3241285994702006E-2</v>
      </c>
      <c r="M35" s="27">
        <f t="shared" si="9"/>
        <v>2269</v>
      </c>
      <c r="N35" s="18">
        <f>I35/$I$35</f>
        <v>1</v>
      </c>
    </row>
    <row r="36" spans="1:14" x14ac:dyDescent="0.25">
      <c r="B36" s="268"/>
      <c r="C36" s="274"/>
      <c r="D36" s="4" t="s">
        <v>31</v>
      </c>
      <c r="E36" s="52">
        <v>52473</v>
      </c>
      <c r="F36" s="52">
        <v>29986</v>
      </c>
      <c r="G36" s="52">
        <v>48461</v>
      </c>
      <c r="H36" s="52">
        <v>56114</v>
      </c>
      <c r="I36" s="52">
        <v>54742</v>
      </c>
      <c r="J36" s="30">
        <f t="shared" si="6"/>
        <v>-2.4450226324981283E-2</v>
      </c>
      <c r="K36" s="29">
        <f t="shared" si="7"/>
        <v>-1372</v>
      </c>
      <c r="L36" s="30">
        <f t="shared" si="8"/>
        <v>4.3241285994702006E-2</v>
      </c>
      <c r="M36" s="29">
        <f t="shared" si="9"/>
        <v>2269</v>
      </c>
      <c r="N36" s="31">
        <f>I36/$I$35</f>
        <v>1</v>
      </c>
    </row>
    <row r="37" spans="1:14" x14ac:dyDescent="0.25">
      <c r="B37" s="268"/>
      <c r="C37" s="275"/>
      <c r="D37" s="32" t="s">
        <v>32</v>
      </c>
      <c r="E37" s="33" t="s">
        <v>227</v>
      </c>
      <c r="F37" s="33" t="s">
        <v>227</v>
      </c>
      <c r="G37" s="33" t="s">
        <v>227</v>
      </c>
      <c r="H37" s="33" t="s">
        <v>227</v>
      </c>
      <c r="I37" s="33" t="s">
        <v>227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68"/>
      <c r="C38" s="270" t="s">
        <v>21</v>
      </c>
      <c r="D38" s="15" t="s">
        <v>30</v>
      </c>
      <c r="E38" s="49">
        <v>123106</v>
      </c>
      <c r="F38" s="49">
        <v>72202</v>
      </c>
      <c r="G38" s="49">
        <v>125643</v>
      </c>
      <c r="H38" s="49">
        <v>136470</v>
      </c>
      <c r="I38" s="49">
        <v>138981</v>
      </c>
      <c r="J38" s="17">
        <f t="shared" si="6"/>
        <v>1.8399648274346037E-2</v>
      </c>
      <c r="K38" s="16">
        <f t="shared" si="7"/>
        <v>2511</v>
      </c>
      <c r="L38" s="17">
        <f t="shared" si="8"/>
        <v>0.1289539096388479</v>
      </c>
      <c r="M38" s="16">
        <f t="shared" si="9"/>
        <v>15875</v>
      </c>
      <c r="N38" s="18">
        <f>I38/$I$38</f>
        <v>1</v>
      </c>
    </row>
    <row r="39" spans="1:14" x14ac:dyDescent="0.25">
      <c r="B39" s="268"/>
      <c r="C39" s="271"/>
      <c r="D39" s="19" t="s">
        <v>31</v>
      </c>
      <c r="E39" s="50">
        <v>123106</v>
      </c>
      <c r="F39" s="50">
        <v>72202</v>
      </c>
      <c r="G39" s="50">
        <v>125643</v>
      </c>
      <c r="H39" s="50">
        <v>136470</v>
      </c>
      <c r="I39" s="50">
        <v>138981</v>
      </c>
      <c r="J39" s="21">
        <f t="shared" si="6"/>
        <v>1.8399648274346037E-2</v>
      </c>
      <c r="K39" s="20">
        <f t="shared" si="7"/>
        <v>2511</v>
      </c>
      <c r="L39" s="21">
        <f t="shared" si="8"/>
        <v>0.1289539096388479</v>
      </c>
      <c r="M39" s="20">
        <f t="shared" si="9"/>
        <v>15875</v>
      </c>
      <c r="N39" s="22">
        <f>I39/$I$38</f>
        <v>1</v>
      </c>
    </row>
    <row r="40" spans="1:14" x14ac:dyDescent="0.25">
      <c r="B40" s="268"/>
      <c r="C40" s="272"/>
      <c r="D40" s="23" t="s">
        <v>32</v>
      </c>
      <c r="E40" s="24" t="s">
        <v>227</v>
      </c>
      <c r="F40" s="24" t="s">
        <v>227</v>
      </c>
      <c r="G40" s="24" t="s">
        <v>227</v>
      </c>
      <c r="H40" s="24" t="s">
        <v>227</v>
      </c>
      <c r="I40" s="24" t="s">
        <v>227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68"/>
      <c r="C41" s="273" t="s">
        <v>22</v>
      </c>
      <c r="D41" s="26" t="s">
        <v>30</v>
      </c>
      <c r="E41" s="53">
        <v>2.4562250598563447</v>
      </c>
      <c r="F41" s="53">
        <v>2.4982526556174527</v>
      </c>
      <c r="G41" s="53">
        <v>2.7125585612815475</v>
      </c>
      <c r="H41" s="53">
        <v>2.5474128275965056</v>
      </c>
      <c r="I41" s="53">
        <v>2.664513036809816</v>
      </c>
      <c r="J41" s="36">
        <f t="shared" si="6"/>
        <v>4.5968289059686862E-2</v>
      </c>
      <c r="K41" s="37">
        <f t="shared" si="7"/>
        <v>0.11710020921331044</v>
      </c>
      <c r="L41" s="36">
        <f t="shared" si="8"/>
        <v>8.4800037406040252E-2</v>
      </c>
      <c r="M41" s="37">
        <f t="shared" si="9"/>
        <v>0.20828797695347134</v>
      </c>
      <c r="N41" s="38"/>
    </row>
    <row r="42" spans="1:14" x14ac:dyDescent="0.25">
      <c r="B42" s="268"/>
      <c r="C42" s="274"/>
      <c r="D42" s="4" t="s">
        <v>31</v>
      </c>
      <c r="E42" s="54">
        <f t="shared" ref="E42:I42" si="10">E39/E33</f>
        <v>2.4562250598563447</v>
      </c>
      <c r="F42" s="54">
        <f t="shared" si="10"/>
        <v>2.4982526556174527</v>
      </c>
      <c r="G42" s="54">
        <f t="shared" si="10"/>
        <v>2.7125585612815475</v>
      </c>
      <c r="H42" s="54">
        <f t="shared" si="10"/>
        <v>2.5474128275965056</v>
      </c>
      <c r="I42" s="54">
        <f t="shared" si="10"/>
        <v>2.664513036809816</v>
      </c>
      <c r="J42" s="40">
        <f t="shared" si="6"/>
        <v>4.5968289059686862E-2</v>
      </c>
      <c r="K42" s="41">
        <f t="shared" si="7"/>
        <v>0.11710020921331044</v>
      </c>
      <c r="L42" s="40">
        <f t="shared" si="8"/>
        <v>8.4800037406040252E-2</v>
      </c>
      <c r="M42" s="41">
        <f t="shared" si="9"/>
        <v>0.20828797695347134</v>
      </c>
      <c r="N42" s="42"/>
    </row>
    <row r="43" spans="1:14" x14ac:dyDescent="0.25">
      <c r="B43" s="268"/>
      <c r="C43" s="275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8"/>
      <c r="C44" s="276" t="s">
        <v>34</v>
      </c>
      <c r="D44" s="15" t="s">
        <v>30</v>
      </c>
      <c r="E44" s="57">
        <v>0.52122921112353082</v>
      </c>
      <c r="F44" s="57">
        <v>0.41298404164045072</v>
      </c>
      <c r="G44" s="57">
        <v>0.57628587940666542</v>
      </c>
      <c r="H44" s="57">
        <v>0.61673829634349708</v>
      </c>
      <c r="I44" s="57">
        <v>0.61644674103479635</v>
      </c>
      <c r="J44" s="57">
        <f t="shared" si="6"/>
        <v>-4.7273748108278557E-4</v>
      </c>
      <c r="K44" s="44">
        <f>(I44-H44)*100</f>
        <v>-2.9155530870073054E-2</v>
      </c>
      <c r="L44" s="17">
        <f t="shared" si="8"/>
        <v>0.18267880594416464</v>
      </c>
      <c r="M44" s="44">
        <f>(I44-E44)*100</f>
        <v>9.5217529911265526</v>
      </c>
      <c r="N44" s="18"/>
    </row>
    <row r="45" spans="1:14" x14ac:dyDescent="0.25">
      <c r="B45" s="268"/>
      <c r="C45" s="277"/>
      <c r="D45" s="19" t="s">
        <v>31</v>
      </c>
      <c r="E45" s="58">
        <v>0.52122921112353082</v>
      </c>
      <c r="F45" s="58">
        <v>0.41298404164045072</v>
      </c>
      <c r="G45" s="58">
        <v>0.57628587940666542</v>
      </c>
      <c r="H45" s="58">
        <v>0.61673829634349708</v>
      </c>
      <c r="I45" s="58">
        <v>0.61644674103479635</v>
      </c>
      <c r="J45" s="58">
        <f t="shared" si="6"/>
        <v>-4.7273748108278557E-4</v>
      </c>
      <c r="K45" s="45">
        <f>(I45-H45)*100</f>
        <v>-2.9155530870073054E-2</v>
      </c>
      <c r="L45" s="21">
        <f t="shared" si="8"/>
        <v>0.18267880594416464</v>
      </c>
      <c r="M45" s="45">
        <f>(I45-E45)*100</f>
        <v>9.5217529911265526</v>
      </c>
      <c r="N45" s="22"/>
    </row>
    <row r="46" spans="1:14" x14ac:dyDescent="0.25">
      <c r="B46" s="268"/>
      <c r="C46" s="278"/>
      <c r="D46" s="23" t="s">
        <v>32</v>
      </c>
      <c r="E46" s="59" t="s">
        <v>227</v>
      </c>
      <c r="F46" s="59" t="s">
        <v>227</v>
      </c>
      <c r="G46" s="59" t="s">
        <v>227</v>
      </c>
      <c r="H46" s="59" t="s">
        <v>227</v>
      </c>
      <c r="I46" s="59" t="s">
        <v>227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8"/>
      <c r="C47" s="279" t="s">
        <v>37</v>
      </c>
      <c r="D47" s="26" t="s">
        <v>30</v>
      </c>
      <c r="E47" s="51">
        <v>707.4545454545455</v>
      </c>
      <c r="F47" s="51">
        <v>523.18181818181813</v>
      </c>
      <c r="G47" s="51">
        <v>652.63636363636363</v>
      </c>
      <c r="H47" s="51">
        <v>662.5454545454545</v>
      </c>
      <c r="I47" s="51">
        <v>673</v>
      </c>
      <c r="J47" s="36">
        <f>I47/H47-1</f>
        <v>1.577936333699248E-2</v>
      </c>
      <c r="K47" s="27">
        <f>I47-H47</f>
        <v>10.454545454545496</v>
      </c>
      <c r="L47" s="36">
        <f>I47/E47-1</f>
        <v>-4.8702133127730751E-2</v>
      </c>
      <c r="M47" s="27">
        <f>I47-E47</f>
        <v>-34.454545454545496</v>
      </c>
      <c r="N47" s="38">
        <f>I47/$I$22</f>
        <v>1</v>
      </c>
    </row>
    <row r="48" spans="1:14" x14ac:dyDescent="0.25">
      <c r="B48" s="268"/>
      <c r="C48" s="274"/>
      <c r="D48" s="4" t="s">
        <v>31</v>
      </c>
      <c r="E48" s="52">
        <v>707.4545454545455</v>
      </c>
      <c r="F48" s="52">
        <v>523.18181818181813</v>
      </c>
      <c r="G48" s="52">
        <v>652.63636363636363</v>
      </c>
      <c r="H48" s="52">
        <v>662.5454545454545</v>
      </c>
      <c r="I48" s="52">
        <v>673</v>
      </c>
      <c r="J48" s="40">
        <f>I48/H48-1</f>
        <v>1.577936333699248E-2</v>
      </c>
      <c r="K48" s="29">
        <f>I48-H48</f>
        <v>10.454545454545496</v>
      </c>
      <c r="L48" s="40">
        <f>I48/E48-1</f>
        <v>-4.8702133127730751E-2</v>
      </c>
      <c r="M48" s="29">
        <f>I48-E48</f>
        <v>-34.454545454545496</v>
      </c>
      <c r="N48" s="42">
        <f>I48/$I$22</f>
        <v>1</v>
      </c>
    </row>
    <row r="49" spans="2:14" x14ac:dyDescent="0.25">
      <c r="B49" s="269"/>
      <c r="C49" s="275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47"/>
    </row>
    <row r="51" spans="2:14" ht="28.5" customHeight="1" x14ac:dyDescent="0.25">
      <c r="B51" s="283" t="s">
        <v>38</v>
      </c>
      <c r="C51" s="284"/>
      <c r="D51" s="284"/>
      <c r="E51" s="284"/>
      <c r="F51" s="284"/>
      <c r="G51" s="284"/>
      <c r="H51" s="284"/>
      <c r="I51" s="284"/>
      <c r="J51" s="284"/>
      <c r="K51" s="284"/>
      <c r="L51" s="284"/>
      <c r="M51" s="284"/>
    </row>
    <row r="52" spans="2:14" x14ac:dyDescent="0.25">
      <c r="B52" s="60"/>
    </row>
    <row r="54" spans="2:14" ht="21.75" thickBot="1" x14ac:dyDescent="0.3">
      <c r="B54" s="266" t="s">
        <v>221</v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7" t="s">
        <v>49</v>
      </c>
      <c r="C57" s="270" t="s">
        <v>8</v>
      </c>
      <c r="D57" s="15" t="s">
        <v>30</v>
      </c>
      <c r="E57" s="49">
        <v>55887</v>
      </c>
      <c r="F57" s="49">
        <v>24221</v>
      </c>
      <c r="G57" s="49">
        <v>33444</v>
      </c>
      <c r="H57" s="49">
        <v>51485</v>
      </c>
      <c r="I57" s="49">
        <v>58157</v>
      </c>
      <c r="J57" s="17">
        <f t="shared" ref="J57:J73" si="12">I57/H57-1</f>
        <v>0.12959114305137409</v>
      </c>
      <c r="K57" s="16">
        <f t="shared" ref="K57:K73" si="13">I57-H57</f>
        <v>6672</v>
      </c>
      <c r="L57" s="17">
        <f t="shared" ref="L57:L73" si="14">I57/E57-1</f>
        <v>4.0617674951240801E-2</v>
      </c>
      <c r="M57" s="16">
        <f t="shared" ref="M57:M73" si="15">I57-E57</f>
        <v>2270</v>
      </c>
      <c r="N57" s="17">
        <f>I57/$I$57</f>
        <v>1</v>
      </c>
    </row>
    <row r="58" spans="2:14" x14ac:dyDescent="0.25">
      <c r="B58" s="268"/>
      <c r="C58" s="271"/>
      <c r="D58" s="19" t="s">
        <v>31</v>
      </c>
      <c r="E58" s="50">
        <v>55887</v>
      </c>
      <c r="F58" s="50">
        <v>24221</v>
      </c>
      <c r="G58" s="50">
        <v>33444</v>
      </c>
      <c r="H58" s="50">
        <v>51485</v>
      </c>
      <c r="I58" s="50">
        <v>58157</v>
      </c>
      <c r="J58" s="21">
        <f t="shared" si="12"/>
        <v>0.12959114305137409</v>
      </c>
      <c r="K58" s="20">
        <f t="shared" si="13"/>
        <v>6672</v>
      </c>
      <c r="L58" s="21">
        <f t="shared" si="14"/>
        <v>4.0617674951240801E-2</v>
      </c>
      <c r="M58" s="20">
        <f t="shared" si="15"/>
        <v>2270</v>
      </c>
      <c r="N58" s="21">
        <f t="shared" ref="N58" si="16">I58/$I$57</f>
        <v>1</v>
      </c>
    </row>
    <row r="59" spans="2:14" x14ac:dyDescent="0.25">
      <c r="B59" s="268"/>
      <c r="C59" s="272"/>
      <c r="D59" s="23" t="s">
        <v>32</v>
      </c>
      <c r="E59" s="24" t="s">
        <v>227</v>
      </c>
      <c r="F59" s="24" t="s">
        <v>227</v>
      </c>
      <c r="G59" s="24" t="s">
        <v>227</v>
      </c>
      <c r="H59" s="24" t="s">
        <v>227</v>
      </c>
      <c r="I59" s="24" t="s">
        <v>227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68"/>
      <c r="C60" s="273" t="s">
        <v>33</v>
      </c>
      <c r="D60" s="26" t="s">
        <v>30</v>
      </c>
      <c r="E60" s="51">
        <v>55887</v>
      </c>
      <c r="F60" s="51">
        <v>24221</v>
      </c>
      <c r="G60" s="51">
        <v>33444</v>
      </c>
      <c r="H60" s="51">
        <v>51485</v>
      </c>
      <c r="I60" s="51">
        <v>58157</v>
      </c>
      <c r="J60" s="36">
        <f t="shared" si="12"/>
        <v>0.12959114305137409</v>
      </c>
      <c r="K60" s="51">
        <f t="shared" si="13"/>
        <v>6672</v>
      </c>
      <c r="L60" s="36">
        <f t="shared" si="14"/>
        <v>4.0617674951240801E-2</v>
      </c>
      <c r="M60" s="51">
        <f t="shared" si="15"/>
        <v>2270</v>
      </c>
      <c r="N60" s="36">
        <f>I60/$I$60</f>
        <v>1</v>
      </c>
    </row>
    <row r="61" spans="2:14" x14ac:dyDescent="0.25">
      <c r="B61" s="268"/>
      <c r="C61" s="274"/>
      <c r="D61" s="4" t="s">
        <v>31</v>
      </c>
      <c r="E61" s="52">
        <v>55887</v>
      </c>
      <c r="F61" s="52">
        <v>24221</v>
      </c>
      <c r="G61" s="52">
        <v>33444</v>
      </c>
      <c r="H61" s="52">
        <v>51485</v>
      </c>
      <c r="I61" s="52">
        <v>58157</v>
      </c>
      <c r="J61" s="40">
        <f t="shared" si="12"/>
        <v>0.12959114305137409</v>
      </c>
      <c r="K61" s="52">
        <f t="shared" si="13"/>
        <v>6672</v>
      </c>
      <c r="L61" s="40">
        <f t="shared" si="14"/>
        <v>4.0617674951240801E-2</v>
      </c>
      <c r="M61" s="52">
        <f t="shared" si="15"/>
        <v>2270</v>
      </c>
      <c r="N61" s="40">
        <f t="shared" ref="N61" si="17">I61/$I$60</f>
        <v>1</v>
      </c>
    </row>
    <row r="62" spans="2:14" x14ac:dyDescent="0.25">
      <c r="B62" s="268"/>
      <c r="C62" s="275"/>
      <c r="D62" s="32" t="s">
        <v>32</v>
      </c>
      <c r="E62" s="33" t="s">
        <v>227</v>
      </c>
      <c r="F62" s="33" t="s">
        <v>227</v>
      </c>
      <c r="G62" s="33" t="s">
        <v>227</v>
      </c>
      <c r="H62" s="33" t="s">
        <v>227</v>
      </c>
      <c r="I62" s="33" t="s">
        <v>227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68"/>
      <c r="C63" s="270" t="s">
        <v>21</v>
      </c>
      <c r="D63" s="15" t="s">
        <v>30</v>
      </c>
      <c r="E63" s="49">
        <v>136126</v>
      </c>
      <c r="F63" s="49">
        <v>59047</v>
      </c>
      <c r="G63" s="49">
        <v>83402</v>
      </c>
      <c r="H63" s="49">
        <v>137757</v>
      </c>
      <c r="I63" s="49">
        <v>148334</v>
      </c>
      <c r="J63" s="17">
        <f t="shared" si="12"/>
        <v>7.6780127325653202E-2</v>
      </c>
      <c r="K63" s="16">
        <f t="shared" si="13"/>
        <v>10577</v>
      </c>
      <c r="L63" s="17">
        <f t="shared" si="14"/>
        <v>8.9681618500506932E-2</v>
      </c>
      <c r="M63" s="16">
        <f t="shared" si="15"/>
        <v>12208</v>
      </c>
      <c r="N63" s="17">
        <f>I63/$I$63</f>
        <v>1</v>
      </c>
    </row>
    <row r="64" spans="2:14" x14ac:dyDescent="0.25">
      <c r="B64" s="268"/>
      <c r="C64" s="271"/>
      <c r="D64" s="19" t="s">
        <v>31</v>
      </c>
      <c r="E64" s="50">
        <v>136126</v>
      </c>
      <c r="F64" s="50">
        <v>59047</v>
      </c>
      <c r="G64" s="50">
        <v>83402</v>
      </c>
      <c r="H64" s="50">
        <v>137757</v>
      </c>
      <c r="I64" s="50">
        <v>148334</v>
      </c>
      <c r="J64" s="21">
        <f t="shared" si="12"/>
        <v>7.6780127325653202E-2</v>
      </c>
      <c r="K64" s="20">
        <f t="shared" si="13"/>
        <v>10577</v>
      </c>
      <c r="L64" s="21">
        <f t="shared" si="14"/>
        <v>8.9681618500506932E-2</v>
      </c>
      <c r="M64" s="20">
        <f t="shared" si="15"/>
        <v>12208</v>
      </c>
      <c r="N64" s="21">
        <f t="shared" ref="N64" si="18">I64/$I$63</f>
        <v>1</v>
      </c>
    </row>
    <row r="65" spans="2:14" x14ac:dyDescent="0.25">
      <c r="B65" s="268"/>
      <c r="C65" s="272"/>
      <c r="D65" s="23" t="s">
        <v>32</v>
      </c>
      <c r="E65" s="24" t="s">
        <v>227</v>
      </c>
      <c r="F65" s="24" t="s">
        <v>227</v>
      </c>
      <c r="G65" s="24" t="s">
        <v>227</v>
      </c>
      <c r="H65" s="24" t="s">
        <v>227</v>
      </c>
      <c r="I65" s="24" t="s">
        <v>227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68"/>
      <c r="C66" s="273" t="s">
        <v>22</v>
      </c>
      <c r="D66" s="26" t="s">
        <v>30</v>
      </c>
      <c r="E66" s="53">
        <v>2.4357363966575409</v>
      </c>
      <c r="F66" s="53">
        <v>2.437843193922629</v>
      </c>
      <c r="G66" s="53">
        <v>2.4937806482478173</v>
      </c>
      <c r="H66" s="53">
        <v>2.6756725259784404</v>
      </c>
      <c r="I66" s="53">
        <v>2.5505786061867015</v>
      </c>
      <c r="J66" s="36">
        <f t="shared" si="12"/>
        <v>-4.6752328088428774E-2</v>
      </c>
      <c r="K66" s="37">
        <f t="shared" si="13"/>
        <v>-0.12509391979173889</v>
      </c>
      <c r="L66" s="36">
        <f t="shared" si="14"/>
        <v>4.714886622655623E-2</v>
      </c>
      <c r="M66" s="37">
        <f t="shared" si="15"/>
        <v>0.11484220952916058</v>
      </c>
      <c r="N66" s="36"/>
    </row>
    <row r="67" spans="2:14" x14ac:dyDescent="0.25">
      <c r="B67" s="268"/>
      <c r="C67" s="274"/>
      <c r="D67" s="4" t="s">
        <v>31</v>
      </c>
      <c r="E67" s="54">
        <f t="shared" ref="E67:I67" si="19">E64/E58</f>
        <v>2.4357363966575409</v>
      </c>
      <c r="F67" s="54">
        <f t="shared" si="19"/>
        <v>2.437843193922629</v>
      </c>
      <c r="G67" s="54">
        <f t="shared" si="19"/>
        <v>2.4937806482478173</v>
      </c>
      <c r="H67" s="54">
        <f t="shared" si="19"/>
        <v>2.6756725259784404</v>
      </c>
      <c r="I67" s="54">
        <f t="shared" si="19"/>
        <v>2.5505786061867015</v>
      </c>
      <c r="J67" s="40">
        <f t="shared" si="12"/>
        <v>-4.6752328088428774E-2</v>
      </c>
      <c r="K67" s="41">
        <f t="shared" si="13"/>
        <v>-0.12509391979173889</v>
      </c>
      <c r="L67" s="40">
        <f t="shared" si="14"/>
        <v>4.714886622655623E-2</v>
      </c>
      <c r="M67" s="41">
        <f t="shared" si="15"/>
        <v>0.11484220952916058</v>
      </c>
      <c r="N67" s="40"/>
    </row>
    <row r="68" spans="2:14" x14ac:dyDescent="0.25">
      <c r="B68" s="268"/>
      <c r="C68" s="275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8"/>
      <c r="C69" s="276" t="s">
        <v>34</v>
      </c>
      <c r="D69" s="15" t="s">
        <v>30</v>
      </c>
      <c r="E69" s="57">
        <v>0.52295410715246138</v>
      </c>
      <c r="F69" s="57">
        <v>0.5147906295498732</v>
      </c>
      <c r="G69" s="57">
        <v>0.42945341263098274</v>
      </c>
      <c r="H69" s="57">
        <v>0.57741590694750078</v>
      </c>
      <c r="I69" s="57">
        <v>0.61259601883208059</v>
      </c>
      <c r="J69" s="57">
        <f t="shared" si="12"/>
        <v>6.0926814556528042E-2</v>
      </c>
      <c r="K69" s="44">
        <f t="shared" si="13"/>
        <v>3.5180111884579812E-2</v>
      </c>
      <c r="L69" s="17">
        <f t="shared" si="14"/>
        <v>0.17141449020780919</v>
      </c>
      <c r="M69" s="44">
        <f t="shared" si="15"/>
        <v>8.9641911679619213E-2</v>
      </c>
      <c r="N69" s="17"/>
    </row>
    <row r="70" spans="2:14" x14ac:dyDescent="0.25">
      <c r="B70" s="268"/>
      <c r="C70" s="277"/>
      <c r="D70" s="19" t="s">
        <v>31</v>
      </c>
      <c r="E70" s="58">
        <v>0.52295410715246138</v>
      </c>
      <c r="F70" s="58">
        <v>0.5147906295498732</v>
      </c>
      <c r="G70" s="58">
        <v>0.42945341263098274</v>
      </c>
      <c r="H70" s="58">
        <v>0.57741590694750078</v>
      </c>
      <c r="I70" s="58">
        <v>0.61259601883208059</v>
      </c>
      <c r="J70" s="58">
        <f t="shared" si="12"/>
        <v>6.0926814556528042E-2</v>
      </c>
      <c r="K70" s="45">
        <f t="shared" si="13"/>
        <v>3.5180111884579812E-2</v>
      </c>
      <c r="L70" s="21">
        <f t="shared" si="14"/>
        <v>0.17141449020780919</v>
      </c>
      <c r="M70" s="45">
        <f t="shared" si="15"/>
        <v>8.9641911679619213E-2</v>
      </c>
      <c r="N70" s="21"/>
    </row>
    <row r="71" spans="2:14" x14ac:dyDescent="0.25">
      <c r="B71" s="268"/>
      <c r="C71" s="278"/>
      <c r="D71" s="23" t="s">
        <v>32</v>
      </c>
      <c r="E71" s="59" t="s">
        <v>227</v>
      </c>
      <c r="F71" s="59" t="s">
        <v>227</v>
      </c>
      <c r="G71" s="59" t="s">
        <v>227</v>
      </c>
      <c r="H71" s="59" t="s">
        <v>227</v>
      </c>
      <c r="I71" s="59" t="s">
        <v>227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8"/>
      <c r="C72" s="279" t="s">
        <v>39</v>
      </c>
      <c r="D72" s="26" t="s">
        <v>30</v>
      </c>
      <c r="E72" s="51">
        <v>713</v>
      </c>
      <c r="F72" s="51">
        <v>339</v>
      </c>
      <c r="G72" s="51">
        <v>532</v>
      </c>
      <c r="H72" s="51">
        <v>654</v>
      </c>
      <c r="I72" s="51">
        <v>663</v>
      </c>
      <c r="J72" s="36">
        <f t="shared" si="12"/>
        <v>1.3761467889908285E-2</v>
      </c>
      <c r="K72" s="27">
        <f t="shared" si="13"/>
        <v>9</v>
      </c>
      <c r="L72" s="36">
        <f t="shared" si="14"/>
        <v>-7.0126227208976211E-2</v>
      </c>
      <c r="M72" s="27">
        <f t="shared" si="15"/>
        <v>-50</v>
      </c>
      <c r="N72" s="36">
        <f>I72/$I$72</f>
        <v>1</v>
      </c>
    </row>
    <row r="73" spans="2:14" x14ac:dyDescent="0.25">
      <c r="B73" s="268"/>
      <c r="C73" s="274"/>
      <c r="D73" s="4" t="s">
        <v>31</v>
      </c>
      <c r="E73" s="52">
        <v>713</v>
      </c>
      <c r="F73" s="52">
        <v>339</v>
      </c>
      <c r="G73" s="52">
        <v>532</v>
      </c>
      <c r="H73" s="52">
        <v>654</v>
      </c>
      <c r="I73" s="52">
        <v>663</v>
      </c>
      <c r="J73" s="40">
        <f t="shared" si="12"/>
        <v>1.3761467889908285E-2</v>
      </c>
      <c r="K73" s="29">
        <f t="shared" si="13"/>
        <v>9</v>
      </c>
      <c r="L73" s="40">
        <f t="shared" si="14"/>
        <v>-7.0126227208976211E-2</v>
      </c>
      <c r="M73" s="29">
        <f t="shared" si="15"/>
        <v>-50</v>
      </c>
      <c r="N73" s="40">
        <f t="shared" ref="N73" si="21">I73/$I$72</f>
        <v>1</v>
      </c>
    </row>
    <row r="74" spans="2:14" x14ac:dyDescent="0.25">
      <c r="B74" s="269"/>
      <c r="C74" s="275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82"/>
      <c r="C75" s="282"/>
      <c r="D75" s="282"/>
      <c r="E75" s="282"/>
      <c r="F75" s="282"/>
      <c r="G75" s="282"/>
      <c r="H75" s="282"/>
      <c r="I75" s="282"/>
      <c r="J75" s="282"/>
      <c r="K75" s="282"/>
      <c r="L75" s="282"/>
      <c r="M75" s="282"/>
      <c r="N75" s="47"/>
    </row>
    <row r="76" spans="2:14" ht="27" customHeight="1" x14ac:dyDescent="0.25">
      <c r="B76" s="283" t="s">
        <v>36</v>
      </c>
      <c r="C76" s="284"/>
      <c r="D76" s="284"/>
      <c r="E76" s="284"/>
      <c r="F76" s="284"/>
      <c r="G76" s="284"/>
      <c r="H76" s="284"/>
      <c r="I76" s="284"/>
      <c r="J76" s="284"/>
      <c r="K76" s="284"/>
      <c r="L76" s="284"/>
      <c r="M76" s="284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8D775-DF19-46F9-86F3-73195C9730EB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CC2CA-167E-4C6A-9B8F-FCF467A9F79F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6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6"/>
      <c r="D5" s="266"/>
      <c r="E5" s="266"/>
      <c r="F5" s="266"/>
      <c r="G5" s="266"/>
      <c r="H5" s="266"/>
      <c r="I5" s="266"/>
      <c r="J5" s="266"/>
      <c r="L5" s="266" t="s">
        <v>267</v>
      </c>
      <c r="M5" s="266"/>
      <c r="N5" s="266"/>
      <c r="O5" s="266"/>
      <c r="P5" s="266"/>
      <c r="Q5" s="266"/>
      <c r="R5" s="266"/>
      <c r="S5" s="266"/>
      <c r="T5" s="266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222</v>
      </c>
      <c r="N8" s="172" t="s">
        <v>223</v>
      </c>
      <c r="O8" s="172" t="s">
        <v>224</v>
      </c>
      <c r="P8" s="172" t="s">
        <v>225</v>
      </c>
      <c r="Q8" s="172" t="s">
        <v>226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49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6317</v>
      </c>
      <c r="N10" s="176">
        <v>4617</v>
      </c>
      <c r="O10" s="176">
        <v>5090</v>
      </c>
      <c r="P10" s="176">
        <v>5218</v>
      </c>
      <c r="Q10" s="176">
        <v>5721</v>
      </c>
      <c r="R10" s="177">
        <f t="shared" ref="R10:R22" si="3">IFERROR(Q10/P10-1,"-")</f>
        <v>9.6397087006515836E-2</v>
      </c>
      <c r="S10" s="177">
        <f t="shared" ref="S10:S22" si="4">IFERROR(Q10/M10-1,"-")</f>
        <v>-9.4348583188222257E-2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3888</v>
      </c>
      <c r="N11" s="158">
        <v>2734</v>
      </c>
      <c r="O11" s="158">
        <v>3213</v>
      </c>
      <c r="P11" s="158">
        <v>2513</v>
      </c>
      <c r="Q11" s="158">
        <v>3367</v>
      </c>
      <c r="R11" s="159">
        <f t="shared" si="3"/>
        <v>0.33983286908077992</v>
      </c>
      <c r="S11" s="160">
        <f t="shared" si="4"/>
        <v>-0.13400205761316875</v>
      </c>
      <c r="T11" s="159">
        <f t="shared" si="5"/>
        <v>0.58853347316902638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2093</v>
      </c>
      <c r="N12" s="163">
        <v>1341</v>
      </c>
      <c r="O12" s="163">
        <v>1567</v>
      </c>
      <c r="P12" s="163">
        <v>683</v>
      </c>
      <c r="Q12" s="163">
        <v>1279</v>
      </c>
      <c r="R12" s="164">
        <f t="shared" si="3"/>
        <v>0.87262079062957532</v>
      </c>
      <c r="S12" s="165">
        <f t="shared" si="4"/>
        <v>-0.38891543239369331</v>
      </c>
      <c r="T12" s="164">
        <f t="shared" si="5"/>
        <v>0.22356231428072015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1795</v>
      </c>
      <c r="N13" s="163">
        <v>1393</v>
      </c>
      <c r="O13" s="163">
        <v>1646</v>
      </c>
      <c r="P13" s="163">
        <v>1830</v>
      </c>
      <c r="Q13" s="163">
        <v>2088</v>
      </c>
      <c r="R13" s="164">
        <f t="shared" si="3"/>
        <v>0.14098360655737707</v>
      </c>
      <c r="S13" s="165">
        <f t="shared" si="4"/>
        <v>0.16323119777158768</v>
      </c>
      <c r="T13" s="164">
        <f>Q13/Q$10</f>
        <v>0.36497115888830622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2429</v>
      </c>
      <c r="N14" s="158">
        <v>1883</v>
      </c>
      <c r="O14" s="158">
        <v>1877</v>
      </c>
      <c r="P14" s="158">
        <v>2705</v>
      </c>
      <c r="Q14" s="158">
        <v>2354</v>
      </c>
      <c r="R14" s="159">
        <f t="shared" si="3"/>
        <v>-0.12975970425138628</v>
      </c>
      <c r="S14" s="160">
        <f t="shared" si="4"/>
        <v>-3.0876904075751388E-2</v>
      </c>
      <c r="T14" s="159">
        <f t="shared" si="5"/>
        <v>0.41146652683097362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292</v>
      </c>
      <c r="N15" s="163">
        <v>259</v>
      </c>
      <c r="O15" s="163">
        <v>278</v>
      </c>
      <c r="P15" s="163">
        <v>318</v>
      </c>
      <c r="Q15" s="163">
        <v>332</v>
      </c>
      <c r="R15" s="164">
        <f t="shared" si="3"/>
        <v>4.4025157232704393E-2</v>
      </c>
      <c r="S15" s="165">
        <f t="shared" si="4"/>
        <v>0.13698630136986312</v>
      </c>
      <c r="T15" s="164">
        <f t="shared" si="5"/>
        <v>5.8031812620171298E-2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617</v>
      </c>
      <c r="N16" s="163">
        <v>540</v>
      </c>
      <c r="O16" s="163">
        <v>459</v>
      </c>
      <c r="P16" s="163">
        <v>564</v>
      </c>
      <c r="Q16" s="163">
        <v>530</v>
      </c>
      <c r="R16" s="164">
        <f t="shared" si="3"/>
        <v>-6.0283687943262443E-2</v>
      </c>
      <c r="S16" s="165">
        <f t="shared" si="4"/>
        <v>-0.14100486223662889</v>
      </c>
      <c r="T16" s="164">
        <f t="shared" si="5"/>
        <v>9.2641146652683096E-2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393</v>
      </c>
      <c r="N17" s="163">
        <v>317</v>
      </c>
      <c r="O17" s="163">
        <v>291</v>
      </c>
      <c r="P17" s="163">
        <v>482</v>
      </c>
      <c r="Q17" s="163">
        <v>373</v>
      </c>
      <c r="R17" s="164">
        <f t="shared" si="3"/>
        <v>-0.22614107883817425</v>
      </c>
      <c r="S17" s="165">
        <f t="shared" si="4"/>
        <v>-5.0890585241730291E-2</v>
      </c>
      <c r="T17" s="164">
        <f t="shared" si="5"/>
        <v>6.5198391889529805E-2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110</v>
      </c>
      <c r="N18" s="163">
        <v>121</v>
      </c>
      <c r="O18" s="163">
        <v>123</v>
      </c>
      <c r="P18" s="163">
        <v>117</v>
      </c>
      <c r="Q18" s="163">
        <v>86</v>
      </c>
      <c r="R18" s="164">
        <f t="shared" si="3"/>
        <v>-0.2649572649572649</v>
      </c>
      <c r="S18" s="165">
        <f t="shared" si="4"/>
        <v>-0.21818181818181814</v>
      </c>
      <c r="T18" s="164">
        <f t="shared" si="5"/>
        <v>1.5032337004020277E-2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82</v>
      </c>
      <c r="N19" s="163">
        <v>113</v>
      </c>
      <c r="O19" s="163">
        <v>73</v>
      </c>
      <c r="P19" s="163">
        <v>114</v>
      </c>
      <c r="Q19" s="163">
        <v>67</v>
      </c>
      <c r="R19" s="164">
        <f t="shared" si="3"/>
        <v>-0.41228070175438591</v>
      </c>
      <c r="S19" s="165">
        <f t="shared" si="4"/>
        <v>-0.18292682926829273</v>
      </c>
      <c r="T19" s="164">
        <f t="shared" si="5"/>
        <v>1.171123929382975E-2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16</v>
      </c>
      <c r="N20" s="163">
        <v>22</v>
      </c>
      <c r="O20" s="163">
        <v>12</v>
      </c>
      <c r="P20" s="163">
        <v>24</v>
      </c>
      <c r="Q20" s="163">
        <v>38</v>
      </c>
      <c r="R20" s="164">
        <f t="shared" si="3"/>
        <v>0.58333333333333326</v>
      </c>
      <c r="S20" s="165">
        <f t="shared" si="4"/>
        <v>1.375</v>
      </c>
      <c r="T20" s="164">
        <f t="shared" si="5"/>
        <v>6.6421954203810521E-3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66</v>
      </c>
      <c r="N21" s="163">
        <v>14</v>
      </c>
      <c r="O21" s="163">
        <v>8</v>
      </c>
      <c r="P21" s="163">
        <v>32</v>
      </c>
      <c r="Q21" s="163">
        <v>50</v>
      </c>
      <c r="R21" s="164">
        <f t="shared" si="3"/>
        <v>0.5625</v>
      </c>
      <c r="S21" s="165">
        <f t="shared" si="4"/>
        <v>-0.24242424242424243</v>
      </c>
      <c r="T21" s="164">
        <f t="shared" si="5"/>
        <v>8.7397308162908589E-3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853</v>
      </c>
      <c r="N22" s="169">
        <f>N14-SUM(N15:N21)</f>
        <v>497</v>
      </c>
      <c r="O22" s="169">
        <f>O14-SUM(O15:O21)</f>
        <v>633</v>
      </c>
      <c r="P22" s="169">
        <f>P14-SUM(P15:P21)</f>
        <v>1054</v>
      </c>
      <c r="Q22" s="169">
        <f>Q14-SUM(Q15:Q21)</f>
        <v>878</v>
      </c>
      <c r="R22" s="170">
        <f t="shared" si="3"/>
        <v>-0.16698292220113853</v>
      </c>
      <c r="S22" s="171">
        <f t="shared" si="4"/>
        <v>2.9308323563892236E-2</v>
      </c>
      <c r="T22" s="170">
        <f t="shared" si="5"/>
        <v>0.15346967313406748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5C104-901D-4BF1-B7F6-A9A3FA4360B0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6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Q4" s="266" t="s">
        <v>267</v>
      </c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258</v>
      </c>
      <c r="D7" s="172" t="s">
        <v>259</v>
      </c>
      <c r="E7" s="172" t="s">
        <v>260</v>
      </c>
      <c r="F7" s="172" t="s">
        <v>266</v>
      </c>
      <c r="G7" s="172" t="s">
        <v>261</v>
      </c>
      <c r="H7" s="172" t="s">
        <v>262</v>
      </c>
      <c r="I7" s="172" t="s">
        <v>263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258</v>
      </c>
      <c r="S7" s="172" t="s">
        <v>259</v>
      </c>
      <c r="T7" s="172" t="s">
        <v>260</v>
      </c>
      <c r="U7" s="172" t="s">
        <v>261</v>
      </c>
      <c r="V7" s="172" t="s">
        <v>262</v>
      </c>
      <c r="W7" s="172" t="s">
        <v>263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49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50912</v>
      </c>
      <c r="S9" s="176">
        <v>52473</v>
      </c>
      <c r="T9" s="176">
        <v>21881</v>
      </c>
      <c r="U9" s="176">
        <v>48461</v>
      </c>
      <c r="V9" s="176">
        <v>56114</v>
      </c>
      <c r="W9" s="176">
        <v>54742</v>
      </c>
      <c r="X9" s="177">
        <f>IFERROR(W9/V9-1,"-")</f>
        <v>-2.4450226324981283E-2</v>
      </c>
      <c r="Y9" s="177">
        <f>IFERROR(W9/S9-1,"-")</f>
        <v>4.3241285994702006E-2</v>
      </c>
      <c r="Z9" s="176">
        <f>W9-V9</f>
        <v>-1372</v>
      </c>
      <c r="AA9" s="176">
        <f>W9-S9</f>
        <v>2269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31848</v>
      </c>
      <c r="S10" s="158">
        <v>34112</v>
      </c>
      <c r="T10" s="158">
        <v>14075</v>
      </c>
      <c r="U10" s="158">
        <v>31119</v>
      </c>
      <c r="V10" s="158">
        <v>36079</v>
      </c>
      <c r="W10" s="158">
        <v>33456</v>
      </c>
      <c r="X10" s="160">
        <f>IFERROR(W10/V10-1,"-")</f>
        <v>-7.2701571551317956E-2</v>
      </c>
      <c r="Y10" s="159">
        <f t="shared" ref="Y10:Y21" si="5">IFERROR(W10/S10-1,"-")</f>
        <v>-1.9230769230769273E-2</v>
      </c>
      <c r="Z10" s="157">
        <f t="shared" ref="Z10:Z20" si="6">W10-V10</f>
        <v>-2623</v>
      </c>
      <c r="AA10" s="158">
        <f t="shared" ref="AA10:AA21" si="7">W10-S10</f>
        <v>-656</v>
      </c>
      <c r="AB10" s="159">
        <f t="shared" si="1"/>
        <v>0.6111577947462643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15343</v>
      </c>
      <c r="S11" s="163">
        <v>16965</v>
      </c>
      <c r="T11" s="163">
        <v>7455</v>
      </c>
      <c r="U11" s="163">
        <v>14450</v>
      </c>
      <c r="V11" s="163">
        <v>11068</v>
      </c>
      <c r="W11" s="163">
        <v>10555</v>
      </c>
      <c r="X11" s="165">
        <f>IFERROR(W11/V11-1,"-")</f>
        <v>-4.6349837368991675E-2</v>
      </c>
      <c r="Y11" s="164">
        <f t="shared" si="5"/>
        <v>-0.3778367226643089</v>
      </c>
      <c r="Z11" s="162">
        <f t="shared" si="6"/>
        <v>-513</v>
      </c>
      <c r="AA11" s="163">
        <f t="shared" si="7"/>
        <v>-6410</v>
      </c>
      <c r="AB11" s="164">
        <f t="shared" si="1"/>
        <v>0.19281356179898432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16505</v>
      </c>
      <c r="S12" s="163">
        <v>17147</v>
      </c>
      <c r="T12" s="163">
        <v>6620</v>
      </c>
      <c r="U12" s="163">
        <v>16669</v>
      </c>
      <c r="V12" s="163">
        <v>25011</v>
      </c>
      <c r="W12" s="163">
        <v>22901</v>
      </c>
      <c r="X12" s="165">
        <f>IFERROR(W12/V12-1,"-")</f>
        <v>-8.43628803326536E-2</v>
      </c>
      <c r="Y12" s="164">
        <f t="shared" si="5"/>
        <v>0.33556890418148955</v>
      </c>
      <c r="Z12" s="162">
        <f t="shared" si="6"/>
        <v>-2110</v>
      </c>
      <c r="AA12" s="163">
        <f t="shared" si="7"/>
        <v>5754</v>
      </c>
      <c r="AB12" s="164">
        <f t="shared" si="1"/>
        <v>0.41834423294727996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19064</v>
      </c>
      <c r="S13" s="158">
        <v>18361</v>
      </c>
      <c r="T13" s="158">
        <v>7806</v>
      </c>
      <c r="U13" s="158">
        <v>17342</v>
      </c>
      <c r="V13" s="158">
        <v>20035</v>
      </c>
      <c r="W13" s="158">
        <v>21286</v>
      </c>
      <c r="X13" s="160">
        <f>IFERROR(W13/V13-1,"-")</f>
        <v>6.244072872473172E-2</v>
      </c>
      <c r="Y13" s="159">
        <f t="shared" si="5"/>
        <v>0.1593050487446217</v>
      </c>
      <c r="Z13" s="157">
        <f t="shared" si="6"/>
        <v>1251</v>
      </c>
      <c r="AA13" s="158">
        <f t="shared" si="7"/>
        <v>2925</v>
      </c>
      <c r="AB13" s="159">
        <f t="shared" si="1"/>
        <v>0.3888422052537357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2179</v>
      </c>
      <c r="S14" s="163">
        <v>2340</v>
      </c>
      <c r="T14" s="163">
        <v>1299</v>
      </c>
      <c r="U14" s="163">
        <v>2320</v>
      </c>
      <c r="V14" s="163">
        <v>2776</v>
      </c>
      <c r="W14" s="163">
        <v>3012</v>
      </c>
      <c r="X14" s="165">
        <f t="shared" ref="X14:X21" si="9">IFERROR(W14/V14-1,"-")</f>
        <v>8.5014409221902065E-2</v>
      </c>
      <c r="Y14" s="164">
        <f t="shared" si="5"/>
        <v>0.28717948717948727</v>
      </c>
      <c r="Z14" s="162">
        <f t="shared" si="6"/>
        <v>236</v>
      </c>
      <c r="AA14" s="163">
        <f t="shared" si="7"/>
        <v>672</v>
      </c>
      <c r="AB14" s="164">
        <f t="shared" si="1"/>
        <v>5.5021738336195246E-2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4660</v>
      </c>
      <c r="S15" s="163">
        <v>4091</v>
      </c>
      <c r="T15" s="163">
        <v>1586</v>
      </c>
      <c r="U15" s="163">
        <v>3652</v>
      </c>
      <c r="V15" s="163">
        <v>3948</v>
      </c>
      <c r="W15" s="163">
        <v>4383</v>
      </c>
      <c r="X15" s="165">
        <f t="shared" si="9"/>
        <v>0.11018237082066862</v>
      </c>
      <c r="Y15" s="164">
        <f t="shared" si="5"/>
        <v>7.1376191640185827E-2</v>
      </c>
      <c r="Z15" s="162">
        <f t="shared" si="6"/>
        <v>435</v>
      </c>
      <c r="AA15" s="163">
        <f t="shared" si="7"/>
        <v>292</v>
      </c>
      <c r="AB15" s="164">
        <f t="shared" si="1"/>
        <v>8.0066493734244279E-2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3971</v>
      </c>
      <c r="S16" s="163">
        <v>3678</v>
      </c>
      <c r="T16" s="163">
        <v>1774</v>
      </c>
      <c r="U16" s="163">
        <v>3192</v>
      </c>
      <c r="V16" s="163">
        <v>3701</v>
      </c>
      <c r="W16" s="163">
        <v>3560</v>
      </c>
      <c r="X16" s="165">
        <f t="shared" si="9"/>
        <v>-3.8097811402323711E-2</v>
      </c>
      <c r="Y16" s="164">
        <f t="shared" si="5"/>
        <v>-3.2082653616095747E-2</v>
      </c>
      <c r="Z16" s="162">
        <f t="shared" si="6"/>
        <v>-141</v>
      </c>
      <c r="AA16" s="163">
        <f t="shared" si="7"/>
        <v>-118</v>
      </c>
      <c r="AB16" s="164">
        <f t="shared" si="1"/>
        <v>6.5032333491651745E-2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536</v>
      </c>
      <c r="S17" s="163">
        <v>674</v>
      </c>
      <c r="T17" s="163">
        <v>321</v>
      </c>
      <c r="U17" s="163">
        <v>1177</v>
      </c>
      <c r="V17" s="163">
        <v>913</v>
      </c>
      <c r="W17" s="163">
        <v>951</v>
      </c>
      <c r="X17" s="165">
        <f t="shared" si="9"/>
        <v>4.1621029572836754E-2</v>
      </c>
      <c r="Y17" s="164">
        <f t="shared" si="5"/>
        <v>0.41097922848664692</v>
      </c>
      <c r="Z17" s="162">
        <f t="shared" si="6"/>
        <v>38</v>
      </c>
      <c r="AA17" s="163">
        <f t="shared" si="7"/>
        <v>277</v>
      </c>
      <c r="AB17" s="164">
        <f t="shared" si="1"/>
        <v>1.7372401446786746E-2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452</v>
      </c>
      <c r="S18" s="163">
        <v>501</v>
      </c>
      <c r="T18" s="163">
        <v>318</v>
      </c>
      <c r="U18" s="163">
        <v>673</v>
      </c>
      <c r="V18" s="163">
        <v>610</v>
      </c>
      <c r="W18" s="163">
        <v>811</v>
      </c>
      <c r="X18" s="165">
        <f t="shared" si="9"/>
        <v>0.32950819672131137</v>
      </c>
      <c r="Y18" s="164">
        <f t="shared" si="5"/>
        <v>0.61876247504990012</v>
      </c>
      <c r="Z18" s="162">
        <f t="shared" si="6"/>
        <v>201</v>
      </c>
      <c r="AA18" s="163">
        <f t="shared" si="7"/>
        <v>310</v>
      </c>
      <c r="AB18" s="164">
        <f t="shared" si="1"/>
        <v>1.4814950129699318E-2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136</v>
      </c>
      <c r="S19" s="163">
        <v>154</v>
      </c>
      <c r="T19" s="163">
        <v>131</v>
      </c>
      <c r="U19" s="163">
        <v>252</v>
      </c>
      <c r="V19" s="163">
        <v>139</v>
      </c>
      <c r="W19" s="163">
        <v>240</v>
      </c>
      <c r="X19" s="165">
        <f t="shared" si="9"/>
        <v>0.72661870503597115</v>
      </c>
      <c r="Y19" s="164">
        <f t="shared" si="5"/>
        <v>0.55844155844155852</v>
      </c>
      <c r="Z19" s="162">
        <f t="shared" si="6"/>
        <v>101</v>
      </c>
      <c r="AA19" s="163">
        <f t="shared" si="7"/>
        <v>86</v>
      </c>
      <c r="AB19" s="164">
        <f t="shared" si="1"/>
        <v>4.3842022578641626E-3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353</v>
      </c>
      <c r="S20" s="163">
        <v>241</v>
      </c>
      <c r="T20" s="163">
        <v>91</v>
      </c>
      <c r="U20" s="163">
        <v>135</v>
      </c>
      <c r="V20" s="163">
        <v>251</v>
      </c>
      <c r="W20" s="163">
        <v>400</v>
      </c>
      <c r="X20" s="165">
        <f t="shared" si="9"/>
        <v>0.59362549800796804</v>
      </c>
      <c r="Y20" s="164">
        <f t="shared" si="5"/>
        <v>0.65975103734439844</v>
      </c>
      <c r="Z20" s="162">
        <f t="shared" si="6"/>
        <v>149</v>
      </c>
      <c r="AA20" s="163">
        <f t="shared" si="7"/>
        <v>159</v>
      </c>
      <c r="AB20" s="164">
        <f t="shared" si="1"/>
        <v>7.3070037631069382E-3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6777</v>
      </c>
      <c r="S21" s="169">
        <f t="shared" si="12"/>
        <v>6682</v>
      </c>
      <c r="T21" s="169">
        <f t="shared" si="12"/>
        <v>2286</v>
      </c>
      <c r="U21" s="169">
        <f t="shared" si="12"/>
        <v>5941</v>
      </c>
      <c r="V21" s="169">
        <f t="shared" si="12"/>
        <v>7697</v>
      </c>
      <c r="W21" s="169">
        <f t="shared" si="12"/>
        <v>7929</v>
      </c>
      <c r="X21" s="171">
        <f t="shared" si="9"/>
        <v>3.0141613615694451E-2</v>
      </c>
      <c r="Y21" s="170">
        <f t="shared" si="5"/>
        <v>0.18662077222388507</v>
      </c>
      <c r="Z21" s="168">
        <f>W21-V21</f>
        <v>232</v>
      </c>
      <c r="AA21" s="169">
        <f t="shared" si="7"/>
        <v>1247</v>
      </c>
      <c r="AB21" s="170">
        <f t="shared" si="1"/>
        <v>0.14484308209418728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20D09-0A9A-407A-94F7-20CD49BCEEA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AEA76-3792-414A-AB39-3504BE3B54D0}">
  <sheetPr>
    <tabColor rgb="FFF29140"/>
  </sheetPr>
  <dimension ref="A4:P270"/>
  <sheetViews>
    <sheetView showGridLines="0" zoomScaleNormal="100" workbookViewId="0">
      <selection activeCell="H25" sqref="H2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268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F21" si="0">IFERROR(E9/C9-1,"-")</f>
        <v>9.4456512993804864E-2</v>
      </c>
      <c r="G9" s="115">
        <v>2763</v>
      </c>
      <c r="H9" s="116">
        <f t="shared" ref="H9:H21" si="1">IFERROR(G9/E9-1,"-")</f>
        <v>-0.79688304050577075</v>
      </c>
      <c r="I9" s="115">
        <v>11400</v>
      </c>
      <c r="J9" s="116">
        <f t="shared" ref="J9:J21" si="2">IFERROR(I9/C9-1,"-")</f>
        <v>-8.2790248612116812E-2</v>
      </c>
      <c r="K9" s="115">
        <v>14353</v>
      </c>
      <c r="L9" s="116">
        <f t="shared" ref="L9:L21" si="3">IFERROR(K9/I9-1,"-")</f>
        <v>0.25903508771929817</v>
      </c>
      <c r="M9" s="115">
        <v>14581</v>
      </c>
      <c r="N9" s="116">
        <v>1.5885180798439258E-2</v>
      </c>
      <c r="O9" s="116"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1"/>
        <v>-0.78406080044624182</v>
      </c>
      <c r="I10" s="115">
        <v>11383</v>
      </c>
      <c r="J10" s="116">
        <f t="shared" si="2"/>
        <v>-0.15386902549617187</v>
      </c>
      <c r="K10" s="115">
        <v>14251</v>
      </c>
      <c r="L10" s="116">
        <f t="shared" si="3"/>
        <v>0.25195466924360899</v>
      </c>
      <c r="M10" s="115">
        <v>15138</v>
      </c>
      <c r="N10" s="116">
        <v>6.2241246228334823E-2</v>
      </c>
      <c r="O10" s="116"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1"/>
        <v>-0.13213160658032896</v>
      </c>
      <c r="I11" s="115">
        <v>12710</v>
      </c>
      <c r="J11" s="116">
        <f t="shared" si="2"/>
        <v>-8.7580760947595149E-2</v>
      </c>
      <c r="K11" s="115">
        <v>15603</v>
      </c>
      <c r="L11" s="116">
        <f t="shared" si="3"/>
        <v>0.22761605035405186</v>
      </c>
      <c r="M11" s="115">
        <v>15292</v>
      </c>
      <c r="N11" s="116">
        <v>-1.9932064346599998E-2</v>
      </c>
      <c r="O11" s="116"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>IFERROR(E12/C12-1,"-")</f>
        <v>-1</v>
      </c>
      <c r="G12" s="115">
        <v>4088</v>
      </c>
      <c r="H12" s="116" t="str">
        <f t="shared" si="1"/>
        <v>-</v>
      </c>
      <c r="I12" s="115">
        <v>12193</v>
      </c>
      <c r="J12" s="116">
        <f t="shared" si="2"/>
        <v>-5.8703628210354797E-3</v>
      </c>
      <c r="K12" s="115">
        <v>12703</v>
      </c>
      <c r="L12" s="116">
        <f t="shared" si="3"/>
        <v>4.1827277946362651E-2</v>
      </c>
      <c r="M12" s="115">
        <v>13439</v>
      </c>
      <c r="N12" s="116">
        <v>5.793906951113903E-2</v>
      </c>
      <c r="O12" s="116"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1"/>
        <v>-</v>
      </c>
      <c r="I13" s="115">
        <v>10085</v>
      </c>
      <c r="J13" s="116">
        <f t="shared" si="2"/>
        <v>-0.11082701463586664</v>
      </c>
      <c r="K13" s="115">
        <v>12793</v>
      </c>
      <c r="L13" s="116">
        <f t="shared" si="3"/>
        <v>0.26851760039662875</v>
      </c>
      <c r="M13" s="115">
        <v>12513</v>
      </c>
      <c r="N13" s="116">
        <v>-2.1886969436410553E-2</v>
      </c>
      <c r="O13" s="116"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1"/>
        <v>-</v>
      </c>
      <c r="I14" s="115">
        <v>11277</v>
      </c>
      <c r="J14" s="116">
        <f t="shared" si="2"/>
        <v>0.32281524926686211</v>
      </c>
      <c r="K14" s="115">
        <v>10373</v>
      </c>
      <c r="L14" s="116">
        <f t="shared" si="3"/>
        <v>-8.0163163962046591E-2</v>
      </c>
      <c r="M14" s="115">
        <v>10115</v>
      </c>
      <c r="N14" s="116">
        <v>-2.4872264532922017E-2</v>
      </c>
      <c r="O14" s="116"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1"/>
        <v>-</v>
      </c>
      <c r="I15" s="115">
        <v>10710</v>
      </c>
      <c r="J15" s="116">
        <f t="shared" si="2"/>
        <v>0.16603157321720197</v>
      </c>
      <c r="K15" s="115">
        <v>9594</v>
      </c>
      <c r="L15" s="116">
        <f t="shared" si="3"/>
        <v>-0.10420168067226887</v>
      </c>
      <c r="M15" s="115">
        <v>10140</v>
      </c>
      <c r="N15" s="116">
        <v>5.6910569105691033E-2</v>
      </c>
      <c r="O15" s="116"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1"/>
        <v>0.23714162224463342</v>
      </c>
      <c r="I16" s="115">
        <v>10270</v>
      </c>
      <c r="J16" s="116">
        <f t="shared" si="2"/>
        <v>0.1192240627724499</v>
      </c>
      <c r="K16" s="115">
        <v>11871</v>
      </c>
      <c r="L16" s="116">
        <f t="shared" si="3"/>
        <v>0.15589094449853946</v>
      </c>
      <c r="M16" s="115">
        <v>9259</v>
      </c>
      <c r="N16" s="116">
        <v>-0.22003201078257939</v>
      </c>
      <c r="O16" s="116"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1"/>
        <v>1.5484470400849482</v>
      </c>
      <c r="I17" s="115">
        <v>10967</v>
      </c>
      <c r="J17" s="116">
        <f t="shared" si="2"/>
        <v>0.3703611145820318</v>
      </c>
      <c r="K17" s="115">
        <v>10606</v>
      </c>
      <c r="L17" s="116">
        <f t="shared" si="3"/>
        <v>-3.2916932616029904E-2</v>
      </c>
      <c r="M17" s="115">
        <v>11345</v>
      </c>
      <c r="N17" s="116">
        <v>6.9677541014520061E-2</v>
      </c>
      <c r="O17" s="116"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1"/>
        <v>1.8084929225645294</v>
      </c>
      <c r="I18" s="115">
        <v>11595</v>
      </c>
      <c r="J18" s="116">
        <f t="shared" si="2"/>
        <v>9.0165475742760348E-2</v>
      </c>
      <c r="K18" s="115">
        <v>11107</v>
      </c>
      <c r="L18" s="116">
        <f t="shared" si="3"/>
        <v>-4.208710651142733E-2</v>
      </c>
      <c r="M18" s="115">
        <v>12187</v>
      </c>
      <c r="N18" s="116">
        <v>9.7235977311605382E-2</v>
      </c>
      <c r="O18" s="116">
        <v>0.14582549830763436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1"/>
        <v>2.4278481012658228</v>
      </c>
      <c r="I19" s="115">
        <v>13053</v>
      </c>
      <c r="J19" s="116">
        <f t="shared" si="2"/>
        <v>-7.8308148566586633E-2</v>
      </c>
      <c r="K19" s="115">
        <v>13216</v>
      </c>
      <c r="L19" s="116">
        <f t="shared" si="3"/>
        <v>1.2487550754615828E-2</v>
      </c>
      <c r="M19" s="115">
        <v>14972</v>
      </c>
      <c r="N19" s="116">
        <v>0.13286924939467304</v>
      </c>
      <c r="O19" s="116">
        <v>5.7195311396695425E-2</v>
      </c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1"/>
        <v>1.766115090145715</v>
      </c>
      <c r="I20" s="115">
        <v>12114</v>
      </c>
      <c r="J20" s="116">
        <f t="shared" si="2"/>
        <v>-6.9585253456221241E-2</v>
      </c>
      <c r="K20" s="115">
        <v>11864</v>
      </c>
      <c r="L20" s="116">
        <f t="shared" si="3"/>
        <v>-2.06372791811128E-2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1"/>
        <v>0.41246803393906539</v>
      </c>
      <c r="I21" s="118">
        <v>137757</v>
      </c>
      <c r="J21" s="119">
        <f t="shared" si="2"/>
        <v>1.1981546508381902E-2</v>
      </c>
      <c r="K21" s="118">
        <v>148334</v>
      </c>
      <c r="L21" s="119">
        <f t="shared" si="3"/>
        <v>7.6780127325653202E-2</v>
      </c>
      <c r="M21" s="118">
        <v>138981</v>
      </c>
      <c r="N21" s="119">
        <v>1.8399648274346037E-2</v>
      </c>
      <c r="O21" s="119">
        <v>0.1289539096388479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6" t="s">
        <v>269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247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5236</v>
      </c>
      <c r="D31" s="116">
        <v>-0.11224143777551709</v>
      </c>
      <c r="E31" s="115">
        <v>5825</v>
      </c>
      <c r="F31" s="116">
        <f t="shared" ref="F31:F43" si="4">IFERROR(E31/C31-1,"-")</f>
        <v>0.11249045072574493</v>
      </c>
      <c r="G31" s="115">
        <v>1115</v>
      </c>
      <c r="H31" s="116">
        <f t="shared" ref="H31:H43" si="5">IFERROR(G31/E31-1,"-")</f>
        <v>-0.80858369098712446</v>
      </c>
      <c r="I31" s="115">
        <v>4881</v>
      </c>
      <c r="J31" s="116">
        <f t="shared" ref="J31:J43" si="6">IFERROR(I31/G31-1,"-")</f>
        <v>3.3775784753363229</v>
      </c>
      <c r="K31" s="115">
        <v>5640</v>
      </c>
      <c r="L31" s="116">
        <f t="shared" ref="L31:L43" si="7">IFERROR(K31/I31-1,"-")</f>
        <v>0.15550092194222498</v>
      </c>
      <c r="M31" s="115">
        <v>3830</v>
      </c>
      <c r="N31" s="116">
        <v>-0.32092198581560283</v>
      </c>
      <c r="O31" s="116">
        <v>-0.26852559205500381</v>
      </c>
    </row>
    <row r="32" spans="1:16" x14ac:dyDescent="0.25">
      <c r="B32" s="114" t="s">
        <v>73</v>
      </c>
      <c r="C32" s="115">
        <v>5498</v>
      </c>
      <c r="D32" s="116">
        <v>-1.5753669889008282E-2</v>
      </c>
      <c r="E32" s="115">
        <v>5371</v>
      </c>
      <c r="F32" s="116">
        <f t="shared" si="4"/>
        <v>-2.3099308839578003E-2</v>
      </c>
      <c r="G32" s="115">
        <v>1325</v>
      </c>
      <c r="H32" s="116">
        <f t="shared" si="5"/>
        <v>-0.75330478495624653</v>
      </c>
      <c r="I32" s="115">
        <v>4475</v>
      </c>
      <c r="J32" s="116">
        <f t="shared" si="6"/>
        <v>2.3773584905660377</v>
      </c>
      <c r="K32" s="115">
        <v>5737</v>
      </c>
      <c r="L32" s="116">
        <f t="shared" si="7"/>
        <v>0.28201117318435753</v>
      </c>
      <c r="M32" s="115">
        <v>4983</v>
      </c>
      <c r="N32" s="116">
        <v>-0.13142757538783334</v>
      </c>
      <c r="O32" s="116">
        <v>-9.3670425609312491E-2</v>
      </c>
    </row>
    <row r="33" spans="2:16" x14ac:dyDescent="0.25">
      <c r="B33" s="114" t="s">
        <v>75</v>
      </c>
      <c r="C33" s="115">
        <v>5600</v>
      </c>
      <c r="D33" s="116">
        <v>-0.11755436495430194</v>
      </c>
      <c r="E33" s="115">
        <v>2182</v>
      </c>
      <c r="F33" s="116">
        <f t="shared" si="4"/>
        <v>-0.61035714285714282</v>
      </c>
      <c r="G33" s="115">
        <v>2482</v>
      </c>
      <c r="H33" s="116">
        <f t="shared" si="5"/>
        <v>0.13748854262144827</v>
      </c>
      <c r="I33" s="115">
        <v>5439</v>
      </c>
      <c r="J33" s="116">
        <f t="shared" si="6"/>
        <v>1.1913779210314264</v>
      </c>
      <c r="K33" s="115">
        <v>6448</v>
      </c>
      <c r="L33" s="116">
        <f t="shared" si="7"/>
        <v>0.18551204265489973</v>
      </c>
      <c r="M33" s="115">
        <v>5213</v>
      </c>
      <c r="N33" s="116">
        <v>-0.19153225806451613</v>
      </c>
      <c r="O33" s="116">
        <v>-6.9107142857142811E-2</v>
      </c>
    </row>
    <row r="34" spans="2:16" x14ac:dyDescent="0.25">
      <c r="B34" s="114" t="s">
        <v>77</v>
      </c>
      <c r="C34" s="115">
        <v>6291</v>
      </c>
      <c r="D34" s="116">
        <v>0.19555302166476629</v>
      </c>
      <c r="E34" s="115">
        <v>0</v>
      </c>
      <c r="F34" s="116">
        <f t="shared" si="4"/>
        <v>-1</v>
      </c>
      <c r="G34" s="115">
        <v>1862</v>
      </c>
      <c r="H34" s="116" t="str">
        <f t="shared" si="5"/>
        <v>-</v>
      </c>
      <c r="I34" s="115">
        <v>5937</v>
      </c>
      <c r="J34" s="116">
        <f t="shared" si="6"/>
        <v>2.1885069817400646</v>
      </c>
      <c r="K34" s="115">
        <v>6231</v>
      </c>
      <c r="L34" s="116">
        <f t="shared" si="7"/>
        <v>4.9519959575543115E-2</v>
      </c>
      <c r="M34" s="115">
        <v>5955</v>
      </c>
      <c r="N34" s="116">
        <v>-4.4294655753490564E-2</v>
      </c>
      <c r="O34" s="116">
        <v>-5.3409632808774421E-2</v>
      </c>
    </row>
    <row r="35" spans="2:16" x14ac:dyDescent="0.25">
      <c r="B35" s="114" t="s">
        <v>79</v>
      </c>
      <c r="C35" s="115">
        <v>6968</v>
      </c>
      <c r="D35" s="116">
        <v>0.27246165084002927</v>
      </c>
      <c r="E35" s="115">
        <v>0</v>
      </c>
      <c r="F35" s="116">
        <f t="shared" si="4"/>
        <v>-1</v>
      </c>
      <c r="G35" s="115">
        <v>3198</v>
      </c>
      <c r="H35" s="116" t="str">
        <f t="shared" si="5"/>
        <v>-</v>
      </c>
      <c r="I35" s="115">
        <v>5218</v>
      </c>
      <c r="J35" s="116">
        <f t="shared" si="6"/>
        <v>0.6316447779862413</v>
      </c>
      <c r="K35" s="115">
        <v>7187</v>
      </c>
      <c r="L35" s="116">
        <f t="shared" si="7"/>
        <v>0.37734764277500954</v>
      </c>
      <c r="M35" s="115">
        <v>6735</v>
      </c>
      <c r="N35" s="116">
        <v>-6.2891331570891884E-2</v>
      </c>
      <c r="O35" s="116">
        <v>-3.3438576349024141E-2</v>
      </c>
    </row>
    <row r="36" spans="2:16" x14ac:dyDescent="0.25">
      <c r="B36" s="114" t="s">
        <v>81</v>
      </c>
      <c r="C36" s="115">
        <v>6053</v>
      </c>
      <c r="D36" s="116">
        <v>9.4971056439942192E-2</v>
      </c>
      <c r="E36" s="115">
        <v>0</v>
      </c>
      <c r="F36" s="116">
        <f t="shared" si="4"/>
        <v>-1</v>
      </c>
      <c r="G36" s="115">
        <v>3249</v>
      </c>
      <c r="H36" s="116" t="str">
        <f t="shared" si="5"/>
        <v>-</v>
      </c>
      <c r="I36" s="115">
        <v>7954</v>
      </c>
      <c r="J36" s="116">
        <f t="shared" si="6"/>
        <v>1.448137888581102</v>
      </c>
      <c r="K36" s="115">
        <v>6546</v>
      </c>
      <c r="L36" s="116">
        <f t="shared" si="7"/>
        <v>-0.17701785265275338</v>
      </c>
      <c r="M36" s="115">
        <v>6147</v>
      </c>
      <c r="N36" s="116">
        <v>-6.0953253895508652E-2</v>
      </c>
      <c r="O36" s="116">
        <v>1.5529489509334304E-2</v>
      </c>
    </row>
    <row r="37" spans="2:16" x14ac:dyDescent="0.25">
      <c r="B37" s="114" t="s">
        <v>83</v>
      </c>
      <c r="C37" s="115">
        <v>6343</v>
      </c>
      <c r="D37" s="116">
        <v>-3.6311151625645688E-2</v>
      </c>
      <c r="E37" s="115">
        <v>0</v>
      </c>
      <c r="F37" s="116">
        <f t="shared" si="4"/>
        <v>-1</v>
      </c>
      <c r="G37" s="115">
        <v>3172</v>
      </c>
      <c r="H37" s="116" t="str">
        <f t="shared" si="5"/>
        <v>-</v>
      </c>
      <c r="I37" s="115">
        <v>6763</v>
      </c>
      <c r="J37" s="116">
        <f t="shared" si="6"/>
        <v>1.1320933165195459</v>
      </c>
      <c r="K37" s="115">
        <v>6308</v>
      </c>
      <c r="L37" s="116">
        <f t="shared" si="7"/>
        <v>-6.7277835280201148E-2</v>
      </c>
      <c r="M37" s="115">
        <v>6741</v>
      </c>
      <c r="N37" s="116">
        <v>6.8642993024730536E-2</v>
      </c>
      <c r="O37" s="116">
        <v>6.2746334542014726E-2</v>
      </c>
    </row>
    <row r="38" spans="2:16" x14ac:dyDescent="0.25">
      <c r="B38" s="114" t="s">
        <v>85</v>
      </c>
      <c r="C38" s="115">
        <v>6302</v>
      </c>
      <c r="D38" s="116">
        <v>0.11896306818181812</v>
      </c>
      <c r="E38" s="115">
        <v>5019</v>
      </c>
      <c r="F38" s="116">
        <f t="shared" si="4"/>
        <v>-0.20358616312281819</v>
      </c>
      <c r="G38" s="115">
        <v>4452</v>
      </c>
      <c r="H38" s="116">
        <f t="shared" si="5"/>
        <v>-0.11297071129707115</v>
      </c>
      <c r="I38" s="115">
        <v>6043</v>
      </c>
      <c r="J38" s="116">
        <f t="shared" si="6"/>
        <v>0.35736747529200352</v>
      </c>
      <c r="K38" s="115">
        <v>7150</v>
      </c>
      <c r="L38" s="116">
        <f t="shared" si="7"/>
        <v>0.18318715869601188</v>
      </c>
      <c r="M38" s="115">
        <v>4695</v>
      </c>
      <c r="N38" s="116">
        <v>-0.3433566433566434</v>
      </c>
      <c r="O38" s="116">
        <v>-0.25499841320215799</v>
      </c>
    </row>
    <row r="39" spans="2:16" x14ac:dyDescent="0.25">
      <c r="B39" s="114" t="s">
        <v>87</v>
      </c>
      <c r="C39" s="115">
        <v>5204</v>
      </c>
      <c r="D39" s="116">
        <v>-0.17801295214026225</v>
      </c>
      <c r="E39" s="115">
        <v>3075</v>
      </c>
      <c r="F39" s="116">
        <f t="shared" si="4"/>
        <v>-0.40910837817063794</v>
      </c>
      <c r="G39" s="115">
        <v>6546</v>
      </c>
      <c r="H39" s="116">
        <f t="shared" si="5"/>
        <v>1.1287804878048782</v>
      </c>
      <c r="I39" s="115">
        <v>6733</v>
      </c>
      <c r="J39" s="116">
        <f t="shared" si="6"/>
        <v>2.8567063855789776E-2</v>
      </c>
      <c r="K39" s="115">
        <v>6420</v>
      </c>
      <c r="L39" s="116">
        <f t="shared" si="7"/>
        <v>-4.6487449873756082E-2</v>
      </c>
      <c r="M39" s="115">
        <v>7407</v>
      </c>
      <c r="N39" s="116">
        <v>0.1537383177570093</v>
      </c>
      <c r="O39" s="116">
        <v>0.42332820906994617</v>
      </c>
    </row>
    <row r="40" spans="2:16" x14ac:dyDescent="0.25">
      <c r="B40" s="114" t="s">
        <v>89</v>
      </c>
      <c r="C40" s="115">
        <v>5938</v>
      </c>
      <c r="D40" s="116">
        <v>0.10248793167471226</v>
      </c>
      <c r="E40" s="115">
        <v>2778</v>
      </c>
      <c r="F40" s="116">
        <f t="shared" si="4"/>
        <v>-0.53216571236106436</v>
      </c>
      <c r="G40" s="115">
        <v>3923</v>
      </c>
      <c r="H40" s="116">
        <f t="shared" si="5"/>
        <v>0.41216702663786897</v>
      </c>
      <c r="I40" s="115">
        <v>5470</v>
      </c>
      <c r="J40" s="116">
        <f t="shared" si="6"/>
        <v>0.39434106551108838</v>
      </c>
      <c r="K40" s="115">
        <v>5517</v>
      </c>
      <c r="L40" s="116">
        <f t="shared" si="7"/>
        <v>8.5923217550274433E-3</v>
      </c>
      <c r="M40" s="115">
        <v>5734</v>
      </c>
      <c r="N40" s="116">
        <v>3.9332970817473223E-2</v>
      </c>
      <c r="O40" s="116">
        <v>-3.4355001684068687E-2</v>
      </c>
    </row>
    <row r="41" spans="2:16" x14ac:dyDescent="0.25">
      <c r="B41" s="114" t="s">
        <v>91</v>
      </c>
      <c r="C41" s="115">
        <v>6593</v>
      </c>
      <c r="D41" s="116">
        <v>-3.0441176470588194E-2</v>
      </c>
      <c r="E41" s="115">
        <v>2443</v>
      </c>
      <c r="F41" s="116">
        <f t="shared" si="4"/>
        <v>-0.62945548308812382</v>
      </c>
      <c r="G41" s="115">
        <v>5062</v>
      </c>
      <c r="H41" s="116">
        <f t="shared" si="5"/>
        <v>1.0720425706099057</v>
      </c>
      <c r="I41" s="115">
        <v>5918</v>
      </c>
      <c r="J41" s="116">
        <f t="shared" si="6"/>
        <v>0.16910312129593041</v>
      </c>
      <c r="K41" s="115">
        <v>4448</v>
      </c>
      <c r="L41" s="116">
        <f t="shared" si="7"/>
        <v>-0.24839472794863127</v>
      </c>
      <c r="M41" s="115">
        <v>7338</v>
      </c>
      <c r="N41" s="116">
        <v>0.64973021582733814</v>
      </c>
      <c r="O41" s="116">
        <v>0.11299863491581985</v>
      </c>
    </row>
    <row r="42" spans="2:16" x14ac:dyDescent="0.25">
      <c r="B42" s="114" t="s">
        <v>93</v>
      </c>
      <c r="C42" s="115">
        <v>6906</v>
      </c>
      <c r="D42" s="116">
        <v>8.2614829910644394E-2</v>
      </c>
      <c r="E42" s="115">
        <v>2474</v>
      </c>
      <c r="F42" s="116">
        <f t="shared" si="4"/>
        <v>-0.64176078772082246</v>
      </c>
      <c r="G42" s="115">
        <v>5677</v>
      </c>
      <c r="H42" s="116">
        <f t="shared" si="5"/>
        <v>1.2946645109135004</v>
      </c>
      <c r="I42" s="115">
        <v>6120</v>
      </c>
      <c r="J42" s="116">
        <f t="shared" si="6"/>
        <v>7.8034172978685978E-2</v>
      </c>
      <c r="K42" s="115">
        <v>4800</v>
      </c>
      <c r="L42" s="116">
        <f t="shared" si="7"/>
        <v>-0.21568627450980393</v>
      </c>
      <c r="M42" s="115"/>
      <c r="N42" s="116"/>
      <c r="O42" s="116"/>
    </row>
    <row r="43" spans="2:16" ht="15.75" x14ac:dyDescent="0.25">
      <c r="B43" s="117" t="s">
        <v>30</v>
      </c>
      <c r="C43" s="118">
        <v>72932</v>
      </c>
      <c r="D43" s="119">
        <v>2.4239530376653606E-2</v>
      </c>
      <c r="E43" s="118">
        <v>31800</v>
      </c>
      <c r="F43" s="119">
        <f t="shared" si="4"/>
        <v>-0.56397740360884119</v>
      </c>
      <c r="G43" s="118">
        <v>42063</v>
      </c>
      <c r="H43" s="119">
        <f t="shared" si="5"/>
        <v>0.32273584905660369</v>
      </c>
      <c r="I43" s="118">
        <v>70951</v>
      </c>
      <c r="J43" s="119">
        <f t="shared" si="6"/>
        <v>0.68677935477735774</v>
      </c>
      <c r="K43" s="118">
        <v>72432</v>
      </c>
      <c r="L43" s="119">
        <f t="shared" si="7"/>
        <v>2.0873560626347709E-2</v>
      </c>
      <c r="M43" s="118">
        <v>64778</v>
      </c>
      <c r="N43" s="119">
        <v>-4.2198959072628384E-2</v>
      </c>
      <c r="O43" s="119">
        <v>-1.8901644806591289E-2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6" t="s">
        <v>272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247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2840</v>
      </c>
      <c r="D53" s="116">
        <v>-0.23532579429186862</v>
      </c>
      <c r="E53" s="115">
        <v>2984</v>
      </c>
      <c r="F53" s="116">
        <f t="shared" ref="F53:F65" si="8">IFERROR(E53/C53-1,"-")</f>
        <v>5.0704225352112609E-2</v>
      </c>
      <c r="G53" s="115">
        <v>572</v>
      </c>
      <c r="H53" s="116">
        <f t="shared" ref="H53:H65" si="9">IFERROR(G53/E53-1,"-")</f>
        <v>-0.80831099195710454</v>
      </c>
      <c r="I53" s="115">
        <v>2810</v>
      </c>
      <c r="J53" s="116">
        <f t="shared" ref="J53:J65" si="10">IFERROR(I53/G53-1,"-")</f>
        <v>3.9125874125874125</v>
      </c>
      <c r="K53" s="115">
        <v>3391</v>
      </c>
      <c r="L53" s="116">
        <f>IFERROR(K53/I53-1,"-")</f>
        <v>0.2067615658362989</v>
      </c>
      <c r="M53" s="115">
        <v>2615</v>
      </c>
      <c r="N53" s="116">
        <v>-0.22884104983780595</v>
      </c>
      <c r="O53" s="116">
        <v>-7.9225352112676006E-2</v>
      </c>
    </row>
    <row r="54" spans="1:16" x14ac:dyDescent="0.25">
      <c r="A54" s="1">
        <v>2</v>
      </c>
      <c r="B54" s="114" t="s">
        <v>73</v>
      </c>
      <c r="C54" s="115">
        <v>3192</v>
      </c>
      <c r="D54" s="116">
        <v>-6.857309600233441E-2</v>
      </c>
      <c r="E54" s="115">
        <v>2825</v>
      </c>
      <c r="F54" s="116">
        <f t="shared" si="8"/>
        <v>-0.1149749373433584</v>
      </c>
      <c r="G54" s="115">
        <v>604</v>
      </c>
      <c r="H54" s="116">
        <f t="shared" si="9"/>
        <v>-0.78619469026548672</v>
      </c>
      <c r="I54" s="115">
        <v>2634</v>
      </c>
      <c r="J54" s="116">
        <f t="shared" si="10"/>
        <v>3.3609271523178812</v>
      </c>
      <c r="K54" s="115">
        <v>4989</v>
      </c>
      <c r="L54" s="116">
        <f t="shared" ref="L54:L65" si="11">IFERROR(K54/I54-1,"-")</f>
        <v>0.89407744874715256</v>
      </c>
      <c r="M54" s="115">
        <v>3734</v>
      </c>
      <c r="N54" s="116">
        <v>-0.25155341751854077</v>
      </c>
      <c r="O54" s="116">
        <v>0.16979949874686717</v>
      </c>
    </row>
    <row r="55" spans="1:16" x14ac:dyDescent="0.25">
      <c r="A55" s="1">
        <v>3</v>
      </c>
      <c r="B55" s="114" t="s">
        <v>75</v>
      </c>
      <c r="C55" s="115">
        <v>3298</v>
      </c>
      <c r="D55" s="116">
        <v>-0.11935914552736981</v>
      </c>
      <c r="E55" s="115">
        <v>1144</v>
      </c>
      <c r="F55" s="116">
        <f t="shared" si="8"/>
        <v>-0.65312310491206793</v>
      </c>
      <c r="G55" s="115">
        <v>907</v>
      </c>
      <c r="H55" s="116">
        <f t="shared" si="9"/>
        <v>-0.20716783216783219</v>
      </c>
      <c r="I55" s="115">
        <v>2645</v>
      </c>
      <c r="J55" s="116">
        <f t="shared" si="10"/>
        <v>1.9162072767364937</v>
      </c>
      <c r="K55" s="115">
        <v>5342</v>
      </c>
      <c r="L55" s="116">
        <f t="shared" si="11"/>
        <v>1.0196597353497165</v>
      </c>
      <c r="M55" s="115">
        <v>3989</v>
      </c>
      <c r="N55" s="116">
        <v>-0.2532759266192437</v>
      </c>
      <c r="O55" s="116">
        <v>0.20952092177077009</v>
      </c>
    </row>
    <row r="56" spans="1:16" x14ac:dyDescent="0.25">
      <c r="A56" s="1">
        <v>4</v>
      </c>
      <c r="B56" s="114" t="s">
        <v>77</v>
      </c>
      <c r="C56" s="115">
        <v>4148</v>
      </c>
      <c r="D56" s="116">
        <v>0.55414012738853513</v>
      </c>
      <c r="E56" s="115">
        <v>0</v>
      </c>
      <c r="F56" s="116">
        <f t="shared" si="8"/>
        <v>-1</v>
      </c>
      <c r="G56" s="115">
        <v>961</v>
      </c>
      <c r="H56" s="116" t="str">
        <f t="shared" si="9"/>
        <v>-</v>
      </c>
      <c r="I56" s="115">
        <v>3480</v>
      </c>
      <c r="J56" s="116">
        <f t="shared" si="10"/>
        <v>2.6212278876170654</v>
      </c>
      <c r="K56" s="115">
        <v>4282</v>
      </c>
      <c r="L56" s="116">
        <f t="shared" si="11"/>
        <v>0.23045977011494245</v>
      </c>
      <c r="M56" s="115">
        <v>4847</v>
      </c>
      <c r="N56" s="116">
        <v>0.13194768799626333</v>
      </c>
      <c r="O56" s="116">
        <v>0.16851494696239144</v>
      </c>
    </row>
    <row r="57" spans="1:16" x14ac:dyDescent="0.25">
      <c r="A57" s="1">
        <v>5</v>
      </c>
      <c r="B57" s="114" t="s">
        <v>79</v>
      </c>
      <c r="C57" s="115">
        <v>4380</v>
      </c>
      <c r="D57" s="116">
        <v>0.41335914811229424</v>
      </c>
      <c r="E57" s="115">
        <v>0</v>
      </c>
      <c r="F57" s="116">
        <f t="shared" si="8"/>
        <v>-1</v>
      </c>
      <c r="G57" s="115">
        <v>1298</v>
      </c>
      <c r="H57" s="116" t="str">
        <f t="shared" si="9"/>
        <v>-</v>
      </c>
      <c r="I57" s="115">
        <v>3533</v>
      </c>
      <c r="J57" s="116">
        <f t="shared" si="10"/>
        <v>1.721879815100154</v>
      </c>
      <c r="K57" s="115">
        <v>5072</v>
      </c>
      <c r="L57" s="116">
        <f t="shared" si="11"/>
        <v>0.43560713274837259</v>
      </c>
      <c r="M57" s="115">
        <v>4477</v>
      </c>
      <c r="N57" s="116">
        <v>-0.11731072555205047</v>
      </c>
      <c r="O57" s="116">
        <v>2.2146118721461105E-2</v>
      </c>
    </row>
    <row r="58" spans="1:16" x14ac:dyDescent="0.25">
      <c r="A58" s="1">
        <v>6</v>
      </c>
      <c r="B58" s="114" t="s">
        <v>81</v>
      </c>
      <c r="C58" s="115">
        <v>3283</v>
      </c>
      <c r="D58" s="116">
        <v>-3.6418816388467112E-3</v>
      </c>
      <c r="E58" s="115">
        <v>0</v>
      </c>
      <c r="F58" s="116">
        <f t="shared" si="8"/>
        <v>-1</v>
      </c>
      <c r="G58" s="115">
        <v>1478</v>
      </c>
      <c r="H58" s="116" t="str">
        <f t="shared" si="9"/>
        <v>-</v>
      </c>
      <c r="I58" s="115">
        <v>3726</v>
      </c>
      <c r="J58" s="116">
        <f t="shared" si="10"/>
        <v>1.5209742895805141</v>
      </c>
      <c r="K58" s="115">
        <v>5380</v>
      </c>
      <c r="L58" s="116">
        <f t="shared" si="11"/>
        <v>0.44390767579173374</v>
      </c>
      <c r="M58" s="115">
        <v>4983</v>
      </c>
      <c r="N58" s="116">
        <v>-7.3791821561338344E-2</v>
      </c>
      <c r="O58" s="116">
        <v>0.51781906792567778</v>
      </c>
    </row>
    <row r="59" spans="1:16" x14ac:dyDescent="0.25">
      <c r="A59" s="1">
        <v>7</v>
      </c>
      <c r="B59" s="114" t="s">
        <v>83</v>
      </c>
      <c r="C59" s="115">
        <v>3523</v>
      </c>
      <c r="D59" s="116">
        <v>0.12808197246237585</v>
      </c>
      <c r="E59" s="115">
        <v>0</v>
      </c>
      <c r="F59" s="116">
        <f t="shared" si="8"/>
        <v>-1</v>
      </c>
      <c r="G59" s="115">
        <v>1981</v>
      </c>
      <c r="H59" s="116" t="str">
        <f t="shared" si="9"/>
        <v>-</v>
      </c>
      <c r="I59" s="115">
        <v>3912</v>
      </c>
      <c r="J59" s="116">
        <f t="shared" si="10"/>
        <v>0.97476022211004554</v>
      </c>
      <c r="K59" s="115">
        <v>4305</v>
      </c>
      <c r="L59" s="116">
        <f t="shared" si="11"/>
        <v>0.10046012269938642</v>
      </c>
      <c r="M59" s="115">
        <v>4074</v>
      </c>
      <c r="N59" s="116">
        <v>-5.3658536585365901E-2</v>
      </c>
      <c r="O59" s="116">
        <v>0.15640079477717861</v>
      </c>
    </row>
    <row r="60" spans="1:16" x14ac:dyDescent="0.25">
      <c r="A60" s="1">
        <v>8</v>
      </c>
      <c r="B60" s="114" t="s">
        <v>85</v>
      </c>
      <c r="C60" s="115">
        <v>3416</v>
      </c>
      <c r="D60" s="116">
        <v>0.10514396635393086</v>
      </c>
      <c r="E60" s="115">
        <v>2716</v>
      </c>
      <c r="F60" s="116">
        <f t="shared" si="8"/>
        <v>-0.20491803278688525</v>
      </c>
      <c r="G60" s="115">
        <v>3096</v>
      </c>
      <c r="H60" s="116">
        <f t="shared" si="9"/>
        <v>0.13991163475699553</v>
      </c>
      <c r="I60" s="115">
        <v>3999</v>
      </c>
      <c r="J60" s="116">
        <f t="shared" si="10"/>
        <v>0.29166666666666674</v>
      </c>
      <c r="K60" s="115">
        <v>4444</v>
      </c>
      <c r="L60" s="116">
        <f t="shared" si="11"/>
        <v>0.11127781945486381</v>
      </c>
      <c r="M60" s="115">
        <v>3603</v>
      </c>
      <c r="N60" s="116">
        <v>-0.1892439243924392</v>
      </c>
      <c r="O60" s="116">
        <v>5.4742388758782123E-2</v>
      </c>
    </row>
    <row r="61" spans="1:16" x14ac:dyDescent="0.25">
      <c r="A61" s="1">
        <v>9</v>
      </c>
      <c r="B61" s="114" t="s">
        <v>87</v>
      </c>
      <c r="C61" s="115">
        <v>2893</v>
      </c>
      <c r="D61" s="116">
        <v>-0.25915492957746478</v>
      </c>
      <c r="E61" s="115">
        <v>1767</v>
      </c>
      <c r="F61" s="116">
        <f t="shared" si="8"/>
        <v>-0.38921534739025232</v>
      </c>
      <c r="G61" s="115">
        <v>3457</v>
      </c>
      <c r="H61" s="116">
        <f t="shared" si="9"/>
        <v>0.95642331635540456</v>
      </c>
      <c r="I61" s="115">
        <v>3921</v>
      </c>
      <c r="J61" s="116">
        <f t="shared" si="10"/>
        <v>0.13422042233150133</v>
      </c>
      <c r="K61" s="115">
        <v>4892</v>
      </c>
      <c r="L61" s="116">
        <f t="shared" si="11"/>
        <v>0.24764090793165017</v>
      </c>
      <c r="M61" s="115">
        <v>4736</v>
      </c>
      <c r="N61" s="116">
        <v>-3.1888798037612465E-2</v>
      </c>
      <c r="O61" s="116">
        <v>0.63705496024887664</v>
      </c>
    </row>
    <row r="62" spans="1:16" x14ac:dyDescent="0.25">
      <c r="A62" s="1">
        <v>10</v>
      </c>
      <c r="B62" s="114" t="s">
        <v>89</v>
      </c>
      <c r="C62" s="115">
        <v>2880</v>
      </c>
      <c r="D62" s="116">
        <v>-7.1566731141199269E-2</v>
      </c>
      <c r="E62" s="115">
        <v>1904</v>
      </c>
      <c r="F62" s="116">
        <f t="shared" si="8"/>
        <v>-0.33888888888888891</v>
      </c>
      <c r="G62" s="115">
        <v>1744</v>
      </c>
      <c r="H62" s="116">
        <f t="shared" si="9"/>
        <v>-8.4033613445378186E-2</v>
      </c>
      <c r="I62" s="115">
        <v>3593</v>
      </c>
      <c r="J62" s="116">
        <f t="shared" si="10"/>
        <v>1.0602064220183487</v>
      </c>
      <c r="K62" s="115">
        <v>4470</v>
      </c>
      <c r="L62" s="116">
        <f t="shared" si="11"/>
        <v>0.24408572223768443</v>
      </c>
      <c r="M62" s="115">
        <v>4427</v>
      </c>
      <c r="N62" s="116">
        <v>-9.6196868008948666E-3</v>
      </c>
      <c r="O62" s="116">
        <v>0.53715277777777781</v>
      </c>
    </row>
    <row r="63" spans="1:16" x14ac:dyDescent="0.25">
      <c r="A63" s="1">
        <v>11</v>
      </c>
      <c r="B63" s="114" t="s">
        <v>91</v>
      </c>
      <c r="C63" s="115">
        <v>3283</v>
      </c>
      <c r="D63" s="116">
        <v>-0.25555555555555554</v>
      </c>
      <c r="E63" s="115">
        <v>1069</v>
      </c>
      <c r="F63" s="116">
        <f t="shared" si="8"/>
        <v>-0.67438318611026493</v>
      </c>
      <c r="G63" s="115">
        <v>2739</v>
      </c>
      <c r="H63" s="116">
        <f t="shared" si="9"/>
        <v>1.5622076707202992</v>
      </c>
      <c r="I63" s="115">
        <v>3349</v>
      </c>
      <c r="J63" s="116">
        <f t="shared" si="10"/>
        <v>0.22270901788974085</v>
      </c>
      <c r="K63" s="115">
        <v>3373</v>
      </c>
      <c r="L63" s="116">
        <f t="shared" si="11"/>
        <v>7.1663183039714085E-3</v>
      </c>
      <c r="M63" s="115">
        <v>4221</v>
      </c>
      <c r="N63" s="116">
        <v>0.25140824192113853</v>
      </c>
      <c r="O63" s="116">
        <v>0.28571428571428581</v>
      </c>
    </row>
    <row r="64" spans="1:16" x14ac:dyDescent="0.25">
      <c r="A64" s="1">
        <v>12</v>
      </c>
      <c r="B64" s="114" t="s">
        <v>93</v>
      </c>
      <c r="C64" s="115">
        <v>2793</v>
      </c>
      <c r="D64" s="116">
        <v>-0.17610619469026545</v>
      </c>
      <c r="E64" s="115">
        <v>681</v>
      </c>
      <c r="F64" s="116">
        <f t="shared" si="8"/>
        <v>-0.7561761546723953</v>
      </c>
      <c r="G64" s="115">
        <v>3189</v>
      </c>
      <c r="H64" s="116">
        <f t="shared" si="9"/>
        <v>3.6828193832599121</v>
      </c>
      <c r="I64" s="115">
        <v>3121</v>
      </c>
      <c r="J64" s="116">
        <f t="shared" si="10"/>
        <v>-2.1323298839761695E-2</v>
      </c>
      <c r="K64" s="115">
        <v>2886</v>
      </c>
      <c r="L64" s="116">
        <f t="shared" si="11"/>
        <v>-7.5296379365587973E-2</v>
      </c>
      <c r="M64" s="115"/>
      <c r="N64" s="116"/>
      <c r="O64" s="116"/>
    </row>
    <row r="65" spans="1:16" ht="15.75" x14ac:dyDescent="0.25">
      <c r="B65" s="117" t="s">
        <v>30</v>
      </c>
      <c r="C65" s="118">
        <v>39929</v>
      </c>
      <c r="D65" s="119">
        <v>-2.5408835733463531E-2</v>
      </c>
      <c r="E65" s="118">
        <v>16251</v>
      </c>
      <c r="F65" s="119">
        <f t="shared" si="8"/>
        <v>-0.59300257957875235</v>
      </c>
      <c r="G65" s="118">
        <v>22026</v>
      </c>
      <c r="H65" s="119">
        <f t="shared" si="9"/>
        <v>0.35536274690788261</v>
      </c>
      <c r="I65" s="118">
        <v>40723</v>
      </c>
      <c r="J65" s="119">
        <f t="shared" si="10"/>
        <v>0.8488604376645783</v>
      </c>
      <c r="K65" s="118">
        <v>52826</v>
      </c>
      <c r="L65" s="119">
        <f t="shared" si="11"/>
        <v>0.29720305478476527</v>
      </c>
      <c r="M65" s="118">
        <v>45706</v>
      </c>
      <c r="N65" s="119">
        <v>-8.4781738085702885E-2</v>
      </c>
      <c r="O65" s="119">
        <v>0.23077337354588545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6" t="s">
        <v>273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247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2396</v>
      </c>
      <c r="D75" s="116">
        <v>9.7069597069597169E-2</v>
      </c>
      <c r="E75" s="115">
        <v>2841</v>
      </c>
      <c r="F75" s="116">
        <f t="shared" ref="F75:F87" si="12">IFERROR(E75/C75-1,"-")</f>
        <v>0.18572621035058434</v>
      </c>
      <c r="G75" s="115">
        <v>543</v>
      </c>
      <c r="H75" s="116">
        <f t="shared" ref="H75:H87" si="13">IFERROR(G75/E75-1,"-")</f>
        <v>-0.80887011615628301</v>
      </c>
      <c r="I75" s="115">
        <v>2071</v>
      </c>
      <c r="J75" s="116">
        <f t="shared" ref="J75:J87" si="14">IFERROR(I75/G75-1,"-")</f>
        <v>2.8139963167587476</v>
      </c>
      <c r="K75" s="115">
        <v>2249</v>
      </c>
      <c r="L75" s="116">
        <f>IFERROR(K75/I75-1,"-")</f>
        <v>8.5948816996620048E-2</v>
      </c>
      <c r="M75" s="115">
        <v>1215</v>
      </c>
      <c r="N75" s="116">
        <v>-0.45975989328590483</v>
      </c>
      <c r="O75" s="116">
        <v>-0.49290484140233726</v>
      </c>
    </row>
    <row r="76" spans="1:16" x14ac:dyDescent="0.25">
      <c r="A76" s="1">
        <v>2</v>
      </c>
      <c r="B76" s="114" t="s">
        <v>73</v>
      </c>
      <c r="C76" s="115">
        <v>2306</v>
      </c>
      <c r="D76" s="116">
        <v>6.8087077350625247E-2</v>
      </c>
      <c r="E76" s="115">
        <v>2546</v>
      </c>
      <c r="F76" s="116">
        <f t="shared" si="12"/>
        <v>0.10407632263660016</v>
      </c>
      <c r="G76" s="115">
        <v>721</v>
      </c>
      <c r="H76" s="116">
        <f t="shared" si="13"/>
        <v>-0.71681068342498033</v>
      </c>
      <c r="I76" s="115">
        <v>1841</v>
      </c>
      <c r="J76" s="116">
        <f t="shared" si="14"/>
        <v>1.5533980582524274</v>
      </c>
      <c r="K76" s="115">
        <v>748</v>
      </c>
      <c r="L76" s="116">
        <f t="shared" ref="L76:L87" si="15">IFERROR(K76/I76-1,"-")</f>
        <v>-0.59369907658881038</v>
      </c>
      <c r="M76" s="115">
        <v>1249</v>
      </c>
      <c r="N76" s="116">
        <v>0.66978609625668439</v>
      </c>
      <c r="O76" s="116">
        <v>-0.45836947094535996</v>
      </c>
    </row>
    <row r="77" spans="1:16" x14ac:dyDescent="0.25">
      <c r="A77" s="1">
        <v>3</v>
      </c>
      <c r="B77" s="114" t="s">
        <v>75</v>
      </c>
      <c r="C77" s="115">
        <v>2302</v>
      </c>
      <c r="D77" s="116">
        <v>-0.11495578623606306</v>
      </c>
      <c r="E77" s="115">
        <v>1038</v>
      </c>
      <c r="F77" s="116">
        <f t="shared" si="12"/>
        <v>-0.54908774978279751</v>
      </c>
      <c r="G77" s="115">
        <v>1575</v>
      </c>
      <c r="H77" s="116">
        <f t="shared" si="13"/>
        <v>0.51734104046242768</v>
      </c>
      <c r="I77" s="115">
        <v>2794</v>
      </c>
      <c r="J77" s="116">
        <f t="shared" si="14"/>
        <v>0.77396825396825397</v>
      </c>
      <c r="K77" s="115">
        <v>1106</v>
      </c>
      <c r="L77" s="116">
        <f t="shared" si="15"/>
        <v>-0.60415175375805297</v>
      </c>
      <c r="M77" s="115">
        <v>1224</v>
      </c>
      <c r="N77" s="116">
        <v>0.10669077757685352</v>
      </c>
      <c r="O77" s="116">
        <v>-0.46828844483058207</v>
      </c>
    </row>
    <row r="78" spans="1:16" x14ac:dyDescent="0.25">
      <c r="A78" s="1">
        <v>4</v>
      </c>
      <c r="B78" s="114" t="s">
        <v>77</v>
      </c>
      <c r="C78" s="115">
        <v>2143</v>
      </c>
      <c r="D78" s="116">
        <v>-0.1735441573467027</v>
      </c>
      <c r="E78" s="115">
        <v>0</v>
      </c>
      <c r="F78" s="116">
        <f t="shared" si="12"/>
        <v>-1</v>
      </c>
      <c r="G78" s="115">
        <v>901</v>
      </c>
      <c r="H78" s="116" t="str">
        <f t="shared" si="13"/>
        <v>-</v>
      </c>
      <c r="I78" s="115">
        <v>2457</v>
      </c>
      <c r="J78" s="116">
        <f t="shared" si="14"/>
        <v>1.7269700332963374</v>
      </c>
      <c r="K78" s="115">
        <v>1949</v>
      </c>
      <c r="L78" s="116">
        <f t="shared" si="15"/>
        <v>-0.20675620675620676</v>
      </c>
      <c r="M78" s="115">
        <v>1108</v>
      </c>
      <c r="N78" s="116">
        <v>-0.43150333504361216</v>
      </c>
      <c r="O78" s="116">
        <v>-0.48296780214652357</v>
      </c>
    </row>
    <row r="79" spans="1:16" x14ac:dyDescent="0.25">
      <c r="A79" s="1">
        <v>5</v>
      </c>
      <c r="B79" s="114" t="s">
        <v>79</v>
      </c>
      <c r="C79" s="115">
        <v>2588</v>
      </c>
      <c r="D79" s="116">
        <v>8.8767353807320148E-2</v>
      </c>
      <c r="E79" s="115">
        <v>0</v>
      </c>
      <c r="F79" s="116">
        <f t="shared" si="12"/>
        <v>-1</v>
      </c>
      <c r="G79" s="115">
        <v>1900</v>
      </c>
      <c r="H79" s="116" t="str">
        <f t="shared" si="13"/>
        <v>-</v>
      </c>
      <c r="I79" s="115">
        <v>1685</v>
      </c>
      <c r="J79" s="116">
        <f t="shared" si="14"/>
        <v>-0.11315789473684212</v>
      </c>
      <c r="K79" s="115">
        <v>2115</v>
      </c>
      <c r="L79" s="116">
        <f t="shared" si="15"/>
        <v>0.25519287833827886</v>
      </c>
      <c r="M79" s="115">
        <v>2258</v>
      </c>
      <c r="N79" s="116">
        <v>6.7612293144208024E-2</v>
      </c>
      <c r="O79" s="116">
        <v>-0.12751159196290573</v>
      </c>
    </row>
    <row r="80" spans="1:16" x14ac:dyDescent="0.25">
      <c r="A80" s="1">
        <v>6</v>
      </c>
      <c r="B80" s="114" t="s">
        <v>81</v>
      </c>
      <c r="C80" s="115">
        <v>2770</v>
      </c>
      <c r="D80" s="116">
        <v>0.24048365427675766</v>
      </c>
      <c r="E80" s="115">
        <v>0</v>
      </c>
      <c r="F80" s="116">
        <f t="shared" si="12"/>
        <v>-1</v>
      </c>
      <c r="G80" s="115">
        <v>1771</v>
      </c>
      <c r="H80" s="116" t="str">
        <f t="shared" si="13"/>
        <v>-</v>
      </c>
      <c r="I80" s="115">
        <v>4228</v>
      </c>
      <c r="J80" s="116">
        <f t="shared" si="14"/>
        <v>1.3873517786561265</v>
      </c>
      <c r="K80" s="115">
        <v>1166</v>
      </c>
      <c r="L80" s="116">
        <f t="shared" si="15"/>
        <v>-0.72421948912015144</v>
      </c>
      <c r="M80" s="115">
        <v>1164</v>
      </c>
      <c r="N80" s="116">
        <v>-1.7152658662092923E-3</v>
      </c>
      <c r="O80" s="116">
        <v>-0.57978339350180508</v>
      </c>
    </row>
    <row r="81" spans="1:16" x14ac:dyDescent="0.25">
      <c r="A81" s="1">
        <v>7</v>
      </c>
      <c r="B81" s="114" t="s">
        <v>83</v>
      </c>
      <c r="C81" s="115">
        <v>2820</v>
      </c>
      <c r="D81" s="116">
        <v>-0.18473547267996526</v>
      </c>
      <c r="E81" s="115">
        <v>0</v>
      </c>
      <c r="F81" s="116">
        <f t="shared" si="12"/>
        <v>-1</v>
      </c>
      <c r="G81" s="115">
        <v>1191</v>
      </c>
      <c r="H81" s="116" t="str">
        <f t="shared" si="13"/>
        <v>-</v>
      </c>
      <c r="I81" s="115">
        <v>2851</v>
      </c>
      <c r="J81" s="116">
        <f t="shared" si="14"/>
        <v>1.3937867338371115</v>
      </c>
      <c r="K81" s="115">
        <v>2003</v>
      </c>
      <c r="L81" s="116">
        <f t="shared" si="15"/>
        <v>-0.29743949491406529</v>
      </c>
      <c r="M81" s="115">
        <v>2667</v>
      </c>
      <c r="N81" s="116">
        <v>0.33150274588117834</v>
      </c>
      <c r="O81" s="116">
        <v>-5.4255319148936221E-2</v>
      </c>
    </row>
    <row r="82" spans="1:16" x14ac:dyDescent="0.25">
      <c r="A82" s="1">
        <v>8</v>
      </c>
      <c r="B82" s="114" t="s">
        <v>85</v>
      </c>
      <c r="C82" s="115">
        <v>2886</v>
      </c>
      <c r="D82" s="116">
        <v>0.13577331759149946</v>
      </c>
      <c r="E82" s="115">
        <v>2303</v>
      </c>
      <c r="F82" s="116">
        <f t="shared" si="12"/>
        <v>-0.20200970200970203</v>
      </c>
      <c r="G82" s="115">
        <v>1356</v>
      </c>
      <c r="H82" s="116">
        <f t="shared" si="13"/>
        <v>-0.41120277898393398</v>
      </c>
      <c r="I82" s="115">
        <v>2044</v>
      </c>
      <c r="J82" s="116">
        <f t="shared" si="14"/>
        <v>0.50737463126843663</v>
      </c>
      <c r="K82" s="115">
        <v>2706</v>
      </c>
      <c r="L82" s="116">
        <f t="shared" si="15"/>
        <v>0.3238747553816046</v>
      </c>
      <c r="M82" s="115">
        <v>1092</v>
      </c>
      <c r="N82" s="116">
        <v>-0.59645232815964522</v>
      </c>
      <c r="O82" s="116">
        <v>-0.6216216216216216</v>
      </c>
    </row>
    <row r="83" spans="1:16" x14ac:dyDescent="0.25">
      <c r="A83" s="1">
        <v>9</v>
      </c>
      <c r="B83" s="114" t="s">
        <v>87</v>
      </c>
      <c r="C83" s="115">
        <v>2311</v>
      </c>
      <c r="D83" s="116">
        <v>-4.7403132728771613E-2</v>
      </c>
      <c r="E83" s="115">
        <v>1308</v>
      </c>
      <c r="F83" s="116">
        <f t="shared" si="12"/>
        <v>-0.4340112505408914</v>
      </c>
      <c r="G83" s="115">
        <v>3089</v>
      </c>
      <c r="H83" s="116">
        <f t="shared" si="13"/>
        <v>1.3616207951070338</v>
      </c>
      <c r="I83" s="115">
        <v>2812</v>
      </c>
      <c r="J83" s="116">
        <f t="shared" si="14"/>
        <v>-8.9673033344124353E-2</v>
      </c>
      <c r="K83" s="115">
        <v>1528</v>
      </c>
      <c r="L83" s="116">
        <f t="shared" si="15"/>
        <v>-0.45661450924608815</v>
      </c>
      <c r="M83" s="115">
        <v>2671</v>
      </c>
      <c r="N83" s="116">
        <v>0.74803664921465973</v>
      </c>
      <c r="O83" s="116">
        <v>0.15577672003461696</v>
      </c>
    </row>
    <row r="84" spans="1:16" x14ac:dyDescent="0.25">
      <c r="A84" s="1">
        <v>10</v>
      </c>
      <c r="B84" s="114" t="s">
        <v>89</v>
      </c>
      <c r="C84" s="115">
        <v>3058</v>
      </c>
      <c r="D84" s="116">
        <v>0.33887915936952706</v>
      </c>
      <c r="E84" s="115">
        <v>874</v>
      </c>
      <c r="F84" s="116">
        <f t="shared" si="12"/>
        <v>-0.71419228253760636</v>
      </c>
      <c r="G84" s="115">
        <v>2179</v>
      </c>
      <c r="H84" s="116">
        <f t="shared" si="13"/>
        <v>1.4931350114416477</v>
      </c>
      <c r="I84" s="115">
        <v>1877</v>
      </c>
      <c r="J84" s="116">
        <f t="shared" si="14"/>
        <v>-0.13859568609453876</v>
      </c>
      <c r="K84" s="115">
        <v>1047</v>
      </c>
      <c r="L84" s="116">
        <f t="shared" si="15"/>
        <v>-0.44219499200852419</v>
      </c>
      <c r="M84" s="115">
        <v>1307</v>
      </c>
      <c r="N84" s="116">
        <v>0.2483285577841452</v>
      </c>
      <c r="O84" s="116">
        <v>-0.5725964682799215</v>
      </c>
    </row>
    <row r="85" spans="1:16" x14ac:dyDescent="0.25">
      <c r="A85" s="1">
        <v>11</v>
      </c>
      <c r="B85" s="114" t="s">
        <v>91</v>
      </c>
      <c r="C85" s="115">
        <v>3310</v>
      </c>
      <c r="D85" s="116">
        <v>0.38493723849372374</v>
      </c>
      <c r="E85" s="115">
        <v>1374</v>
      </c>
      <c r="F85" s="116">
        <f t="shared" si="12"/>
        <v>-0.58489425981873111</v>
      </c>
      <c r="G85" s="115">
        <v>2323</v>
      </c>
      <c r="H85" s="116">
        <f t="shared" si="13"/>
        <v>0.69068413391557493</v>
      </c>
      <c r="I85" s="115">
        <v>2569</v>
      </c>
      <c r="J85" s="116">
        <f t="shared" si="14"/>
        <v>0.10589754627636672</v>
      </c>
      <c r="K85" s="115">
        <v>1075</v>
      </c>
      <c r="L85" s="116">
        <f t="shared" si="15"/>
        <v>-0.58154924094978588</v>
      </c>
      <c r="M85" s="115">
        <v>3117</v>
      </c>
      <c r="N85" s="116">
        <v>1.8995348837209303</v>
      </c>
      <c r="O85" s="116">
        <v>-5.8308157099697833E-2</v>
      </c>
    </row>
    <row r="86" spans="1:16" x14ac:dyDescent="0.25">
      <c r="A86" s="1">
        <v>12</v>
      </c>
      <c r="B86" s="114" t="s">
        <v>93</v>
      </c>
      <c r="C86" s="115">
        <v>4113</v>
      </c>
      <c r="D86" s="116">
        <v>0.37604550016728</v>
      </c>
      <c r="E86" s="115">
        <v>1793</v>
      </c>
      <c r="F86" s="116">
        <f t="shared" si="12"/>
        <v>-0.56406515925115486</v>
      </c>
      <c r="G86" s="115">
        <v>2488</v>
      </c>
      <c r="H86" s="116">
        <f t="shared" si="13"/>
        <v>0.38761851645287226</v>
      </c>
      <c r="I86" s="115">
        <v>2999</v>
      </c>
      <c r="J86" s="116">
        <f t="shared" si="14"/>
        <v>0.20538585209003224</v>
      </c>
      <c r="K86" s="115">
        <v>1914</v>
      </c>
      <c r="L86" s="116">
        <f t="shared" si="15"/>
        <v>-0.36178726242080694</v>
      </c>
      <c r="M86" s="115"/>
      <c r="N86" s="116"/>
      <c r="O86" s="116"/>
    </row>
    <row r="87" spans="1:16" ht="15.75" x14ac:dyDescent="0.25">
      <c r="B87" s="117" t="s">
        <v>30</v>
      </c>
      <c r="C87" s="118">
        <v>33003</v>
      </c>
      <c r="D87" s="119">
        <v>9.1513427702077044E-2</v>
      </c>
      <c r="E87" s="118">
        <v>15549</v>
      </c>
      <c r="F87" s="119">
        <f t="shared" si="12"/>
        <v>-0.5288610126352149</v>
      </c>
      <c r="G87" s="118">
        <v>20037</v>
      </c>
      <c r="H87" s="119">
        <f t="shared" si="13"/>
        <v>0.28863592513988046</v>
      </c>
      <c r="I87" s="118">
        <v>30228</v>
      </c>
      <c r="J87" s="119">
        <f t="shared" si="14"/>
        <v>0.50860907321455318</v>
      </c>
      <c r="K87" s="118">
        <v>19606</v>
      </c>
      <c r="L87" s="119">
        <f t="shared" si="15"/>
        <v>-0.3513960566362313</v>
      </c>
      <c r="M87" s="118">
        <v>19072</v>
      </c>
      <c r="N87" s="119">
        <v>7.8001356545331246E-2</v>
      </c>
      <c r="O87" s="119">
        <v>-0.33984077535479407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6" t="s">
        <v>274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247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7193</v>
      </c>
      <c r="D97" s="116">
        <v>-6.0720814834160364E-2</v>
      </c>
      <c r="E97" s="115">
        <v>7778</v>
      </c>
      <c r="F97" s="116">
        <f t="shared" ref="F97:F109" si="16">IFERROR(E97/C97-1,"-")</f>
        <v>8.132906992909783E-2</v>
      </c>
      <c r="G97" s="115">
        <v>1648</v>
      </c>
      <c r="H97" s="116">
        <f t="shared" ref="H97:H109" si="17">IFERROR(G97/E97-1,"-")</f>
        <v>-0.78812033941887372</v>
      </c>
      <c r="I97" s="115">
        <v>6519</v>
      </c>
      <c r="J97" s="116">
        <f t="shared" ref="J97:J109" si="18">IFERROR(I97/G97-1,"-")</f>
        <v>2.9557038834951457</v>
      </c>
      <c r="K97" s="115">
        <v>8713</v>
      </c>
      <c r="L97" s="116">
        <f t="shared" ref="L97:L109" si="19">IFERROR(K97/I97-1,"-")</f>
        <v>0.33655468630158003</v>
      </c>
      <c r="M97" s="115">
        <v>10751</v>
      </c>
      <c r="N97" s="116">
        <v>0.23390336279123147</v>
      </c>
      <c r="O97" s="116">
        <v>0.49464757403030735</v>
      </c>
    </row>
    <row r="98" spans="2:15" x14ac:dyDescent="0.25">
      <c r="B98" s="114" t="s">
        <v>73</v>
      </c>
      <c r="C98" s="115">
        <v>7955</v>
      </c>
      <c r="D98" s="116">
        <v>3.7969728601252584E-2</v>
      </c>
      <c r="E98" s="115">
        <v>8971</v>
      </c>
      <c r="F98" s="116">
        <f t="shared" si="16"/>
        <v>0.12771841609050916</v>
      </c>
      <c r="G98" s="115">
        <v>1772</v>
      </c>
      <c r="H98" s="116">
        <f t="shared" si="17"/>
        <v>-0.80247464050830453</v>
      </c>
      <c r="I98" s="115">
        <v>6908</v>
      </c>
      <c r="J98" s="116">
        <f t="shared" si="18"/>
        <v>2.8984198645598194</v>
      </c>
      <c r="K98" s="115">
        <v>8514</v>
      </c>
      <c r="L98" s="116">
        <f t="shared" si="19"/>
        <v>0.23248407643312108</v>
      </c>
      <c r="M98" s="115">
        <v>10155</v>
      </c>
      <c r="N98" s="116">
        <v>0.19274136715997181</v>
      </c>
      <c r="O98" s="116">
        <v>0.27655562539283474</v>
      </c>
    </row>
    <row r="99" spans="2:15" x14ac:dyDescent="0.25">
      <c r="B99" s="114" t="s">
        <v>75</v>
      </c>
      <c r="C99" s="115">
        <v>8330</v>
      </c>
      <c r="D99" s="116">
        <v>-2.2415209482455123E-2</v>
      </c>
      <c r="E99" s="115">
        <v>3532</v>
      </c>
      <c r="F99" s="116">
        <f t="shared" si="16"/>
        <v>-0.57599039615846337</v>
      </c>
      <c r="G99" s="115">
        <v>2477</v>
      </c>
      <c r="H99" s="116">
        <f t="shared" si="17"/>
        <v>-0.29869762174405434</v>
      </c>
      <c r="I99" s="115">
        <v>7271</v>
      </c>
      <c r="J99" s="116">
        <f t="shared" si="18"/>
        <v>1.9354057327412191</v>
      </c>
      <c r="K99" s="115">
        <v>9155</v>
      </c>
      <c r="L99" s="116">
        <f t="shared" si="19"/>
        <v>0.25911153899051032</v>
      </c>
      <c r="M99" s="115">
        <v>10079</v>
      </c>
      <c r="N99" s="116">
        <v>0.10092845439650455</v>
      </c>
      <c r="O99" s="116">
        <v>0.20996398559423768</v>
      </c>
    </row>
    <row r="100" spans="2:15" x14ac:dyDescent="0.25">
      <c r="B100" s="114" t="s">
        <v>77</v>
      </c>
      <c r="C100" s="115">
        <v>5974</v>
      </c>
      <c r="D100" s="116">
        <v>-5.2798477881718764E-2</v>
      </c>
      <c r="E100" s="115">
        <v>0</v>
      </c>
      <c r="F100" s="116">
        <f t="shared" si="16"/>
        <v>-1</v>
      </c>
      <c r="G100" s="115">
        <v>2226</v>
      </c>
      <c r="H100" s="116" t="str">
        <f t="shared" si="17"/>
        <v>-</v>
      </c>
      <c r="I100" s="115">
        <v>6256</v>
      </c>
      <c r="J100" s="116">
        <f t="shared" si="18"/>
        <v>1.8104222821203955</v>
      </c>
      <c r="K100" s="115">
        <v>6472</v>
      </c>
      <c r="L100" s="116">
        <f t="shared" si="19"/>
        <v>3.4526854219948833E-2</v>
      </c>
      <c r="M100" s="115">
        <v>7484</v>
      </c>
      <c r="N100" s="116">
        <v>0.15636588380716931</v>
      </c>
      <c r="O100" s="116">
        <v>0.25276196853029798</v>
      </c>
    </row>
    <row r="101" spans="2:15" x14ac:dyDescent="0.25">
      <c r="B101" s="114" t="s">
        <v>79</v>
      </c>
      <c r="C101" s="115">
        <v>4374</v>
      </c>
      <c r="D101" s="116">
        <v>-9.3095583661621406E-2</v>
      </c>
      <c r="E101" s="115">
        <v>0</v>
      </c>
      <c r="F101" s="116">
        <f t="shared" si="16"/>
        <v>-1</v>
      </c>
      <c r="G101" s="115">
        <v>2446</v>
      </c>
      <c r="H101" s="116" t="str">
        <f t="shared" si="17"/>
        <v>-</v>
      </c>
      <c r="I101" s="115">
        <v>4867</v>
      </c>
      <c r="J101" s="116">
        <f t="shared" si="18"/>
        <v>0.98977923139820123</v>
      </c>
      <c r="K101" s="115">
        <v>5606</v>
      </c>
      <c r="L101" s="116">
        <f t="shared" si="19"/>
        <v>0.15183891514279835</v>
      </c>
      <c r="M101" s="115">
        <v>5778</v>
      </c>
      <c r="N101" s="116">
        <v>3.068141277203007E-2</v>
      </c>
      <c r="O101" s="116">
        <v>0.32098765432098775</v>
      </c>
    </row>
    <row r="102" spans="2:15" x14ac:dyDescent="0.25">
      <c r="B102" s="114" t="s">
        <v>81</v>
      </c>
      <c r="C102" s="115">
        <v>2472</v>
      </c>
      <c r="D102" s="116">
        <v>-0.30483689538807646</v>
      </c>
      <c r="E102" s="115">
        <v>0</v>
      </c>
      <c r="F102" s="116">
        <f t="shared" si="16"/>
        <v>-1</v>
      </c>
      <c r="G102" s="115">
        <v>2238</v>
      </c>
      <c r="H102" s="116" t="str">
        <f t="shared" si="17"/>
        <v>-</v>
      </c>
      <c r="I102" s="115">
        <v>3323</v>
      </c>
      <c r="J102" s="116">
        <f t="shared" si="18"/>
        <v>0.48480786416443244</v>
      </c>
      <c r="K102" s="115">
        <v>3827</v>
      </c>
      <c r="L102" s="116">
        <f t="shared" si="19"/>
        <v>0.15167017755040635</v>
      </c>
      <c r="M102" s="115">
        <v>3968</v>
      </c>
      <c r="N102" s="116">
        <v>3.684348053305464E-2</v>
      </c>
      <c r="O102" s="116">
        <v>0.60517799352750812</v>
      </c>
    </row>
    <row r="103" spans="2:15" x14ac:dyDescent="0.25">
      <c r="B103" s="114" t="s">
        <v>83</v>
      </c>
      <c r="C103" s="115">
        <v>2842</v>
      </c>
      <c r="D103" s="116">
        <v>0.14366197183098595</v>
      </c>
      <c r="E103" s="115">
        <v>0</v>
      </c>
      <c r="F103" s="116">
        <f t="shared" si="16"/>
        <v>-1</v>
      </c>
      <c r="G103" s="115">
        <v>2500</v>
      </c>
      <c r="H103" s="116" t="str">
        <f t="shared" si="17"/>
        <v>-</v>
      </c>
      <c r="I103" s="115">
        <v>3947</v>
      </c>
      <c r="J103" s="116">
        <f t="shared" si="18"/>
        <v>0.57879999999999998</v>
      </c>
      <c r="K103" s="115">
        <v>3286</v>
      </c>
      <c r="L103" s="116">
        <f t="shared" si="19"/>
        <v>-0.16746896376995191</v>
      </c>
      <c r="M103" s="115">
        <v>3399</v>
      </c>
      <c r="N103" s="116">
        <v>3.438831405964704E-2</v>
      </c>
      <c r="O103" s="116">
        <v>0.19598874032371572</v>
      </c>
    </row>
    <row r="104" spans="2:15" x14ac:dyDescent="0.25">
      <c r="B104" s="114" t="s">
        <v>85</v>
      </c>
      <c r="C104" s="115">
        <v>2874</v>
      </c>
      <c r="D104" s="116">
        <v>-0.19832635983263602</v>
      </c>
      <c r="E104" s="115">
        <v>1922</v>
      </c>
      <c r="F104" s="116">
        <f t="shared" si="16"/>
        <v>-0.33124565066109957</v>
      </c>
      <c r="G104" s="115">
        <v>4135</v>
      </c>
      <c r="H104" s="116">
        <f t="shared" si="17"/>
        <v>1.151404786680541</v>
      </c>
      <c r="I104" s="115">
        <v>4227</v>
      </c>
      <c r="J104" s="116">
        <f t="shared" si="18"/>
        <v>2.2249093107617801E-2</v>
      </c>
      <c r="K104" s="115">
        <v>4721</v>
      </c>
      <c r="L104" s="116">
        <f t="shared" si="19"/>
        <v>0.11686775490891876</v>
      </c>
      <c r="M104" s="115">
        <v>4564</v>
      </c>
      <c r="N104" s="116">
        <v>-3.325566617242115E-2</v>
      </c>
      <c r="O104" s="116">
        <v>0.58803061934585954</v>
      </c>
    </row>
    <row r="105" spans="2:15" x14ac:dyDescent="0.25">
      <c r="B105" s="114" t="s">
        <v>87</v>
      </c>
      <c r="C105" s="115">
        <v>2799</v>
      </c>
      <c r="D105" s="116">
        <v>-0.34663865546218486</v>
      </c>
      <c r="E105" s="115">
        <v>692</v>
      </c>
      <c r="F105" s="116">
        <f t="shared" si="16"/>
        <v>-0.75276884601643446</v>
      </c>
      <c r="G105" s="115">
        <v>3054</v>
      </c>
      <c r="H105" s="116">
        <f t="shared" si="17"/>
        <v>3.4132947976878611</v>
      </c>
      <c r="I105" s="115">
        <v>4234</v>
      </c>
      <c r="J105" s="116">
        <f t="shared" si="18"/>
        <v>0.38637851997380479</v>
      </c>
      <c r="K105" s="115">
        <v>4186</v>
      </c>
      <c r="L105" s="116">
        <f t="shared" si="19"/>
        <v>-1.1336797354747241E-2</v>
      </c>
      <c r="M105" s="115">
        <v>3938</v>
      </c>
      <c r="N105" s="116">
        <v>-5.9245102723363585E-2</v>
      </c>
      <c r="O105" s="116">
        <v>0.40693104680242942</v>
      </c>
    </row>
    <row r="106" spans="2:15" x14ac:dyDescent="0.25">
      <c r="B106" s="114" t="s">
        <v>89</v>
      </c>
      <c r="C106" s="115">
        <v>4698</v>
      </c>
      <c r="D106" s="116">
        <v>-9.7753024774342223E-2</v>
      </c>
      <c r="E106" s="115">
        <v>825</v>
      </c>
      <c r="F106" s="116">
        <f t="shared" si="16"/>
        <v>-0.82439335887611753</v>
      </c>
      <c r="G106" s="115">
        <v>6196</v>
      </c>
      <c r="H106" s="116">
        <f t="shared" si="17"/>
        <v>6.5103030303030307</v>
      </c>
      <c r="I106" s="115">
        <v>6125</v>
      </c>
      <c r="J106" s="116">
        <f t="shared" si="18"/>
        <v>-1.1459005810200096E-2</v>
      </c>
      <c r="K106" s="115">
        <v>5590</v>
      </c>
      <c r="L106" s="116">
        <f t="shared" si="19"/>
        <v>-8.7346938775510252E-2</v>
      </c>
      <c r="M106" s="115">
        <v>6453</v>
      </c>
      <c r="N106" s="116">
        <v>0.15438282647584978</v>
      </c>
      <c r="O106" s="116">
        <v>0.37356321839080464</v>
      </c>
    </row>
    <row r="107" spans="2:15" x14ac:dyDescent="0.25">
      <c r="B107" s="114" t="s">
        <v>91</v>
      </c>
      <c r="C107" s="115">
        <v>7569</v>
      </c>
      <c r="D107" s="116">
        <v>5.9193954659949588E-2</v>
      </c>
      <c r="E107" s="115">
        <v>1112</v>
      </c>
      <c r="F107" s="116">
        <f t="shared" si="16"/>
        <v>-0.85308495177698507</v>
      </c>
      <c r="G107" s="115">
        <v>7124</v>
      </c>
      <c r="H107" s="116">
        <f t="shared" si="17"/>
        <v>5.4064748201438846</v>
      </c>
      <c r="I107" s="115">
        <v>7135</v>
      </c>
      <c r="J107" s="116">
        <f t="shared" si="18"/>
        <v>1.5440763615945929E-3</v>
      </c>
      <c r="K107" s="115">
        <v>8768</v>
      </c>
      <c r="L107" s="116">
        <f t="shared" si="19"/>
        <v>0.22887175893482836</v>
      </c>
      <c r="M107" s="115">
        <v>7634</v>
      </c>
      <c r="N107" s="116">
        <v>-0.12933394160583944</v>
      </c>
      <c r="O107" s="116">
        <v>8.5876601928920326E-3</v>
      </c>
    </row>
    <row r="108" spans="2:15" x14ac:dyDescent="0.25">
      <c r="B108" s="114" t="s">
        <v>93</v>
      </c>
      <c r="C108" s="115">
        <v>6114</v>
      </c>
      <c r="D108" s="116">
        <v>-6.5566254011921177E-2</v>
      </c>
      <c r="E108" s="115">
        <v>1575</v>
      </c>
      <c r="F108" s="116">
        <f t="shared" si="16"/>
        <v>-0.74239450441609423</v>
      </c>
      <c r="G108" s="115">
        <v>5523</v>
      </c>
      <c r="H108" s="116">
        <f t="shared" si="17"/>
        <v>2.5066666666666668</v>
      </c>
      <c r="I108" s="115">
        <v>5994</v>
      </c>
      <c r="J108" s="116">
        <f t="shared" si="18"/>
        <v>8.5279739272134725E-2</v>
      </c>
      <c r="K108" s="115">
        <v>7064</v>
      </c>
      <c r="L108" s="116">
        <f t="shared" si="19"/>
        <v>0.17851184517851193</v>
      </c>
      <c r="M108" s="115"/>
      <c r="N108" s="116"/>
      <c r="O108" s="116"/>
    </row>
    <row r="109" spans="2:15" ht="15.75" x14ac:dyDescent="0.25">
      <c r="B109" s="117" t="s">
        <v>30</v>
      </c>
      <c r="C109" s="118">
        <v>63194</v>
      </c>
      <c r="D109" s="119">
        <v>-6.7646321131914044E-2</v>
      </c>
      <c r="E109" s="118">
        <v>27247</v>
      </c>
      <c r="F109" s="119">
        <f t="shared" si="16"/>
        <v>-0.56883564895401462</v>
      </c>
      <c r="G109" s="118">
        <v>41339</v>
      </c>
      <c r="H109" s="119">
        <f t="shared" si="17"/>
        <v>0.51719455352882893</v>
      </c>
      <c r="I109" s="118">
        <v>66806</v>
      </c>
      <c r="J109" s="119">
        <f t="shared" si="18"/>
        <v>0.61605263794479792</v>
      </c>
      <c r="K109" s="118">
        <v>75902</v>
      </c>
      <c r="L109" s="119">
        <f t="shared" si="19"/>
        <v>0.13615543514055628</v>
      </c>
      <c r="M109" s="118">
        <v>74203</v>
      </c>
      <c r="N109" s="119">
        <v>7.7936604782242291E-2</v>
      </c>
      <c r="O109" s="119">
        <v>0.29998248072880163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6" t="s">
        <v>275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247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1359</v>
      </c>
      <c r="D119" s="116">
        <v>0.41858037578288099</v>
      </c>
      <c r="E119" s="115">
        <v>1433</v>
      </c>
      <c r="F119" s="116">
        <f t="shared" ref="F119:F131" si="20">IFERROR(E119/C119-1,"-")</f>
        <v>5.4451802796173565E-2</v>
      </c>
      <c r="G119" s="115">
        <v>40</v>
      </c>
      <c r="H119" s="116">
        <f t="shared" ref="H119:H131" si="21">IFERROR(G119/E119-1,"-")</f>
        <v>-0.97208653175157012</v>
      </c>
      <c r="I119" s="115">
        <v>1082</v>
      </c>
      <c r="J119" s="116">
        <f t="shared" ref="J119:J131" si="22">IFERROR(I119/G119-1,"-")</f>
        <v>26.05</v>
      </c>
      <c r="K119" s="115">
        <v>1714</v>
      </c>
      <c r="L119" s="116">
        <f t="shared" ref="L119:L131" si="23">IFERROR(K119/I119-1,"-")</f>
        <v>0.5841035120147875</v>
      </c>
      <c r="M119" s="115">
        <v>1480</v>
      </c>
      <c r="N119" s="116">
        <v>-0.13652275379229872</v>
      </c>
      <c r="O119" s="116">
        <v>8.9036055923473079E-2</v>
      </c>
    </row>
    <row r="120" spans="1:16" x14ac:dyDescent="0.25">
      <c r="B120" s="114" t="s">
        <v>73</v>
      </c>
      <c r="C120" s="115">
        <v>1613</v>
      </c>
      <c r="D120" s="116">
        <v>0.75326086956521743</v>
      </c>
      <c r="E120" s="115">
        <v>2393</v>
      </c>
      <c r="F120" s="116">
        <f t="shared" si="20"/>
        <v>0.48357098574085544</v>
      </c>
      <c r="G120" s="115">
        <v>45</v>
      </c>
      <c r="H120" s="116">
        <f t="shared" si="21"/>
        <v>-0.98119515252820722</v>
      </c>
      <c r="I120" s="115">
        <v>1253</v>
      </c>
      <c r="J120" s="116">
        <f t="shared" si="22"/>
        <v>26.844444444444445</v>
      </c>
      <c r="K120" s="115">
        <v>1744</v>
      </c>
      <c r="L120" s="116">
        <f t="shared" si="23"/>
        <v>0.39185953711093369</v>
      </c>
      <c r="M120" s="115">
        <v>2068</v>
      </c>
      <c r="N120" s="116">
        <v>0.18577981651376141</v>
      </c>
      <c r="O120" s="116">
        <v>0.28208307501549901</v>
      </c>
    </row>
    <row r="121" spans="1:16" x14ac:dyDescent="0.25">
      <c r="B121" s="114" t="s">
        <v>75</v>
      </c>
      <c r="C121" s="115">
        <v>1121</v>
      </c>
      <c r="D121" s="116">
        <v>4.6685340802987918E-2</v>
      </c>
      <c r="E121" s="115">
        <v>615</v>
      </c>
      <c r="F121" s="116">
        <f t="shared" si="20"/>
        <v>-0.45138269402319353</v>
      </c>
      <c r="G121" s="115">
        <v>44</v>
      </c>
      <c r="H121" s="116">
        <f t="shared" si="21"/>
        <v>-0.92845528455284554</v>
      </c>
      <c r="I121" s="115">
        <v>1088</v>
      </c>
      <c r="J121" s="116">
        <f t="shared" si="22"/>
        <v>23.727272727272727</v>
      </c>
      <c r="K121" s="115">
        <v>1558</v>
      </c>
      <c r="L121" s="116">
        <f t="shared" si="23"/>
        <v>0.43198529411764697</v>
      </c>
      <c r="M121" s="115">
        <v>1890</v>
      </c>
      <c r="N121" s="116">
        <v>0.21309370988446719</v>
      </c>
      <c r="O121" s="116">
        <v>0.68599464763603923</v>
      </c>
    </row>
    <row r="122" spans="1:16" x14ac:dyDescent="0.25">
      <c r="B122" s="114" t="s">
        <v>77</v>
      </c>
      <c r="C122" s="115">
        <v>616</v>
      </c>
      <c r="D122" s="116">
        <v>0.1079136690647482</v>
      </c>
      <c r="E122" s="115">
        <v>0</v>
      </c>
      <c r="F122" s="116">
        <f t="shared" si="20"/>
        <v>-1</v>
      </c>
      <c r="G122" s="115">
        <v>55</v>
      </c>
      <c r="H122" s="116" t="str">
        <f t="shared" si="21"/>
        <v>-</v>
      </c>
      <c r="I122" s="115">
        <v>541</v>
      </c>
      <c r="J122" s="116">
        <f t="shared" si="22"/>
        <v>8.836363636363636</v>
      </c>
      <c r="K122" s="115">
        <v>682</v>
      </c>
      <c r="L122" s="116">
        <f t="shared" si="23"/>
        <v>0.26062846580406651</v>
      </c>
      <c r="M122" s="115">
        <v>1379</v>
      </c>
      <c r="N122" s="116">
        <v>1.0219941348973607</v>
      </c>
      <c r="O122" s="116">
        <v>1.2386363636363638</v>
      </c>
    </row>
    <row r="123" spans="1:16" x14ac:dyDescent="0.25">
      <c r="B123" s="114" t="s">
        <v>79</v>
      </c>
      <c r="C123" s="115">
        <v>420</v>
      </c>
      <c r="D123" s="116">
        <v>9.0909090909090828E-2</v>
      </c>
      <c r="E123" s="115">
        <v>0</v>
      </c>
      <c r="F123" s="116">
        <f t="shared" si="20"/>
        <v>-1</v>
      </c>
      <c r="G123" s="115">
        <v>44</v>
      </c>
      <c r="H123" s="116" t="str">
        <f t="shared" si="21"/>
        <v>-</v>
      </c>
      <c r="I123" s="115">
        <v>524</v>
      </c>
      <c r="J123" s="116">
        <f t="shared" si="22"/>
        <v>10.909090909090908</v>
      </c>
      <c r="K123" s="115">
        <v>550</v>
      </c>
      <c r="L123" s="116">
        <f t="shared" si="23"/>
        <v>4.961832061068705E-2</v>
      </c>
      <c r="M123" s="115">
        <v>732</v>
      </c>
      <c r="N123" s="116">
        <v>0.33090909090909082</v>
      </c>
      <c r="O123" s="116">
        <v>0.74285714285714288</v>
      </c>
    </row>
    <row r="124" spans="1:16" x14ac:dyDescent="0.25">
      <c r="B124" s="114" t="s">
        <v>81</v>
      </c>
      <c r="C124" s="115">
        <v>198</v>
      </c>
      <c r="D124" s="116">
        <v>-0.32191780821917804</v>
      </c>
      <c r="E124" s="115">
        <v>0</v>
      </c>
      <c r="F124" s="116">
        <f t="shared" si="20"/>
        <v>-1</v>
      </c>
      <c r="G124" s="115">
        <v>121</v>
      </c>
      <c r="H124" s="116" t="str">
        <f t="shared" si="21"/>
        <v>-</v>
      </c>
      <c r="I124" s="115">
        <v>530</v>
      </c>
      <c r="J124" s="116">
        <f t="shared" si="22"/>
        <v>3.3801652892561984</v>
      </c>
      <c r="K124" s="115">
        <v>510</v>
      </c>
      <c r="L124" s="116">
        <f t="shared" si="23"/>
        <v>-3.7735849056603765E-2</v>
      </c>
      <c r="M124" s="115">
        <v>471</v>
      </c>
      <c r="N124" s="116">
        <v>-7.6470588235294068E-2</v>
      </c>
      <c r="O124" s="116">
        <v>1.3787878787878789</v>
      </c>
    </row>
    <row r="125" spans="1:16" x14ac:dyDescent="0.25">
      <c r="B125" s="114" t="s">
        <v>83</v>
      </c>
      <c r="C125" s="115">
        <v>319</v>
      </c>
      <c r="D125" s="116">
        <v>-0.16927083333333337</v>
      </c>
      <c r="E125" s="115">
        <v>0</v>
      </c>
      <c r="F125" s="116">
        <f t="shared" si="20"/>
        <v>-1</v>
      </c>
      <c r="G125" s="115">
        <v>184</v>
      </c>
      <c r="H125" s="116" t="str">
        <f t="shared" si="21"/>
        <v>-</v>
      </c>
      <c r="I125" s="115">
        <v>456</v>
      </c>
      <c r="J125" s="116">
        <f t="shared" si="22"/>
        <v>1.4782608695652173</v>
      </c>
      <c r="K125" s="115">
        <v>444</v>
      </c>
      <c r="L125" s="116">
        <f t="shared" si="23"/>
        <v>-2.6315789473684181E-2</v>
      </c>
      <c r="M125" s="115">
        <v>401</v>
      </c>
      <c r="N125" s="116">
        <v>-9.6846846846846857E-2</v>
      </c>
      <c r="O125" s="116">
        <v>0.25705329153605017</v>
      </c>
    </row>
    <row r="126" spans="1:16" x14ac:dyDescent="0.25">
      <c r="B126" s="114" t="s">
        <v>85</v>
      </c>
      <c r="C126" s="115">
        <v>223</v>
      </c>
      <c r="D126" s="116">
        <v>4.20560747663552E-2</v>
      </c>
      <c r="E126" s="115">
        <v>66</v>
      </c>
      <c r="F126" s="116">
        <f t="shared" si="20"/>
        <v>-0.70403587443946192</v>
      </c>
      <c r="G126" s="115">
        <v>415</v>
      </c>
      <c r="H126" s="116">
        <f t="shared" si="21"/>
        <v>5.2878787878787881</v>
      </c>
      <c r="I126" s="115">
        <v>482</v>
      </c>
      <c r="J126" s="116">
        <f t="shared" si="22"/>
        <v>0.16144578313253022</v>
      </c>
      <c r="K126" s="115">
        <v>571</v>
      </c>
      <c r="L126" s="116">
        <f t="shared" si="23"/>
        <v>0.18464730290456433</v>
      </c>
      <c r="M126" s="115">
        <v>572</v>
      </c>
      <c r="N126" s="116">
        <v>1.7513134851139256E-3</v>
      </c>
      <c r="O126" s="116">
        <v>1.5650224215246635</v>
      </c>
    </row>
    <row r="127" spans="1:16" x14ac:dyDescent="0.25">
      <c r="B127" s="114" t="s">
        <v>87</v>
      </c>
      <c r="C127" s="115">
        <v>369</v>
      </c>
      <c r="D127" s="116">
        <v>-0.32541133455210236</v>
      </c>
      <c r="E127" s="115">
        <v>42</v>
      </c>
      <c r="F127" s="116">
        <f t="shared" si="20"/>
        <v>-0.88617886178861793</v>
      </c>
      <c r="G127" s="115">
        <v>273</v>
      </c>
      <c r="H127" s="116">
        <f t="shared" si="21"/>
        <v>5.5</v>
      </c>
      <c r="I127" s="115">
        <v>722</v>
      </c>
      <c r="J127" s="116">
        <f t="shared" si="22"/>
        <v>1.6446886446886446</v>
      </c>
      <c r="K127" s="115">
        <v>664</v>
      </c>
      <c r="L127" s="116">
        <f t="shared" si="23"/>
        <v>-8.0332409972299179E-2</v>
      </c>
      <c r="M127" s="115">
        <v>519</v>
      </c>
      <c r="N127" s="116">
        <v>-0.21837349397590367</v>
      </c>
      <c r="O127" s="116">
        <v>0.4065040650406504</v>
      </c>
    </row>
    <row r="128" spans="1:16" x14ac:dyDescent="0.25">
      <c r="A128" s="120"/>
      <c r="B128" s="114" t="s">
        <v>89</v>
      </c>
      <c r="C128" s="115">
        <v>312</v>
      </c>
      <c r="D128" s="116">
        <v>-0.31877729257641918</v>
      </c>
      <c r="E128" s="115">
        <v>90</v>
      </c>
      <c r="F128" s="116">
        <f t="shared" si="20"/>
        <v>-0.71153846153846156</v>
      </c>
      <c r="G128" s="115">
        <v>757</v>
      </c>
      <c r="H128" s="116">
        <f t="shared" si="21"/>
        <v>7.4111111111111114</v>
      </c>
      <c r="I128" s="115">
        <v>676</v>
      </c>
      <c r="J128" s="116">
        <f t="shared" si="22"/>
        <v>-0.10700132100396298</v>
      </c>
      <c r="K128" s="115">
        <v>658</v>
      </c>
      <c r="L128" s="116">
        <f t="shared" si="23"/>
        <v>-2.6627218934911268E-2</v>
      </c>
      <c r="M128" s="115">
        <v>850</v>
      </c>
      <c r="N128" s="116">
        <v>0.29179331306990886</v>
      </c>
      <c r="O128" s="116">
        <v>1.7243589743589745</v>
      </c>
    </row>
    <row r="129" spans="2:16" x14ac:dyDescent="0.25">
      <c r="B129" s="114" t="s">
        <v>91</v>
      </c>
      <c r="C129" s="115">
        <v>765</v>
      </c>
      <c r="D129" s="116">
        <v>2.4096385542168752E-2</v>
      </c>
      <c r="E129" s="115">
        <v>206</v>
      </c>
      <c r="F129" s="116">
        <f t="shared" si="20"/>
        <v>-0.73071895424836608</v>
      </c>
      <c r="G129" s="115">
        <v>836</v>
      </c>
      <c r="H129" s="116">
        <f t="shared" si="21"/>
        <v>3.058252427184466</v>
      </c>
      <c r="I129" s="115">
        <v>947</v>
      </c>
      <c r="J129" s="116">
        <f t="shared" si="22"/>
        <v>0.13277511961722488</v>
      </c>
      <c r="K129" s="115">
        <v>849</v>
      </c>
      <c r="L129" s="116">
        <f t="shared" si="23"/>
        <v>-0.10348468848996828</v>
      </c>
      <c r="M129" s="115">
        <v>1075</v>
      </c>
      <c r="N129" s="116">
        <v>0.26619552414605407</v>
      </c>
      <c r="O129" s="116">
        <v>0.40522875816993453</v>
      </c>
    </row>
    <row r="130" spans="2:16" x14ac:dyDescent="0.25">
      <c r="B130" s="114" t="s">
        <v>93</v>
      </c>
      <c r="C130" s="115">
        <v>767</v>
      </c>
      <c r="D130" s="116">
        <v>0.27620632279534107</v>
      </c>
      <c r="E130" s="115">
        <v>136</v>
      </c>
      <c r="F130" s="116">
        <f t="shared" si="20"/>
        <v>-0.82268578878748366</v>
      </c>
      <c r="G130" s="115">
        <v>680</v>
      </c>
      <c r="H130" s="116">
        <f t="shared" si="21"/>
        <v>4</v>
      </c>
      <c r="I130" s="115">
        <v>948</v>
      </c>
      <c r="J130" s="116">
        <f t="shared" si="22"/>
        <v>0.39411764705882346</v>
      </c>
      <c r="K130" s="115">
        <v>1233</v>
      </c>
      <c r="L130" s="116">
        <f t="shared" si="23"/>
        <v>0.30063291139240511</v>
      </c>
      <c r="M130" s="115"/>
      <c r="N130" s="116"/>
      <c r="O130" s="116"/>
    </row>
    <row r="131" spans="2:16" ht="15.75" x14ac:dyDescent="0.25">
      <c r="B131" s="117" t="s">
        <v>30</v>
      </c>
      <c r="C131" s="118">
        <v>8082</v>
      </c>
      <c r="D131" s="119">
        <v>0.13304360016823225</v>
      </c>
      <c r="E131" s="118">
        <v>5019</v>
      </c>
      <c r="F131" s="119">
        <f t="shared" si="20"/>
        <v>-0.37899034892353378</v>
      </c>
      <c r="G131" s="118">
        <v>3494</v>
      </c>
      <c r="H131" s="119">
        <f t="shared" si="21"/>
        <v>-0.30384538752739587</v>
      </c>
      <c r="I131" s="118">
        <v>9249</v>
      </c>
      <c r="J131" s="119">
        <f t="shared" si="22"/>
        <v>1.6471093302804807</v>
      </c>
      <c r="K131" s="118">
        <v>11177</v>
      </c>
      <c r="L131" s="119">
        <f t="shared" si="23"/>
        <v>0.20845496810465991</v>
      </c>
      <c r="M131" s="118">
        <v>11437</v>
      </c>
      <c r="N131" s="119">
        <v>0.15014078841512468</v>
      </c>
      <c r="O131" s="119">
        <v>0.56349965823650039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6" t="s">
        <v>276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247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2478</v>
      </c>
      <c r="D141" s="116">
        <v>-0.19935379644588047</v>
      </c>
      <c r="E141" s="115">
        <v>2551</v>
      </c>
      <c r="F141" s="116">
        <f t="shared" ref="F141:F153" si="24">IFERROR(E141/C141-1,"-")</f>
        <v>2.9459241323648078E-2</v>
      </c>
      <c r="G141" s="115">
        <v>513</v>
      </c>
      <c r="H141" s="116">
        <f t="shared" ref="H141:H153" si="25">IFERROR(G141/E141-1,"-")</f>
        <v>-0.79890239121912976</v>
      </c>
      <c r="I141" s="115">
        <v>1768</v>
      </c>
      <c r="J141" s="116">
        <f t="shared" ref="J141:J153" si="26">IFERROR(I141/G141-1,"-")</f>
        <v>2.4463937621832357</v>
      </c>
      <c r="K141" s="115">
        <v>2687</v>
      </c>
      <c r="L141" s="116">
        <f t="shared" ref="L141:L153" si="27">IFERROR(K141/I141-1,"-")</f>
        <v>0.51979638009049767</v>
      </c>
      <c r="M141" s="115">
        <v>3551</v>
      </c>
      <c r="N141" s="116">
        <v>0.32154819501302567</v>
      </c>
      <c r="O141" s="116">
        <v>0.4330104923325262</v>
      </c>
    </row>
    <row r="142" spans="2:16" x14ac:dyDescent="0.25">
      <c r="B142" s="114" t="s">
        <v>73</v>
      </c>
      <c r="C142" s="115">
        <v>2866</v>
      </c>
      <c r="D142" s="116">
        <v>1.415428167020516E-2</v>
      </c>
      <c r="E142" s="115">
        <v>2540</v>
      </c>
      <c r="F142" s="116">
        <f t="shared" si="24"/>
        <v>-0.11374738311235166</v>
      </c>
      <c r="G142" s="115">
        <v>554</v>
      </c>
      <c r="H142" s="116">
        <f t="shared" si="25"/>
        <v>-0.78188976377952757</v>
      </c>
      <c r="I142" s="115">
        <v>2351</v>
      </c>
      <c r="J142" s="116">
        <f t="shared" si="26"/>
        <v>3.243682310469314</v>
      </c>
      <c r="K142" s="115">
        <v>2836</v>
      </c>
      <c r="L142" s="116">
        <f t="shared" si="27"/>
        <v>0.20629519353466619</v>
      </c>
      <c r="M142" s="115">
        <v>3116</v>
      </c>
      <c r="N142" s="116">
        <v>9.8730606488011352E-2</v>
      </c>
      <c r="O142" s="116">
        <v>8.7229588276343417E-2</v>
      </c>
    </row>
    <row r="143" spans="2:16" x14ac:dyDescent="0.25">
      <c r="B143" s="114" t="s">
        <v>75</v>
      </c>
      <c r="C143" s="115">
        <v>3115</v>
      </c>
      <c r="D143" s="116">
        <v>-5.1750380517503802E-2</v>
      </c>
      <c r="E143" s="115">
        <v>1376</v>
      </c>
      <c r="F143" s="116">
        <f t="shared" si="24"/>
        <v>-0.55826645264847508</v>
      </c>
      <c r="G143" s="115">
        <v>832</v>
      </c>
      <c r="H143" s="116">
        <f t="shared" si="25"/>
        <v>-0.39534883720930236</v>
      </c>
      <c r="I143" s="115">
        <v>2524</v>
      </c>
      <c r="J143" s="116">
        <f t="shared" si="26"/>
        <v>2.0336538461538463</v>
      </c>
      <c r="K143" s="115">
        <v>2988</v>
      </c>
      <c r="L143" s="116">
        <f t="shared" si="27"/>
        <v>0.1838351822503963</v>
      </c>
      <c r="M143" s="115">
        <v>3366</v>
      </c>
      <c r="N143" s="116">
        <v>0.12650602409638556</v>
      </c>
      <c r="O143" s="116">
        <v>8.0577849117174916E-2</v>
      </c>
    </row>
    <row r="144" spans="2:16" x14ac:dyDescent="0.25">
      <c r="B144" s="114" t="s">
        <v>77</v>
      </c>
      <c r="C144" s="115">
        <v>2355</v>
      </c>
      <c r="D144" s="116">
        <v>-8.8269454123112712E-2</v>
      </c>
      <c r="E144" s="115">
        <v>0</v>
      </c>
      <c r="F144" s="116">
        <f t="shared" si="24"/>
        <v>-1</v>
      </c>
      <c r="G144" s="115">
        <v>529</v>
      </c>
      <c r="H144" s="116" t="str">
        <f t="shared" si="25"/>
        <v>-</v>
      </c>
      <c r="I144" s="115">
        <v>2322</v>
      </c>
      <c r="J144" s="116">
        <f t="shared" si="26"/>
        <v>3.3894139886578447</v>
      </c>
      <c r="K144" s="115">
        <v>2380</v>
      </c>
      <c r="L144" s="116">
        <f t="shared" si="27"/>
        <v>2.4978466838931901E-2</v>
      </c>
      <c r="M144" s="115">
        <v>2313</v>
      </c>
      <c r="N144" s="116">
        <v>-2.8151260504201692E-2</v>
      </c>
      <c r="O144" s="116">
        <v>-1.7834394904458595E-2</v>
      </c>
    </row>
    <row r="145" spans="1:16" x14ac:dyDescent="0.25">
      <c r="B145" s="114" t="s">
        <v>79</v>
      </c>
      <c r="C145" s="115">
        <v>1669</v>
      </c>
      <c r="D145" s="116">
        <v>-7.4833702882483366E-2</v>
      </c>
      <c r="E145" s="115">
        <v>0</v>
      </c>
      <c r="F145" s="116">
        <f t="shared" si="24"/>
        <v>-1</v>
      </c>
      <c r="G145" s="115">
        <v>579</v>
      </c>
      <c r="H145" s="116" t="str">
        <f t="shared" si="25"/>
        <v>-</v>
      </c>
      <c r="I145" s="115">
        <v>1417</v>
      </c>
      <c r="J145" s="116">
        <f t="shared" si="26"/>
        <v>1.4473229706390329</v>
      </c>
      <c r="K145" s="115">
        <v>1273</v>
      </c>
      <c r="L145" s="116">
        <f t="shared" si="27"/>
        <v>-0.10162314749470713</v>
      </c>
      <c r="M145" s="115">
        <v>1592</v>
      </c>
      <c r="N145" s="116">
        <v>0.25058915946582871</v>
      </c>
      <c r="O145" s="116">
        <v>-4.6135410425404477E-2</v>
      </c>
    </row>
    <row r="146" spans="1:16" x14ac:dyDescent="0.25">
      <c r="B146" s="114" t="s">
        <v>81</v>
      </c>
      <c r="C146" s="115">
        <v>365</v>
      </c>
      <c r="D146" s="116">
        <v>-0.73318713450292394</v>
      </c>
      <c r="E146" s="115">
        <v>0</v>
      </c>
      <c r="F146" s="116">
        <f t="shared" si="24"/>
        <v>-1</v>
      </c>
      <c r="G146" s="115">
        <v>885</v>
      </c>
      <c r="H146" s="116" t="str">
        <f t="shared" si="25"/>
        <v>-</v>
      </c>
      <c r="I146" s="115">
        <v>894</v>
      </c>
      <c r="J146" s="116">
        <f t="shared" si="26"/>
        <v>1.0169491525423791E-2</v>
      </c>
      <c r="K146" s="115">
        <v>831</v>
      </c>
      <c r="L146" s="116">
        <f t="shared" si="27"/>
        <v>-7.0469798657718075E-2</v>
      </c>
      <c r="M146" s="115">
        <v>1011</v>
      </c>
      <c r="N146" s="116">
        <v>0.21660649819494582</v>
      </c>
      <c r="O146" s="116">
        <v>1.7698630136986302</v>
      </c>
    </row>
    <row r="147" spans="1:16" x14ac:dyDescent="0.25">
      <c r="B147" s="114" t="s">
        <v>83</v>
      </c>
      <c r="C147" s="115">
        <v>235</v>
      </c>
      <c r="D147" s="116">
        <v>-0.55238095238095242</v>
      </c>
      <c r="E147" s="115">
        <v>0</v>
      </c>
      <c r="F147" s="116">
        <f t="shared" si="24"/>
        <v>-1</v>
      </c>
      <c r="G147" s="115">
        <v>856</v>
      </c>
      <c r="H147" s="116" t="str">
        <f t="shared" si="25"/>
        <v>-</v>
      </c>
      <c r="I147" s="115">
        <v>945</v>
      </c>
      <c r="J147" s="116">
        <f t="shared" si="26"/>
        <v>0.10397196261682251</v>
      </c>
      <c r="K147" s="115">
        <v>427</v>
      </c>
      <c r="L147" s="116">
        <f t="shared" si="27"/>
        <v>-0.54814814814814816</v>
      </c>
      <c r="M147" s="115">
        <v>454</v>
      </c>
      <c r="N147" s="116">
        <v>6.3231850117096089E-2</v>
      </c>
      <c r="O147" s="116">
        <v>0.93191489361702118</v>
      </c>
    </row>
    <row r="148" spans="1:16" x14ac:dyDescent="0.25">
      <c r="B148" s="114" t="s">
        <v>85</v>
      </c>
      <c r="C148" s="115">
        <v>549</v>
      </c>
      <c r="D148" s="116">
        <v>-0.58999253174010458</v>
      </c>
      <c r="E148" s="115">
        <v>307</v>
      </c>
      <c r="F148" s="116">
        <f t="shared" si="24"/>
        <v>-0.44080145719489983</v>
      </c>
      <c r="G148" s="115">
        <v>1325</v>
      </c>
      <c r="H148" s="116">
        <f t="shared" si="25"/>
        <v>3.315960912052117</v>
      </c>
      <c r="I148" s="115">
        <v>1073</v>
      </c>
      <c r="J148" s="116">
        <f t="shared" si="26"/>
        <v>-0.19018867924528304</v>
      </c>
      <c r="K148" s="115">
        <v>1227</v>
      </c>
      <c r="L148" s="116">
        <f t="shared" si="27"/>
        <v>0.14352283317800563</v>
      </c>
      <c r="M148" s="115">
        <v>1129</v>
      </c>
      <c r="N148" s="116">
        <v>-7.9869600651996775E-2</v>
      </c>
      <c r="O148" s="116">
        <v>1.0564663023679417</v>
      </c>
    </row>
    <row r="149" spans="1:16" x14ac:dyDescent="0.25">
      <c r="B149" s="114" t="s">
        <v>87</v>
      </c>
      <c r="C149" s="115">
        <v>592</v>
      </c>
      <c r="D149" s="116">
        <v>-0.57924662402274341</v>
      </c>
      <c r="E149" s="115">
        <v>72</v>
      </c>
      <c r="F149" s="116">
        <f t="shared" si="24"/>
        <v>-0.8783783783783784</v>
      </c>
      <c r="G149" s="115">
        <v>1236</v>
      </c>
      <c r="H149" s="116">
        <f t="shared" si="25"/>
        <v>16.166666666666668</v>
      </c>
      <c r="I149" s="115">
        <v>1386</v>
      </c>
      <c r="J149" s="116">
        <f t="shared" si="26"/>
        <v>0.12135922330097082</v>
      </c>
      <c r="K149" s="115">
        <v>1288</v>
      </c>
      <c r="L149" s="116">
        <f t="shared" si="27"/>
        <v>-7.0707070707070718E-2</v>
      </c>
      <c r="M149" s="115">
        <v>1311</v>
      </c>
      <c r="N149" s="116">
        <v>1.7857142857142794E-2</v>
      </c>
      <c r="O149" s="116">
        <v>1.2145270270270272</v>
      </c>
    </row>
    <row r="150" spans="1:16" x14ac:dyDescent="0.25">
      <c r="A150" s="120"/>
      <c r="B150" s="114" t="s">
        <v>89</v>
      </c>
      <c r="C150" s="115">
        <v>1681</v>
      </c>
      <c r="D150" s="116">
        <v>-8.5916258836324144E-2</v>
      </c>
      <c r="E150" s="115">
        <v>122</v>
      </c>
      <c r="F150" s="116">
        <f t="shared" si="24"/>
        <v>-0.92742415229030339</v>
      </c>
      <c r="G150" s="115">
        <v>3442</v>
      </c>
      <c r="H150" s="116">
        <f t="shared" si="25"/>
        <v>27.21311475409836</v>
      </c>
      <c r="I150" s="115">
        <v>2114</v>
      </c>
      <c r="J150" s="116">
        <f t="shared" si="26"/>
        <v>-0.38582219639744331</v>
      </c>
      <c r="K150" s="115">
        <v>1758</v>
      </c>
      <c r="L150" s="116">
        <f t="shared" si="27"/>
        <v>-0.16840113528855249</v>
      </c>
      <c r="M150" s="115">
        <v>1824</v>
      </c>
      <c r="N150" s="116">
        <v>3.7542662116040848E-2</v>
      </c>
      <c r="O150" s="116">
        <v>8.5068411659726451E-2</v>
      </c>
    </row>
    <row r="151" spans="1:16" x14ac:dyDescent="0.25">
      <c r="B151" s="114" t="s">
        <v>91</v>
      </c>
      <c r="C151" s="115">
        <v>3204</v>
      </c>
      <c r="D151" s="116">
        <v>5.6379821958457033E-2</v>
      </c>
      <c r="E151" s="115">
        <v>210</v>
      </c>
      <c r="F151" s="116">
        <f t="shared" si="24"/>
        <v>-0.93445692883895126</v>
      </c>
      <c r="G151" s="115">
        <v>2718</v>
      </c>
      <c r="H151" s="116">
        <f t="shared" si="25"/>
        <v>11.942857142857143</v>
      </c>
      <c r="I151" s="115">
        <v>2423</v>
      </c>
      <c r="J151" s="116">
        <f t="shared" si="26"/>
        <v>-0.10853568800588664</v>
      </c>
      <c r="K151" s="115">
        <v>2908</v>
      </c>
      <c r="L151" s="116">
        <f t="shared" si="27"/>
        <v>0.20016508460586047</v>
      </c>
      <c r="M151" s="115">
        <v>2912</v>
      </c>
      <c r="N151" s="116">
        <v>1.3755158184318717E-3</v>
      </c>
      <c r="O151" s="116">
        <v>-9.1136079900124844E-2</v>
      </c>
    </row>
    <row r="152" spans="1:16" x14ac:dyDescent="0.25">
      <c r="B152" s="114" t="s">
        <v>93</v>
      </c>
      <c r="C152" s="115">
        <v>2257</v>
      </c>
      <c r="D152" s="116">
        <v>-0.10613861386138612</v>
      </c>
      <c r="E152" s="115">
        <v>199</v>
      </c>
      <c r="F152" s="116">
        <f t="shared" si="24"/>
        <v>-0.91182986264953481</v>
      </c>
      <c r="G152" s="115">
        <v>1924</v>
      </c>
      <c r="H152" s="116">
        <f t="shared" si="25"/>
        <v>8.6683417085427141</v>
      </c>
      <c r="I152" s="115">
        <v>1833</v>
      </c>
      <c r="J152" s="116">
        <f t="shared" si="26"/>
        <v>-4.7297297297297258E-2</v>
      </c>
      <c r="K152" s="115">
        <v>2036</v>
      </c>
      <c r="L152" s="116">
        <f t="shared" si="27"/>
        <v>0.11074740861974908</v>
      </c>
      <c r="M152" s="115"/>
      <c r="N152" s="116"/>
      <c r="O152" s="116"/>
    </row>
    <row r="153" spans="1:16" ht="15.75" x14ac:dyDescent="0.25">
      <c r="B153" s="117" t="s">
        <v>30</v>
      </c>
      <c r="C153" s="118">
        <v>21366</v>
      </c>
      <c r="D153" s="119">
        <v>-0.16633501112021543</v>
      </c>
      <c r="E153" s="118">
        <v>7473</v>
      </c>
      <c r="F153" s="119">
        <f t="shared" si="24"/>
        <v>-0.65023869699522607</v>
      </c>
      <c r="G153" s="118">
        <v>15393</v>
      </c>
      <c r="H153" s="119">
        <f t="shared" si="25"/>
        <v>1.0598153352067441</v>
      </c>
      <c r="I153" s="118">
        <v>21050</v>
      </c>
      <c r="J153" s="119">
        <f t="shared" si="26"/>
        <v>0.36750470993308637</v>
      </c>
      <c r="K153" s="118">
        <v>22639</v>
      </c>
      <c r="L153" s="119">
        <f t="shared" si="27"/>
        <v>7.5486935866983407E-2</v>
      </c>
      <c r="M153" s="118">
        <v>22579</v>
      </c>
      <c r="N153" s="119">
        <v>9.5908362859777663E-2</v>
      </c>
      <c r="O153" s="119">
        <v>0.18158982678319124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6" t="s">
        <v>277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247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720</v>
      </c>
      <c r="D163" s="116">
        <v>-0.21311475409836067</v>
      </c>
      <c r="E163" s="115">
        <v>944</v>
      </c>
      <c r="F163" s="116">
        <f t="shared" ref="F163:F175" si="28">IFERROR(E163/C163-1,"-")</f>
        <v>0.31111111111111112</v>
      </c>
      <c r="G163" s="115">
        <v>372</v>
      </c>
      <c r="H163" s="116">
        <f t="shared" ref="H163:H175" si="29">IFERROR(G163/E163-1,"-")</f>
        <v>-0.60593220338983045</v>
      </c>
      <c r="I163" s="115">
        <v>771</v>
      </c>
      <c r="J163" s="116">
        <f t="shared" ref="J163:J175" si="30">IFERROR(I163/G163-1,"-")</f>
        <v>1.0725806451612905</v>
      </c>
      <c r="K163" s="115">
        <v>1006</v>
      </c>
      <c r="L163" s="116">
        <f t="shared" ref="L163:L175" si="31">IFERROR(K163/I163-1,"-")</f>
        <v>0.30479896238651105</v>
      </c>
      <c r="M163" s="115">
        <v>991</v>
      </c>
      <c r="N163" s="116">
        <v>-1.491053677932408E-2</v>
      </c>
      <c r="O163" s="116">
        <v>0.37638888888888888</v>
      </c>
    </row>
    <row r="164" spans="2:15" x14ac:dyDescent="0.25">
      <c r="B164" s="114" t="s">
        <v>73</v>
      </c>
      <c r="C164" s="115">
        <v>948</v>
      </c>
      <c r="D164" s="116">
        <v>-8.1395348837209336E-2</v>
      </c>
      <c r="E164" s="115">
        <v>1207</v>
      </c>
      <c r="F164" s="116">
        <f t="shared" si="28"/>
        <v>0.27320675105485237</v>
      </c>
      <c r="G164" s="115">
        <v>546</v>
      </c>
      <c r="H164" s="116">
        <f t="shared" si="29"/>
        <v>-0.54763877381938686</v>
      </c>
      <c r="I164" s="115">
        <v>863</v>
      </c>
      <c r="J164" s="116">
        <f t="shared" si="30"/>
        <v>0.58058608058608052</v>
      </c>
      <c r="K164" s="115">
        <v>1019</v>
      </c>
      <c r="L164" s="116">
        <f t="shared" si="31"/>
        <v>0.18076477404403235</v>
      </c>
      <c r="M164" s="115">
        <v>1220</v>
      </c>
      <c r="N164" s="116">
        <v>0.19725220804710508</v>
      </c>
      <c r="O164" s="116">
        <v>0.28691983122362874</v>
      </c>
    </row>
    <row r="165" spans="2:15" x14ac:dyDescent="0.25">
      <c r="B165" s="114" t="s">
        <v>75</v>
      </c>
      <c r="C165" s="115">
        <v>1044</v>
      </c>
      <c r="D165" s="116">
        <v>7.186858316221767E-2</v>
      </c>
      <c r="E165" s="115">
        <v>505</v>
      </c>
      <c r="F165" s="116">
        <f t="shared" si="28"/>
        <v>-0.51628352490421459</v>
      </c>
      <c r="G165" s="115">
        <v>843</v>
      </c>
      <c r="H165" s="116">
        <f t="shared" si="29"/>
        <v>0.66930693069306924</v>
      </c>
      <c r="I165" s="115">
        <v>945</v>
      </c>
      <c r="J165" s="116">
        <f t="shared" si="30"/>
        <v>0.12099644128113884</v>
      </c>
      <c r="K165" s="115">
        <v>1138</v>
      </c>
      <c r="L165" s="116">
        <f t="shared" si="31"/>
        <v>0.20423280423280432</v>
      </c>
      <c r="M165" s="115">
        <v>1305</v>
      </c>
      <c r="N165" s="116">
        <v>0.14674868189806678</v>
      </c>
      <c r="O165" s="116">
        <v>0.25</v>
      </c>
    </row>
    <row r="166" spans="2:15" x14ac:dyDescent="0.25">
      <c r="B166" s="114" t="s">
        <v>77</v>
      </c>
      <c r="C166" s="115">
        <v>826</v>
      </c>
      <c r="D166" s="116">
        <v>-1.4319809069212375E-2</v>
      </c>
      <c r="E166" s="115">
        <v>0</v>
      </c>
      <c r="F166" s="116">
        <f t="shared" si="28"/>
        <v>-1</v>
      </c>
      <c r="G166" s="115">
        <v>695</v>
      </c>
      <c r="H166" s="116" t="str">
        <f t="shared" si="29"/>
        <v>-</v>
      </c>
      <c r="I166" s="115">
        <v>745</v>
      </c>
      <c r="J166" s="116">
        <f t="shared" si="30"/>
        <v>7.1942446043165464E-2</v>
      </c>
      <c r="K166" s="115">
        <v>650</v>
      </c>
      <c r="L166" s="116">
        <f t="shared" si="31"/>
        <v>-0.12751677852348997</v>
      </c>
      <c r="M166" s="115">
        <v>832</v>
      </c>
      <c r="N166" s="116">
        <v>0.28000000000000003</v>
      </c>
      <c r="O166" s="116">
        <v>7.2639225181598821E-3</v>
      </c>
    </row>
    <row r="167" spans="2:15" x14ac:dyDescent="0.25">
      <c r="B167" s="114" t="s">
        <v>79</v>
      </c>
      <c r="C167" s="115">
        <v>715</v>
      </c>
      <c r="D167" s="116">
        <v>0.2543859649122806</v>
      </c>
      <c r="E167" s="115">
        <v>0</v>
      </c>
      <c r="F167" s="116">
        <f t="shared" si="28"/>
        <v>-1</v>
      </c>
      <c r="G167" s="115">
        <v>723</v>
      </c>
      <c r="H167" s="116" t="str">
        <f t="shared" si="29"/>
        <v>-</v>
      </c>
      <c r="I167" s="115">
        <v>572</v>
      </c>
      <c r="J167" s="116">
        <f t="shared" si="30"/>
        <v>-0.20885200553250349</v>
      </c>
      <c r="K167" s="115">
        <v>732</v>
      </c>
      <c r="L167" s="116">
        <f t="shared" si="31"/>
        <v>0.2797202797202798</v>
      </c>
      <c r="M167" s="115">
        <v>862</v>
      </c>
      <c r="N167" s="116">
        <v>0.17759562841530063</v>
      </c>
      <c r="O167" s="116">
        <v>0.20559440559440567</v>
      </c>
    </row>
    <row r="168" spans="2:15" x14ac:dyDescent="0.25">
      <c r="B168" s="114" t="s">
        <v>81</v>
      </c>
      <c r="C168" s="115">
        <v>429</v>
      </c>
      <c r="D168" s="116">
        <v>-6.9414316702819945E-2</v>
      </c>
      <c r="E168" s="115">
        <v>0</v>
      </c>
      <c r="F168" s="116">
        <f t="shared" si="28"/>
        <v>-1</v>
      </c>
      <c r="G168" s="115">
        <v>357</v>
      </c>
      <c r="H168" s="116" t="str">
        <f t="shared" si="29"/>
        <v>-</v>
      </c>
      <c r="I168" s="115">
        <v>278</v>
      </c>
      <c r="J168" s="116">
        <f t="shared" si="30"/>
        <v>-0.22128851540616246</v>
      </c>
      <c r="K168" s="115">
        <v>374</v>
      </c>
      <c r="L168" s="116">
        <f t="shared" si="31"/>
        <v>0.34532374100719432</v>
      </c>
      <c r="M168" s="115">
        <v>426</v>
      </c>
      <c r="N168" s="116">
        <v>0.1390374331550801</v>
      </c>
      <c r="O168" s="116">
        <v>-6.9930069930069783E-3</v>
      </c>
    </row>
    <row r="169" spans="2:15" x14ac:dyDescent="0.25">
      <c r="B169" s="114" t="s">
        <v>83</v>
      </c>
      <c r="C169" s="115">
        <v>548</v>
      </c>
      <c r="D169" s="116">
        <v>5.1823416506717956E-2</v>
      </c>
      <c r="E169" s="115">
        <v>0</v>
      </c>
      <c r="F169" s="116">
        <f t="shared" si="28"/>
        <v>-1</v>
      </c>
      <c r="G169" s="115">
        <v>421</v>
      </c>
      <c r="H169" s="116" t="str">
        <f t="shared" si="29"/>
        <v>-</v>
      </c>
      <c r="I169" s="115">
        <v>580</v>
      </c>
      <c r="J169" s="116">
        <f t="shared" si="30"/>
        <v>0.37767220902612819</v>
      </c>
      <c r="K169" s="115">
        <v>379</v>
      </c>
      <c r="L169" s="116">
        <f t="shared" si="31"/>
        <v>-0.34655172413793101</v>
      </c>
      <c r="M169" s="115">
        <v>596</v>
      </c>
      <c r="N169" s="116">
        <v>0.57255936675461738</v>
      </c>
      <c r="O169" s="116">
        <v>8.7591240875912302E-2</v>
      </c>
    </row>
    <row r="170" spans="2:15" x14ac:dyDescent="0.25">
      <c r="B170" s="114" t="s">
        <v>85</v>
      </c>
      <c r="C170" s="115">
        <v>723</v>
      </c>
      <c r="D170" s="116">
        <v>0.14037854889589907</v>
      </c>
      <c r="E170" s="115">
        <v>912</v>
      </c>
      <c r="F170" s="116">
        <f t="shared" si="28"/>
        <v>0.2614107883817427</v>
      </c>
      <c r="G170" s="115">
        <v>932</v>
      </c>
      <c r="H170" s="116">
        <f t="shared" si="29"/>
        <v>2.1929824561403466E-2</v>
      </c>
      <c r="I170" s="115">
        <v>860</v>
      </c>
      <c r="J170" s="116">
        <f t="shared" si="30"/>
        <v>-7.7253218884120178E-2</v>
      </c>
      <c r="K170" s="115">
        <v>734</v>
      </c>
      <c r="L170" s="116">
        <f t="shared" si="31"/>
        <v>-0.14651162790697669</v>
      </c>
      <c r="M170" s="115">
        <v>989</v>
      </c>
      <c r="N170" s="116">
        <v>0.34741144414168934</v>
      </c>
      <c r="O170" s="116">
        <v>0.36791147994467499</v>
      </c>
    </row>
    <row r="171" spans="2:15" x14ac:dyDescent="0.25">
      <c r="B171" s="114" t="s">
        <v>87</v>
      </c>
      <c r="C171" s="115">
        <v>504</v>
      </c>
      <c r="D171" s="116">
        <v>0.24137931034482762</v>
      </c>
      <c r="E171" s="115">
        <v>104</v>
      </c>
      <c r="F171" s="116">
        <f t="shared" si="28"/>
        <v>-0.79365079365079372</v>
      </c>
      <c r="G171" s="115">
        <v>357</v>
      </c>
      <c r="H171" s="116">
        <f t="shared" si="29"/>
        <v>2.4326923076923075</v>
      </c>
      <c r="I171" s="115">
        <v>390</v>
      </c>
      <c r="J171" s="116">
        <f t="shared" si="30"/>
        <v>9.243697478991586E-2</v>
      </c>
      <c r="K171" s="115">
        <v>486</v>
      </c>
      <c r="L171" s="116">
        <f t="shared" si="31"/>
        <v>0.24615384615384617</v>
      </c>
      <c r="M171" s="115">
        <v>421</v>
      </c>
      <c r="N171" s="116">
        <v>-0.13374485596707819</v>
      </c>
      <c r="O171" s="116">
        <v>-0.16468253968253965</v>
      </c>
    </row>
    <row r="172" spans="2:15" x14ac:dyDescent="0.25">
      <c r="B172" s="114" t="s">
        <v>89</v>
      </c>
      <c r="C172" s="115">
        <v>638</v>
      </c>
      <c r="D172" s="116">
        <v>-0.25467289719626163</v>
      </c>
      <c r="E172" s="115">
        <v>266</v>
      </c>
      <c r="F172" s="116">
        <f t="shared" si="28"/>
        <v>-0.58307210031347956</v>
      </c>
      <c r="G172" s="115">
        <v>399</v>
      </c>
      <c r="H172" s="116">
        <f t="shared" si="29"/>
        <v>0.5</v>
      </c>
      <c r="I172" s="115">
        <v>484</v>
      </c>
      <c r="J172" s="116">
        <f t="shared" si="30"/>
        <v>0.21303258145363402</v>
      </c>
      <c r="K172" s="115">
        <v>565</v>
      </c>
      <c r="L172" s="116">
        <f t="shared" si="31"/>
        <v>0.1673553719008265</v>
      </c>
      <c r="M172" s="115">
        <v>622</v>
      </c>
      <c r="N172" s="116">
        <v>0.10088495575221246</v>
      </c>
      <c r="O172" s="116">
        <v>-2.5078369905956133E-2</v>
      </c>
    </row>
    <row r="173" spans="2:15" x14ac:dyDescent="0.25">
      <c r="B173" s="114" t="s">
        <v>91</v>
      </c>
      <c r="C173" s="115">
        <v>727</v>
      </c>
      <c r="D173" s="116">
        <v>0.34629629629629632</v>
      </c>
      <c r="E173" s="115">
        <v>143</v>
      </c>
      <c r="F173" s="116">
        <f t="shared" si="28"/>
        <v>-0.80330123796423658</v>
      </c>
      <c r="G173" s="115">
        <v>704</v>
      </c>
      <c r="H173" s="116">
        <f t="shared" si="29"/>
        <v>3.9230769230769234</v>
      </c>
      <c r="I173" s="115">
        <v>676</v>
      </c>
      <c r="J173" s="116">
        <f t="shared" si="30"/>
        <v>-3.9772727272727293E-2</v>
      </c>
      <c r="K173" s="115">
        <v>1140</v>
      </c>
      <c r="L173" s="116">
        <f t="shared" si="31"/>
        <v>0.68639053254437865</v>
      </c>
      <c r="M173" s="115">
        <v>772</v>
      </c>
      <c r="N173" s="116">
        <v>-0.32280701754385965</v>
      </c>
      <c r="O173" s="116">
        <v>6.1898211829436001E-2</v>
      </c>
    </row>
    <row r="174" spans="2:15" x14ac:dyDescent="0.25">
      <c r="B174" s="114" t="s">
        <v>93</v>
      </c>
      <c r="C174" s="115">
        <v>835</v>
      </c>
      <c r="D174" s="116">
        <v>0.1103723404255319</v>
      </c>
      <c r="E174" s="115">
        <v>445</v>
      </c>
      <c r="F174" s="116">
        <f t="shared" si="28"/>
        <v>-0.46706586826347307</v>
      </c>
      <c r="G174" s="115">
        <v>799</v>
      </c>
      <c r="H174" s="116">
        <f t="shared" si="29"/>
        <v>0.79550561797752817</v>
      </c>
      <c r="I174" s="115">
        <v>717</v>
      </c>
      <c r="J174" s="116">
        <f t="shared" si="30"/>
        <v>-0.10262828535669588</v>
      </c>
      <c r="K174" s="115">
        <v>679</v>
      </c>
      <c r="L174" s="116">
        <f t="shared" si="31"/>
        <v>-5.2998605299860557E-2</v>
      </c>
      <c r="M174" s="115"/>
      <c r="N174" s="116"/>
      <c r="O174" s="116"/>
    </row>
    <row r="175" spans="2:15" ht="15.75" x14ac:dyDescent="0.25">
      <c r="B175" s="117" t="s">
        <v>30</v>
      </c>
      <c r="C175" s="118">
        <v>8657</v>
      </c>
      <c r="D175" s="119">
        <v>1.8590422402635642E-2</v>
      </c>
      <c r="E175" s="118">
        <v>4658</v>
      </c>
      <c r="F175" s="119">
        <f t="shared" si="28"/>
        <v>-0.4619383158137923</v>
      </c>
      <c r="G175" s="118">
        <v>7148</v>
      </c>
      <c r="H175" s="119">
        <f t="shared" si="29"/>
        <v>0.53456419063975957</v>
      </c>
      <c r="I175" s="118">
        <v>7881</v>
      </c>
      <c r="J175" s="119">
        <f t="shared" si="30"/>
        <v>0.10254616675993278</v>
      </c>
      <c r="K175" s="118">
        <v>8902</v>
      </c>
      <c r="L175" s="119">
        <f t="shared" si="31"/>
        <v>0.12955208729856627</v>
      </c>
      <c r="M175" s="118">
        <v>9036</v>
      </c>
      <c r="N175" s="119">
        <v>9.886902590295521E-2</v>
      </c>
      <c r="O175" s="119">
        <v>0.15520327282025059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6" t="s">
        <v>278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247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191</v>
      </c>
      <c r="D185" s="116">
        <v>0.24836601307189543</v>
      </c>
      <c r="E185" s="115">
        <v>171</v>
      </c>
      <c r="F185" s="116">
        <f t="shared" ref="F185:F197" si="32">IFERROR(E185/C185-1,"-")</f>
        <v>-0.10471204188481675</v>
      </c>
      <c r="G185" s="115">
        <v>81</v>
      </c>
      <c r="H185" s="116">
        <f t="shared" ref="H185:H197" si="33">IFERROR(G185/E185-1,"-")</f>
        <v>-0.52631578947368429</v>
      </c>
      <c r="I185" s="115">
        <v>235</v>
      </c>
      <c r="J185" s="116">
        <f t="shared" ref="J185:J197" si="34">IFERROR(I185/G185-1,"-")</f>
        <v>1.9012345679012346</v>
      </c>
      <c r="K185" s="115">
        <v>204</v>
      </c>
      <c r="L185" s="116">
        <f t="shared" ref="L185:L197" si="35">IFERROR(K185/I185-1,"-")</f>
        <v>-0.13191489361702124</v>
      </c>
      <c r="M185" s="115">
        <v>391</v>
      </c>
      <c r="N185" s="116">
        <v>0.91666666666666674</v>
      </c>
      <c r="O185" s="116">
        <v>1.0471204188481678</v>
      </c>
    </row>
    <row r="186" spans="1:16" x14ac:dyDescent="0.25">
      <c r="B186" s="114" t="s">
        <v>73</v>
      </c>
      <c r="C186" s="115">
        <v>192</v>
      </c>
      <c r="D186" s="116">
        <v>9.7142857142857197E-2</v>
      </c>
      <c r="E186" s="115">
        <v>80</v>
      </c>
      <c r="F186" s="116">
        <f t="shared" si="32"/>
        <v>-0.58333333333333326</v>
      </c>
      <c r="G186" s="115">
        <v>56</v>
      </c>
      <c r="H186" s="116">
        <f t="shared" si="33"/>
        <v>-0.30000000000000004</v>
      </c>
      <c r="I186" s="115">
        <v>237</v>
      </c>
      <c r="J186" s="116">
        <f t="shared" si="34"/>
        <v>3.2321428571428568</v>
      </c>
      <c r="K186" s="115">
        <v>99</v>
      </c>
      <c r="L186" s="116">
        <f t="shared" si="35"/>
        <v>-0.58227848101265822</v>
      </c>
      <c r="M186" s="115">
        <v>311</v>
      </c>
      <c r="N186" s="116">
        <v>2.1414141414141414</v>
      </c>
      <c r="O186" s="116">
        <v>0.61979166666666674</v>
      </c>
    </row>
    <row r="187" spans="1:16" x14ac:dyDescent="0.25">
      <c r="B187" s="114" t="s">
        <v>75</v>
      </c>
      <c r="C187" s="115">
        <v>234</v>
      </c>
      <c r="D187" s="116">
        <v>6.3636363636363713E-2</v>
      </c>
      <c r="E187" s="115">
        <v>43</v>
      </c>
      <c r="F187" s="116">
        <f t="shared" si="32"/>
        <v>-0.81623931623931623</v>
      </c>
      <c r="G187" s="115">
        <v>49</v>
      </c>
      <c r="H187" s="116">
        <f t="shared" si="33"/>
        <v>0.13953488372093026</v>
      </c>
      <c r="I187" s="115">
        <v>269</v>
      </c>
      <c r="J187" s="116">
        <f t="shared" si="34"/>
        <v>4.4897959183673466</v>
      </c>
      <c r="K187" s="115">
        <v>302</v>
      </c>
      <c r="L187" s="116">
        <f t="shared" si="35"/>
        <v>0.12267657992565062</v>
      </c>
      <c r="M187" s="115">
        <v>283</v>
      </c>
      <c r="N187" s="116">
        <v>-6.29139072847682E-2</v>
      </c>
      <c r="O187" s="116">
        <v>0.20940170940170932</v>
      </c>
    </row>
    <row r="188" spans="1:16" x14ac:dyDescent="0.25">
      <c r="B188" s="114" t="s">
        <v>77</v>
      </c>
      <c r="C188" s="115">
        <v>119</v>
      </c>
      <c r="D188" s="116">
        <v>-0.40201005025125625</v>
      </c>
      <c r="E188" s="115">
        <v>0</v>
      </c>
      <c r="F188" s="116">
        <f t="shared" si="32"/>
        <v>-1</v>
      </c>
      <c r="G188" s="115">
        <v>73</v>
      </c>
      <c r="H188" s="116" t="str">
        <f t="shared" si="33"/>
        <v>-</v>
      </c>
      <c r="I188" s="115">
        <v>157</v>
      </c>
      <c r="J188" s="116">
        <f t="shared" si="34"/>
        <v>1.1506849315068495</v>
      </c>
      <c r="K188" s="115">
        <v>114</v>
      </c>
      <c r="L188" s="116">
        <f t="shared" si="35"/>
        <v>-0.27388535031847139</v>
      </c>
      <c r="M188" s="115">
        <v>234</v>
      </c>
      <c r="N188" s="116">
        <v>1.0526315789473686</v>
      </c>
      <c r="O188" s="116">
        <v>0.96638655462184864</v>
      </c>
    </row>
    <row r="189" spans="1:16" x14ac:dyDescent="0.25">
      <c r="B189" s="114" t="s">
        <v>79</v>
      </c>
      <c r="C189" s="115">
        <v>80</v>
      </c>
      <c r="D189" s="116">
        <v>-8.0459770114942541E-2</v>
      </c>
      <c r="E189" s="115">
        <v>0</v>
      </c>
      <c r="F189" s="116">
        <f t="shared" si="32"/>
        <v>-1</v>
      </c>
      <c r="G189" s="115">
        <v>68</v>
      </c>
      <c r="H189" s="116" t="str">
        <f t="shared" si="33"/>
        <v>-</v>
      </c>
      <c r="I189" s="115">
        <v>104</v>
      </c>
      <c r="J189" s="116">
        <f t="shared" si="34"/>
        <v>0.52941176470588225</v>
      </c>
      <c r="K189" s="115">
        <v>83</v>
      </c>
      <c r="L189" s="116">
        <f t="shared" si="35"/>
        <v>-0.20192307692307687</v>
      </c>
      <c r="M189" s="115">
        <v>66</v>
      </c>
      <c r="N189" s="116">
        <v>-0.20481927710843373</v>
      </c>
      <c r="O189" s="116">
        <v>-0.17500000000000004</v>
      </c>
    </row>
    <row r="190" spans="1:16" x14ac:dyDescent="0.25">
      <c r="B190" s="114" t="s">
        <v>120</v>
      </c>
      <c r="C190" s="115">
        <v>84</v>
      </c>
      <c r="D190" s="116">
        <v>0.16666666666666674</v>
      </c>
      <c r="E190" s="115">
        <v>0</v>
      </c>
      <c r="F190" s="116">
        <f t="shared" si="32"/>
        <v>-1</v>
      </c>
      <c r="G190" s="115">
        <v>84</v>
      </c>
      <c r="H190" s="116" t="str">
        <f t="shared" si="33"/>
        <v>-</v>
      </c>
      <c r="I190" s="115">
        <v>70</v>
      </c>
      <c r="J190" s="116">
        <f t="shared" si="34"/>
        <v>-0.16666666666666663</v>
      </c>
      <c r="K190" s="115">
        <v>73</v>
      </c>
      <c r="L190" s="116">
        <f t="shared" si="35"/>
        <v>4.2857142857142927E-2</v>
      </c>
      <c r="M190" s="115">
        <v>55</v>
      </c>
      <c r="N190" s="116">
        <v>-0.24657534246575341</v>
      </c>
      <c r="O190" s="116">
        <v>-0.34523809523809523</v>
      </c>
    </row>
    <row r="191" spans="1:16" x14ac:dyDescent="0.25">
      <c r="B191" s="114" t="s">
        <v>83</v>
      </c>
      <c r="C191" s="115">
        <v>43</v>
      </c>
      <c r="D191" s="116">
        <v>-0.24561403508771928</v>
      </c>
      <c r="E191" s="115">
        <v>0</v>
      </c>
      <c r="F191" s="116">
        <f t="shared" si="32"/>
        <v>-1</v>
      </c>
      <c r="G191" s="115">
        <v>108</v>
      </c>
      <c r="H191" s="116" t="str">
        <f t="shared" si="33"/>
        <v>-</v>
      </c>
      <c r="I191" s="115">
        <v>209</v>
      </c>
      <c r="J191" s="116">
        <f t="shared" si="34"/>
        <v>0.93518518518518512</v>
      </c>
      <c r="K191" s="115">
        <v>111</v>
      </c>
      <c r="L191" s="116">
        <f t="shared" si="35"/>
        <v>-0.46889952153110048</v>
      </c>
      <c r="M191" s="115">
        <v>59</v>
      </c>
      <c r="N191" s="116">
        <v>-0.46846846846846846</v>
      </c>
      <c r="O191" s="116">
        <v>0.37209302325581395</v>
      </c>
    </row>
    <row r="192" spans="1:16" x14ac:dyDescent="0.25">
      <c r="B192" s="114" t="s">
        <v>85</v>
      </c>
      <c r="C192" s="115">
        <v>40</v>
      </c>
      <c r="D192" s="116">
        <v>-0.14893617021276595</v>
      </c>
      <c r="E192" s="115">
        <v>120</v>
      </c>
      <c r="F192" s="116">
        <f t="shared" si="32"/>
        <v>2</v>
      </c>
      <c r="G192" s="115">
        <v>67</v>
      </c>
      <c r="H192" s="116">
        <f t="shared" si="33"/>
        <v>-0.44166666666666665</v>
      </c>
      <c r="I192" s="115">
        <v>142</v>
      </c>
      <c r="J192" s="116">
        <f t="shared" si="34"/>
        <v>1.1194029850746268</v>
      </c>
      <c r="K192" s="115">
        <v>117</v>
      </c>
      <c r="L192" s="116">
        <f t="shared" si="35"/>
        <v>-0.176056338028169</v>
      </c>
      <c r="M192" s="115">
        <v>136</v>
      </c>
      <c r="N192" s="116">
        <v>0.16239316239316248</v>
      </c>
      <c r="O192" s="116">
        <v>2.4</v>
      </c>
    </row>
    <row r="193" spans="2:16" x14ac:dyDescent="0.25">
      <c r="B193" s="114" t="s">
        <v>87</v>
      </c>
      <c r="C193" s="115">
        <v>24</v>
      </c>
      <c r="D193" s="116">
        <v>-0.70731707317073167</v>
      </c>
      <c r="E193" s="115">
        <v>86</v>
      </c>
      <c r="F193" s="116">
        <f t="shared" si="32"/>
        <v>2.5833333333333335</v>
      </c>
      <c r="G193" s="115">
        <v>72</v>
      </c>
      <c r="H193" s="116">
        <f t="shared" si="33"/>
        <v>-0.16279069767441856</v>
      </c>
      <c r="I193" s="115">
        <v>117</v>
      </c>
      <c r="J193" s="116">
        <f t="shared" si="34"/>
        <v>0.625</v>
      </c>
      <c r="K193" s="115">
        <v>120</v>
      </c>
      <c r="L193" s="116">
        <f t="shared" si="35"/>
        <v>2.564102564102555E-2</v>
      </c>
      <c r="M193" s="115">
        <v>158</v>
      </c>
      <c r="N193" s="116">
        <v>0.31666666666666665</v>
      </c>
      <c r="O193" s="116">
        <v>5.583333333333333</v>
      </c>
    </row>
    <row r="194" spans="2:16" x14ac:dyDescent="0.25">
      <c r="B194" s="114" t="s">
        <v>89</v>
      </c>
      <c r="C194" s="115">
        <v>56</v>
      </c>
      <c r="D194" s="116">
        <v>-0.49090909090909096</v>
      </c>
      <c r="E194" s="115">
        <v>74</v>
      </c>
      <c r="F194" s="116">
        <f t="shared" si="32"/>
        <v>0.3214285714285714</v>
      </c>
      <c r="G194" s="115">
        <v>171</v>
      </c>
      <c r="H194" s="116">
        <f t="shared" si="33"/>
        <v>1.310810810810811</v>
      </c>
      <c r="I194" s="115">
        <v>83</v>
      </c>
      <c r="J194" s="116">
        <f t="shared" si="34"/>
        <v>-0.51461988304093564</v>
      </c>
      <c r="K194" s="115">
        <v>116</v>
      </c>
      <c r="L194" s="116">
        <f t="shared" si="35"/>
        <v>0.39759036144578319</v>
      </c>
      <c r="M194" s="115">
        <v>156</v>
      </c>
      <c r="N194" s="116">
        <v>0.34482758620689657</v>
      </c>
      <c r="O194" s="116">
        <v>1.7857142857142856</v>
      </c>
    </row>
    <row r="195" spans="2:16" x14ac:dyDescent="0.25">
      <c r="B195" s="114" t="s">
        <v>91</v>
      </c>
      <c r="C195" s="115">
        <v>121</v>
      </c>
      <c r="D195" s="116">
        <v>-0.33149171270718236</v>
      </c>
      <c r="E195" s="115">
        <v>125</v>
      </c>
      <c r="F195" s="116">
        <f t="shared" si="32"/>
        <v>3.3057851239669311E-2</v>
      </c>
      <c r="G195" s="115">
        <v>319</v>
      </c>
      <c r="H195" s="116">
        <f t="shared" si="33"/>
        <v>1.552</v>
      </c>
      <c r="I195" s="115">
        <v>157</v>
      </c>
      <c r="J195" s="116">
        <f t="shared" si="34"/>
        <v>-0.50783699059561127</v>
      </c>
      <c r="K195" s="115">
        <v>311</v>
      </c>
      <c r="L195" s="116">
        <f t="shared" si="35"/>
        <v>0.98089171974522293</v>
      </c>
      <c r="M195" s="115">
        <v>161</v>
      </c>
      <c r="N195" s="116">
        <v>-0.48231511254019288</v>
      </c>
      <c r="O195" s="116">
        <v>0.33057851239669422</v>
      </c>
    </row>
    <row r="196" spans="2:16" x14ac:dyDescent="0.25">
      <c r="B196" s="114" t="s">
        <v>93</v>
      </c>
      <c r="C196" s="115">
        <v>114</v>
      </c>
      <c r="D196" s="116">
        <v>-0.38043478260869568</v>
      </c>
      <c r="E196" s="115">
        <v>36</v>
      </c>
      <c r="F196" s="116">
        <f t="shared" si="32"/>
        <v>-0.68421052631578949</v>
      </c>
      <c r="G196" s="115">
        <v>167</v>
      </c>
      <c r="H196" s="116">
        <f t="shared" si="33"/>
        <v>3.6388888888888893</v>
      </c>
      <c r="I196" s="115">
        <v>112</v>
      </c>
      <c r="J196" s="116">
        <f t="shared" si="34"/>
        <v>-0.3293413173652695</v>
      </c>
      <c r="K196" s="115">
        <v>162</v>
      </c>
      <c r="L196" s="116">
        <f t="shared" si="35"/>
        <v>0.4464285714285714</v>
      </c>
      <c r="M196" s="115"/>
      <c r="N196" s="116"/>
      <c r="O196" s="116"/>
    </row>
    <row r="197" spans="2:16" ht="15.75" x14ac:dyDescent="0.25">
      <c r="B197" s="117" t="s">
        <v>30</v>
      </c>
      <c r="C197" s="118">
        <v>1298</v>
      </c>
      <c r="D197" s="119">
        <v>-0.17166560306317802</v>
      </c>
      <c r="E197" s="118">
        <v>788</v>
      </c>
      <c r="F197" s="119">
        <f t="shared" si="32"/>
        <v>-0.39291217257318956</v>
      </c>
      <c r="G197" s="118">
        <v>1315</v>
      </c>
      <c r="H197" s="119">
        <f t="shared" si="33"/>
        <v>0.66878172588832485</v>
      </c>
      <c r="I197" s="118">
        <v>1892</v>
      </c>
      <c r="J197" s="119">
        <f t="shared" si="34"/>
        <v>0.43878326996197714</v>
      </c>
      <c r="K197" s="118">
        <v>1812</v>
      </c>
      <c r="L197" s="119">
        <f t="shared" si="35"/>
        <v>-4.228329809725162E-2</v>
      </c>
      <c r="M197" s="118">
        <v>2010</v>
      </c>
      <c r="N197" s="119">
        <v>0.21818181818181825</v>
      </c>
      <c r="O197" s="119">
        <v>0.69763513513513509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6" t="s">
        <v>279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247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273</v>
      </c>
      <c r="D207" s="116">
        <v>-8.0808080808080773E-2</v>
      </c>
      <c r="E207" s="115">
        <v>207</v>
      </c>
      <c r="F207" s="116">
        <f t="shared" ref="F207:F219" si="36">IFERROR(E207/C207-1,"-")</f>
        <v>-0.24175824175824179</v>
      </c>
      <c r="G207" s="115">
        <v>8</v>
      </c>
      <c r="H207" s="116">
        <f t="shared" ref="H207:H219" si="37">IFERROR(G207/E207-1,"-")</f>
        <v>-0.96135265700483097</v>
      </c>
      <c r="I207" s="115">
        <v>500</v>
      </c>
      <c r="J207" s="116">
        <f t="shared" ref="J207:J219" si="38">IFERROR(I207/G207-1,"-")</f>
        <v>61.5</v>
      </c>
      <c r="K207" s="115">
        <v>587</v>
      </c>
      <c r="L207" s="116">
        <f t="shared" ref="L207:L219" si="39">IFERROR(K207/I207-1,"-")</f>
        <v>0.17399999999999993</v>
      </c>
      <c r="M207" s="115">
        <v>618</v>
      </c>
      <c r="N207" s="116">
        <v>5.2810902896081702E-2</v>
      </c>
      <c r="O207" s="116">
        <v>1.2637362637362637</v>
      </c>
    </row>
    <row r="208" spans="2:16" x14ac:dyDescent="0.25">
      <c r="B208" s="114" t="s">
        <v>73</v>
      </c>
      <c r="C208" s="115">
        <v>211</v>
      </c>
      <c r="D208" s="116">
        <v>-0.50469483568075124</v>
      </c>
      <c r="E208" s="115">
        <v>537</v>
      </c>
      <c r="F208" s="116">
        <f t="shared" si="36"/>
        <v>1.5450236966824646</v>
      </c>
      <c r="G208" s="115">
        <v>17</v>
      </c>
      <c r="H208" s="116">
        <f t="shared" si="37"/>
        <v>-0.96834264432029793</v>
      </c>
      <c r="I208" s="115">
        <v>376</v>
      </c>
      <c r="J208" s="116">
        <f t="shared" si="38"/>
        <v>21.117647058823529</v>
      </c>
      <c r="K208" s="115">
        <v>398</v>
      </c>
      <c r="L208" s="116">
        <f t="shared" si="39"/>
        <v>5.8510638297872397E-2</v>
      </c>
      <c r="M208" s="115">
        <v>524</v>
      </c>
      <c r="N208" s="116">
        <v>0.31658291457286425</v>
      </c>
      <c r="O208" s="116">
        <v>1.4834123222748814</v>
      </c>
    </row>
    <row r="209" spans="2:16" x14ac:dyDescent="0.25">
      <c r="B209" s="114" t="s">
        <v>75</v>
      </c>
      <c r="C209" s="115">
        <v>272</v>
      </c>
      <c r="D209" s="116">
        <v>-0.28421052631578947</v>
      </c>
      <c r="E209" s="115">
        <v>95</v>
      </c>
      <c r="F209" s="116">
        <f t="shared" si="36"/>
        <v>-0.65073529411764708</v>
      </c>
      <c r="G209" s="115">
        <v>49</v>
      </c>
      <c r="H209" s="116">
        <f t="shared" si="37"/>
        <v>-0.48421052631578942</v>
      </c>
      <c r="I209" s="115">
        <v>467</v>
      </c>
      <c r="J209" s="116">
        <f t="shared" si="38"/>
        <v>8.5306122448979593</v>
      </c>
      <c r="K209" s="115">
        <v>596</v>
      </c>
      <c r="L209" s="116">
        <f t="shared" si="39"/>
        <v>0.27623126338329773</v>
      </c>
      <c r="M209" s="115">
        <v>525</v>
      </c>
      <c r="N209" s="116">
        <v>-0.11912751677852351</v>
      </c>
      <c r="O209" s="116">
        <v>0.93014705882352944</v>
      </c>
    </row>
    <row r="210" spans="2:16" x14ac:dyDescent="0.25">
      <c r="B210" s="114" t="s">
        <v>77</v>
      </c>
      <c r="C210" s="115">
        <v>128</v>
      </c>
      <c r="D210" s="116">
        <v>-0.36633663366336633</v>
      </c>
      <c r="E210" s="115">
        <v>0</v>
      </c>
      <c r="F210" s="116">
        <f t="shared" si="36"/>
        <v>-1</v>
      </c>
      <c r="G210" s="115">
        <v>45</v>
      </c>
      <c r="H210" s="116" t="str">
        <f t="shared" si="37"/>
        <v>-</v>
      </c>
      <c r="I210" s="115">
        <v>402</v>
      </c>
      <c r="J210" s="116">
        <f t="shared" si="38"/>
        <v>7.9333333333333336</v>
      </c>
      <c r="K210" s="115">
        <v>239</v>
      </c>
      <c r="L210" s="116">
        <f t="shared" si="39"/>
        <v>-0.40547263681592038</v>
      </c>
      <c r="M210" s="115">
        <v>478</v>
      </c>
      <c r="N210" s="116">
        <v>1</v>
      </c>
      <c r="O210" s="116">
        <v>2.734375</v>
      </c>
    </row>
    <row r="211" spans="2:16" x14ac:dyDescent="0.25">
      <c r="B211" s="114" t="s">
        <v>79</v>
      </c>
      <c r="C211" s="115">
        <v>98</v>
      </c>
      <c r="D211" s="116">
        <v>-0.43678160919540232</v>
      </c>
      <c r="E211" s="115">
        <v>0</v>
      </c>
      <c r="F211" s="116">
        <f t="shared" si="36"/>
        <v>-1</v>
      </c>
      <c r="G211" s="115">
        <v>57</v>
      </c>
      <c r="H211" s="116" t="str">
        <f t="shared" si="37"/>
        <v>-</v>
      </c>
      <c r="I211" s="115">
        <v>372</v>
      </c>
      <c r="J211" s="116">
        <f t="shared" si="38"/>
        <v>5.5263157894736841</v>
      </c>
      <c r="K211" s="115">
        <v>200</v>
      </c>
      <c r="L211" s="116">
        <f t="shared" si="39"/>
        <v>-0.4623655913978495</v>
      </c>
      <c r="M211" s="115">
        <v>229</v>
      </c>
      <c r="N211" s="116">
        <v>0.14500000000000002</v>
      </c>
      <c r="O211" s="116">
        <v>1.3367346938775508</v>
      </c>
    </row>
    <row r="212" spans="2:16" x14ac:dyDescent="0.25">
      <c r="B212" s="114" t="s">
        <v>81</v>
      </c>
      <c r="C212" s="115">
        <v>161</v>
      </c>
      <c r="D212" s="116">
        <v>1.1466666666666665</v>
      </c>
      <c r="E212" s="115">
        <v>0</v>
      </c>
      <c r="F212" s="116">
        <f t="shared" si="36"/>
        <v>-1</v>
      </c>
      <c r="G212" s="115">
        <v>52</v>
      </c>
      <c r="H212" s="116" t="str">
        <f t="shared" si="37"/>
        <v>-</v>
      </c>
      <c r="I212" s="115">
        <v>448</v>
      </c>
      <c r="J212" s="116">
        <f t="shared" si="38"/>
        <v>7.615384615384615</v>
      </c>
      <c r="K212" s="115">
        <v>127</v>
      </c>
      <c r="L212" s="116">
        <f t="shared" si="39"/>
        <v>-0.71651785714285721</v>
      </c>
      <c r="M212" s="115">
        <v>314</v>
      </c>
      <c r="N212" s="116">
        <v>1.4724409448818898</v>
      </c>
      <c r="O212" s="116">
        <v>0.95031055900621109</v>
      </c>
    </row>
    <row r="213" spans="2:16" x14ac:dyDescent="0.25">
      <c r="B213" s="114" t="s">
        <v>83</v>
      </c>
      <c r="C213" s="115">
        <v>180</v>
      </c>
      <c r="D213" s="116">
        <v>8</v>
      </c>
      <c r="E213" s="115">
        <v>0</v>
      </c>
      <c r="F213" s="116">
        <f t="shared" si="36"/>
        <v>-1</v>
      </c>
      <c r="G213" s="115">
        <v>37</v>
      </c>
      <c r="H213" s="116" t="str">
        <f t="shared" si="37"/>
        <v>-</v>
      </c>
      <c r="I213" s="115">
        <v>155</v>
      </c>
      <c r="J213" s="116">
        <f t="shared" si="38"/>
        <v>3.1891891891891895</v>
      </c>
      <c r="K213" s="115">
        <v>176</v>
      </c>
      <c r="L213" s="116">
        <f t="shared" si="39"/>
        <v>0.13548387096774195</v>
      </c>
      <c r="M213" s="115">
        <v>134</v>
      </c>
      <c r="N213" s="116">
        <v>-0.23863636363636365</v>
      </c>
      <c r="O213" s="116">
        <v>-0.25555555555555554</v>
      </c>
    </row>
    <row r="214" spans="2:16" x14ac:dyDescent="0.25">
      <c r="B214" s="114" t="s">
        <v>85</v>
      </c>
      <c r="C214" s="115">
        <v>291</v>
      </c>
      <c r="D214" s="116">
        <v>1.4049586776859506</v>
      </c>
      <c r="E214" s="115">
        <v>19</v>
      </c>
      <c r="F214" s="116">
        <f t="shared" si="36"/>
        <v>-0.93470790378006874</v>
      </c>
      <c r="G214" s="115">
        <v>76</v>
      </c>
      <c r="H214" s="116">
        <f t="shared" si="37"/>
        <v>3</v>
      </c>
      <c r="I214" s="115">
        <v>383</v>
      </c>
      <c r="J214" s="116">
        <f t="shared" si="38"/>
        <v>4.0394736842105265</v>
      </c>
      <c r="K214" s="115">
        <v>153</v>
      </c>
      <c r="L214" s="116">
        <f t="shared" si="39"/>
        <v>-0.60052219321148825</v>
      </c>
      <c r="M214" s="115">
        <v>219</v>
      </c>
      <c r="N214" s="116">
        <v>0.43137254901960786</v>
      </c>
      <c r="O214" s="116">
        <v>-0.24742268041237114</v>
      </c>
    </row>
    <row r="215" spans="2:16" x14ac:dyDescent="0.25">
      <c r="B215" s="114" t="s">
        <v>87</v>
      </c>
      <c r="C215" s="115">
        <v>116</v>
      </c>
      <c r="D215" s="116">
        <v>2.6548672566371723E-2</v>
      </c>
      <c r="E215" s="115">
        <v>6</v>
      </c>
      <c r="F215" s="116">
        <f t="shared" si="36"/>
        <v>-0.94827586206896552</v>
      </c>
      <c r="G215" s="115">
        <v>243</v>
      </c>
      <c r="H215" s="116">
        <f t="shared" si="37"/>
        <v>39.5</v>
      </c>
      <c r="I215" s="115">
        <v>333</v>
      </c>
      <c r="J215" s="116">
        <f t="shared" si="38"/>
        <v>0.37037037037037046</v>
      </c>
      <c r="K215" s="115">
        <v>194</v>
      </c>
      <c r="L215" s="116">
        <f t="shared" si="39"/>
        <v>-0.41741741741741745</v>
      </c>
      <c r="M215" s="115">
        <v>121</v>
      </c>
      <c r="N215" s="116">
        <v>-0.37628865979381443</v>
      </c>
      <c r="O215" s="116">
        <v>4.31034482758621E-2</v>
      </c>
    </row>
    <row r="216" spans="2:16" x14ac:dyDescent="0.25">
      <c r="B216" s="114" t="s">
        <v>89</v>
      </c>
      <c r="C216" s="115">
        <v>243</v>
      </c>
      <c r="D216" s="116">
        <v>2.3287671232876712</v>
      </c>
      <c r="E216" s="115">
        <v>5</v>
      </c>
      <c r="F216" s="116">
        <f t="shared" si="36"/>
        <v>-0.97942386831275718</v>
      </c>
      <c r="G216" s="115">
        <v>136</v>
      </c>
      <c r="H216" s="116">
        <f t="shared" si="37"/>
        <v>26.2</v>
      </c>
      <c r="I216" s="115">
        <v>458</v>
      </c>
      <c r="J216" s="116">
        <f t="shared" si="38"/>
        <v>2.3676470588235294</v>
      </c>
      <c r="K216" s="115">
        <v>266</v>
      </c>
      <c r="L216" s="116">
        <f t="shared" si="39"/>
        <v>-0.41921397379912662</v>
      </c>
      <c r="M216" s="115">
        <v>155</v>
      </c>
      <c r="N216" s="116">
        <v>-0.41729323308270672</v>
      </c>
      <c r="O216" s="116">
        <v>-0.36213991769547327</v>
      </c>
    </row>
    <row r="217" spans="2:16" x14ac:dyDescent="0.25">
      <c r="B217" s="114" t="s">
        <v>91</v>
      </c>
      <c r="C217" s="115">
        <v>220</v>
      </c>
      <c r="D217" s="116">
        <v>0.67938931297709915</v>
      </c>
      <c r="E217" s="115">
        <v>24</v>
      </c>
      <c r="F217" s="116">
        <f t="shared" si="36"/>
        <v>-0.89090909090909087</v>
      </c>
      <c r="G217" s="115">
        <v>317</v>
      </c>
      <c r="H217" s="116">
        <f t="shared" si="37"/>
        <v>12.208333333333334</v>
      </c>
      <c r="I217" s="115">
        <v>713</v>
      </c>
      <c r="J217" s="116">
        <f t="shared" si="38"/>
        <v>1.2492113564668768</v>
      </c>
      <c r="K217" s="115">
        <v>322</v>
      </c>
      <c r="L217" s="116">
        <f t="shared" si="39"/>
        <v>-0.54838709677419351</v>
      </c>
      <c r="M217" s="115">
        <v>268</v>
      </c>
      <c r="N217" s="116">
        <v>-0.16770186335403725</v>
      </c>
      <c r="O217" s="116">
        <v>0.21818181818181825</v>
      </c>
    </row>
    <row r="218" spans="2:16" x14ac:dyDescent="0.25">
      <c r="B218" s="114" t="s">
        <v>93</v>
      </c>
      <c r="C218" s="115">
        <v>197</v>
      </c>
      <c r="D218" s="116">
        <v>0.26282051282051277</v>
      </c>
      <c r="E218" s="115">
        <v>14</v>
      </c>
      <c r="F218" s="116">
        <f t="shared" si="36"/>
        <v>-0.92893401015228427</v>
      </c>
      <c r="G218" s="115">
        <v>348</v>
      </c>
      <c r="H218" s="116">
        <f t="shared" si="37"/>
        <v>23.857142857142858</v>
      </c>
      <c r="I218" s="115">
        <v>374</v>
      </c>
      <c r="J218" s="116">
        <f t="shared" si="38"/>
        <v>7.4712643678160884E-2</v>
      </c>
      <c r="K218" s="115">
        <v>365</v>
      </c>
      <c r="L218" s="116">
        <f t="shared" si="39"/>
        <v>-2.4064171122994638E-2</v>
      </c>
      <c r="M218" s="115"/>
      <c r="N218" s="116"/>
      <c r="O218" s="116"/>
    </row>
    <row r="219" spans="2:16" ht="15.75" x14ac:dyDescent="0.25">
      <c r="B219" s="117" t="s">
        <v>30</v>
      </c>
      <c r="C219" s="118">
        <v>2390</v>
      </c>
      <c r="D219" s="119">
        <v>0.10239852398523985</v>
      </c>
      <c r="E219" s="118">
        <v>940</v>
      </c>
      <c r="F219" s="119">
        <f t="shared" si="36"/>
        <v>-0.60669456066945604</v>
      </c>
      <c r="G219" s="118">
        <v>1385</v>
      </c>
      <c r="H219" s="119">
        <f t="shared" si="37"/>
        <v>0.47340425531914887</v>
      </c>
      <c r="I219" s="118">
        <v>4981</v>
      </c>
      <c r="J219" s="119">
        <f t="shared" si="38"/>
        <v>2.5963898916967509</v>
      </c>
      <c r="K219" s="118">
        <v>3623</v>
      </c>
      <c r="L219" s="119">
        <f t="shared" si="39"/>
        <v>-0.27263601686408356</v>
      </c>
      <c r="M219" s="118">
        <v>3585</v>
      </c>
      <c r="N219" s="119">
        <v>0.10036832412523022</v>
      </c>
      <c r="O219" s="119">
        <v>0.63474692202462379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6" t="s">
        <v>280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247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118</v>
      </c>
      <c r="D229" s="116">
        <v>1.4081632653061225</v>
      </c>
      <c r="E229" s="115">
        <v>324</v>
      </c>
      <c r="F229" s="116">
        <f t="shared" ref="F229:F241" si="40">IFERROR(E229/C229-1,"-")</f>
        <v>1.7457627118644066</v>
      </c>
      <c r="G229" s="115">
        <v>5</v>
      </c>
      <c r="H229" s="116">
        <f t="shared" ref="H229:H241" si="41">IFERROR(G229/E229-1,"-")</f>
        <v>-0.98456790123456794</v>
      </c>
      <c r="I229" s="115">
        <v>202</v>
      </c>
      <c r="J229" s="116">
        <f t="shared" ref="J229:J241" si="42">IFERROR(I229/G229-1,"-")</f>
        <v>39.4</v>
      </c>
      <c r="K229" s="115">
        <v>130</v>
      </c>
      <c r="L229" s="116">
        <f t="shared" ref="L229:L241" si="43">IFERROR(K229/I229-1,"-")</f>
        <v>-0.35643564356435642</v>
      </c>
      <c r="M229" s="115">
        <v>167</v>
      </c>
      <c r="N229" s="116">
        <v>0.28461538461538471</v>
      </c>
      <c r="O229" s="116">
        <v>0.4152542372881356</v>
      </c>
    </row>
    <row r="230" spans="2:16" x14ac:dyDescent="0.25">
      <c r="B230" s="114" t="s">
        <v>73</v>
      </c>
      <c r="C230" s="115">
        <v>79</v>
      </c>
      <c r="D230" s="116">
        <v>0</v>
      </c>
      <c r="E230" s="115">
        <v>73</v>
      </c>
      <c r="F230" s="116">
        <f t="shared" si="40"/>
        <v>-7.5949367088607556E-2</v>
      </c>
      <c r="G230" s="115">
        <v>5</v>
      </c>
      <c r="H230" s="116">
        <f t="shared" si="41"/>
        <v>-0.93150684931506844</v>
      </c>
      <c r="I230" s="115">
        <v>191</v>
      </c>
      <c r="J230" s="116">
        <f t="shared" si="42"/>
        <v>37.200000000000003</v>
      </c>
      <c r="K230" s="115">
        <v>31</v>
      </c>
      <c r="L230" s="116">
        <f t="shared" si="43"/>
        <v>-0.83769633507853403</v>
      </c>
      <c r="M230" s="115">
        <v>140</v>
      </c>
      <c r="N230" s="116">
        <v>3.5161290322580649</v>
      </c>
      <c r="O230" s="116">
        <v>0.77215189873417711</v>
      </c>
    </row>
    <row r="231" spans="2:16" x14ac:dyDescent="0.25">
      <c r="B231" s="114" t="s">
        <v>75</v>
      </c>
      <c r="C231" s="115">
        <v>57</v>
      </c>
      <c r="D231" s="116">
        <v>1.7857142857142794E-2</v>
      </c>
      <c r="E231" s="115">
        <v>168</v>
      </c>
      <c r="F231" s="116">
        <f t="shared" si="40"/>
        <v>1.9473684210526314</v>
      </c>
      <c r="G231" s="115">
        <v>7</v>
      </c>
      <c r="H231" s="116">
        <f t="shared" si="41"/>
        <v>-0.95833333333333337</v>
      </c>
      <c r="I231" s="115">
        <v>85</v>
      </c>
      <c r="J231" s="116">
        <f t="shared" si="42"/>
        <v>11.142857142857142</v>
      </c>
      <c r="K231" s="115">
        <v>28</v>
      </c>
      <c r="L231" s="116">
        <f t="shared" si="43"/>
        <v>-0.67058823529411771</v>
      </c>
      <c r="M231" s="115">
        <v>62</v>
      </c>
      <c r="N231" s="116">
        <v>1.2142857142857144</v>
      </c>
      <c r="O231" s="116">
        <v>8.7719298245614086E-2</v>
      </c>
    </row>
    <row r="232" spans="2:16" x14ac:dyDescent="0.25">
      <c r="B232" s="114" t="s">
        <v>77</v>
      </c>
      <c r="C232" s="115">
        <v>16</v>
      </c>
      <c r="D232" s="116">
        <v>-0.44827586206896552</v>
      </c>
      <c r="E232" s="115">
        <v>0</v>
      </c>
      <c r="F232" s="116">
        <f t="shared" si="40"/>
        <v>-1</v>
      </c>
      <c r="G232" s="115">
        <v>9</v>
      </c>
      <c r="H232" s="116" t="str">
        <f t="shared" si="41"/>
        <v>-</v>
      </c>
      <c r="I232" s="115">
        <v>17</v>
      </c>
      <c r="J232" s="116">
        <f t="shared" si="42"/>
        <v>0.88888888888888884</v>
      </c>
      <c r="K232" s="115">
        <v>42</v>
      </c>
      <c r="L232" s="116">
        <f t="shared" si="43"/>
        <v>1.4705882352941178</v>
      </c>
      <c r="M232" s="115">
        <v>2</v>
      </c>
      <c r="N232" s="116">
        <v>-0.95238095238095233</v>
      </c>
      <c r="O232" s="116">
        <v>-0.875</v>
      </c>
    </row>
    <row r="233" spans="2:16" x14ac:dyDescent="0.25">
      <c r="B233" s="114" t="s">
        <v>79</v>
      </c>
      <c r="C233" s="115">
        <v>10</v>
      </c>
      <c r="D233" s="116">
        <v>1.5</v>
      </c>
      <c r="E233" s="115">
        <v>0</v>
      </c>
      <c r="F233" s="116">
        <f t="shared" si="40"/>
        <v>-1</v>
      </c>
      <c r="G233" s="115">
        <v>12</v>
      </c>
      <c r="H233" s="116" t="str">
        <f t="shared" si="41"/>
        <v>-</v>
      </c>
      <c r="I233" s="115">
        <v>21</v>
      </c>
      <c r="J233" s="116">
        <f t="shared" si="42"/>
        <v>0.75</v>
      </c>
      <c r="K233" s="115">
        <v>10</v>
      </c>
      <c r="L233" s="116">
        <f t="shared" si="43"/>
        <v>-0.52380952380952384</v>
      </c>
      <c r="M233" s="115">
        <v>0</v>
      </c>
      <c r="N233" s="116"/>
      <c r="O233" s="116"/>
    </row>
    <row r="234" spans="2:16" x14ac:dyDescent="0.25">
      <c r="B234" s="114" t="s">
        <v>81</v>
      </c>
      <c r="C234" s="115">
        <v>23</v>
      </c>
      <c r="D234" s="116" t="s">
        <v>227</v>
      </c>
      <c r="E234" s="115">
        <v>0</v>
      </c>
      <c r="F234" s="116">
        <f t="shared" si="40"/>
        <v>-1</v>
      </c>
      <c r="G234" s="115">
        <v>0</v>
      </c>
      <c r="H234" s="116" t="str">
        <f t="shared" si="41"/>
        <v>-</v>
      </c>
      <c r="I234" s="115">
        <v>7</v>
      </c>
      <c r="J234" s="116" t="str">
        <f t="shared" si="42"/>
        <v>-</v>
      </c>
      <c r="K234" s="115">
        <v>2</v>
      </c>
      <c r="L234" s="116">
        <f t="shared" si="43"/>
        <v>-0.7142857142857143</v>
      </c>
      <c r="M234" s="115">
        <v>176</v>
      </c>
      <c r="N234" s="116">
        <v>87</v>
      </c>
      <c r="O234" s="116">
        <v>6.6521739130434785</v>
      </c>
    </row>
    <row r="235" spans="2:16" x14ac:dyDescent="0.25">
      <c r="B235" s="114" t="s">
        <v>83</v>
      </c>
      <c r="C235" s="115">
        <v>9</v>
      </c>
      <c r="D235" s="116">
        <v>1.25</v>
      </c>
      <c r="E235" s="115">
        <v>0</v>
      </c>
      <c r="F235" s="116">
        <f t="shared" si="40"/>
        <v>-1</v>
      </c>
      <c r="G235" s="115">
        <v>2</v>
      </c>
      <c r="H235" s="116" t="str">
        <f t="shared" si="41"/>
        <v>-</v>
      </c>
      <c r="I235" s="115">
        <v>17</v>
      </c>
      <c r="J235" s="116">
        <f t="shared" si="42"/>
        <v>7.5</v>
      </c>
      <c r="K235" s="115">
        <v>35</v>
      </c>
      <c r="L235" s="116">
        <f t="shared" si="43"/>
        <v>1.0588235294117645</v>
      </c>
      <c r="M235" s="115">
        <v>45</v>
      </c>
      <c r="N235" s="116">
        <v>0.28571428571428581</v>
      </c>
      <c r="O235" s="116">
        <v>4</v>
      </c>
    </row>
    <row r="236" spans="2:16" x14ac:dyDescent="0.25">
      <c r="B236" s="114" t="s">
        <v>85</v>
      </c>
      <c r="C236" s="115">
        <v>1</v>
      </c>
      <c r="D236" s="116" t="s">
        <v>227</v>
      </c>
      <c r="E236" s="115">
        <v>1</v>
      </c>
      <c r="F236" s="116">
        <f t="shared" si="40"/>
        <v>0</v>
      </c>
      <c r="G236" s="115">
        <v>0</v>
      </c>
      <c r="H236" s="116">
        <f t="shared" si="41"/>
        <v>-1</v>
      </c>
      <c r="I236" s="115">
        <v>63</v>
      </c>
      <c r="J236" s="116" t="str">
        <f t="shared" si="42"/>
        <v>-</v>
      </c>
      <c r="K236" s="115">
        <v>6</v>
      </c>
      <c r="L236" s="116">
        <f t="shared" si="43"/>
        <v>-0.90476190476190477</v>
      </c>
      <c r="M236" s="115">
        <v>4</v>
      </c>
      <c r="N236" s="116">
        <v>-0.33333333333333337</v>
      </c>
      <c r="O236" s="116">
        <v>3</v>
      </c>
    </row>
    <row r="237" spans="2:16" x14ac:dyDescent="0.25">
      <c r="B237" s="114" t="s">
        <v>87</v>
      </c>
      <c r="C237" s="115">
        <v>2</v>
      </c>
      <c r="D237" s="116" t="s">
        <v>227</v>
      </c>
      <c r="E237" s="115">
        <v>2</v>
      </c>
      <c r="F237" s="116">
        <f t="shared" si="40"/>
        <v>0</v>
      </c>
      <c r="G237" s="115">
        <v>1</v>
      </c>
      <c r="H237" s="116">
        <f t="shared" si="41"/>
        <v>-0.5</v>
      </c>
      <c r="I237" s="115">
        <v>27</v>
      </c>
      <c r="J237" s="116">
        <f t="shared" si="42"/>
        <v>26</v>
      </c>
      <c r="K237" s="115">
        <v>14</v>
      </c>
      <c r="L237" s="116">
        <f t="shared" si="43"/>
        <v>-0.48148148148148151</v>
      </c>
      <c r="M237" s="115">
        <v>36</v>
      </c>
      <c r="N237" s="116">
        <v>1.5714285714285716</v>
      </c>
      <c r="O237" s="116">
        <v>17</v>
      </c>
    </row>
    <row r="238" spans="2:16" x14ac:dyDescent="0.25">
      <c r="B238" s="114" t="s">
        <v>89</v>
      </c>
      <c r="C238" s="115">
        <v>16</v>
      </c>
      <c r="D238" s="116">
        <v>-0.23809523809523814</v>
      </c>
      <c r="E238" s="115">
        <v>0</v>
      </c>
      <c r="F238" s="116">
        <f t="shared" si="40"/>
        <v>-1</v>
      </c>
      <c r="G238" s="115">
        <v>100</v>
      </c>
      <c r="H238" s="116" t="str">
        <f t="shared" si="41"/>
        <v>-</v>
      </c>
      <c r="I238" s="115">
        <v>46</v>
      </c>
      <c r="J238" s="116">
        <f t="shared" si="42"/>
        <v>-0.54</v>
      </c>
      <c r="K238" s="115">
        <v>6</v>
      </c>
      <c r="L238" s="116">
        <f t="shared" si="43"/>
        <v>-0.86956521739130432</v>
      </c>
      <c r="M238" s="115">
        <v>24</v>
      </c>
      <c r="N238" s="116">
        <v>3</v>
      </c>
      <c r="O238" s="116">
        <v>0.5</v>
      </c>
    </row>
    <row r="239" spans="2:16" x14ac:dyDescent="0.25">
      <c r="B239" s="114" t="s">
        <v>91</v>
      </c>
      <c r="C239" s="115">
        <v>39</v>
      </c>
      <c r="D239" s="116">
        <v>-0.52439024390243905</v>
      </c>
      <c r="E239" s="115">
        <v>18</v>
      </c>
      <c r="F239" s="116">
        <f t="shared" si="40"/>
        <v>-0.53846153846153844</v>
      </c>
      <c r="G239" s="115">
        <v>57</v>
      </c>
      <c r="H239" s="116">
        <f t="shared" si="41"/>
        <v>2.1666666666666665</v>
      </c>
      <c r="I239" s="115">
        <v>40</v>
      </c>
      <c r="J239" s="116">
        <f t="shared" si="42"/>
        <v>-0.29824561403508776</v>
      </c>
      <c r="K239" s="115">
        <v>82</v>
      </c>
      <c r="L239" s="116">
        <f t="shared" si="43"/>
        <v>1.0499999999999998</v>
      </c>
      <c r="M239" s="115">
        <v>116</v>
      </c>
      <c r="N239" s="116">
        <v>0.41463414634146334</v>
      </c>
      <c r="O239" s="116">
        <v>1.9743589743589745</v>
      </c>
    </row>
    <row r="240" spans="2:16" x14ac:dyDescent="0.25">
      <c r="B240" s="114" t="s">
        <v>93</v>
      </c>
      <c r="C240" s="115">
        <v>74</v>
      </c>
      <c r="D240" s="116">
        <v>-0.35652173913043483</v>
      </c>
      <c r="E240" s="115">
        <v>2</v>
      </c>
      <c r="F240" s="116">
        <f t="shared" si="40"/>
        <v>-0.97297297297297303</v>
      </c>
      <c r="G240" s="115">
        <v>77</v>
      </c>
      <c r="H240" s="116">
        <f t="shared" si="41"/>
        <v>37.5</v>
      </c>
      <c r="I240" s="115">
        <v>101</v>
      </c>
      <c r="J240" s="116">
        <f t="shared" si="42"/>
        <v>0.31168831168831179</v>
      </c>
      <c r="K240" s="115">
        <v>34</v>
      </c>
      <c r="L240" s="116">
        <f t="shared" si="43"/>
        <v>-0.66336633663366329</v>
      </c>
      <c r="M240" s="115"/>
      <c r="N240" s="116"/>
      <c r="O240" s="116"/>
    </row>
    <row r="241" spans="2:16" ht="15.75" x14ac:dyDescent="0.25">
      <c r="B241" s="117" t="s">
        <v>30</v>
      </c>
      <c r="C241" s="118">
        <v>444</v>
      </c>
      <c r="D241" s="119">
        <v>1.1389521640091216E-2</v>
      </c>
      <c r="E241" s="118">
        <v>599</v>
      </c>
      <c r="F241" s="119">
        <f t="shared" si="40"/>
        <v>0.3490990990990992</v>
      </c>
      <c r="G241" s="118">
        <v>275</v>
      </c>
      <c r="H241" s="119">
        <f t="shared" si="41"/>
        <v>-0.54090150250417368</v>
      </c>
      <c r="I241" s="118">
        <v>817</v>
      </c>
      <c r="J241" s="119">
        <f t="shared" si="42"/>
        <v>1.9709090909090907</v>
      </c>
      <c r="K241" s="118">
        <v>420</v>
      </c>
      <c r="L241" s="119">
        <f t="shared" si="43"/>
        <v>-0.48592411260709911</v>
      </c>
      <c r="M241" s="118">
        <v>772</v>
      </c>
      <c r="N241" s="119">
        <v>1</v>
      </c>
      <c r="O241" s="119">
        <v>1.0864864864864865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6" t="s">
        <v>281</v>
      </c>
      <c r="C250" s="266"/>
      <c r="D250" s="266"/>
      <c r="E250" s="266"/>
      <c r="F250" s="266"/>
      <c r="G250" s="266"/>
      <c r="H250" s="266"/>
      <c r="I250" s="266"/>
      <c r="J250" s="266"/>
      <c r="K250" s="266"/>
      <c r="L250" s="266"/>
      <c r="M250" s="266"/>
      <c r="N250" s="266"/>
      <c r="O250" s="266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247</v>
      </c>
      <c r="M254" s="113" t="s">
        <v>69</v>
      </c>
      <c r="N254" s="112" t="s">
        <v>270</v>
      </c>
      <c r="O254" s="112" t="s">
        <v>271</v>
      </c>
    </row>
    <row r="255" spans="2:16" x14ac:dyDescent="0.25">
      <c r="B255" s="114" t="s">
        <v>71</v>
      </c>
      <c r="C255" s="115">
        <v>56</v>
      </c>
      <c r="D255" s="116">
        <v>-0.60563380281690149</v>
      </c>
      <c r="E255" s="115">
        <v>93</v>
      </c>
      <c r="F255" s="116">
        <f t="shared" ref="F255:J267" si="44">IFERROR(E255/C255-1,"-")</f>
        <v>0.66071428571428581</v>
      </c>
      <c r="G255" s="115">
        <v>23</v>
      </c>
      <c r="H255" s="116">
        <f t="shared" si="44"/>
        <v>-0.75268817204301075</v>
      </c>
      <c r="I255" s="115">
        <v>107</v>
      </c>
      <c r="J255" s="116">
        <f t="shared" si="44"/>
        <v>3.6521739130434785</v>
      </c>
      <c r="K255" s="115">
        <v>236</v>
      </c>
      <c r="L255" s="116">
        <f t="shared" ref="L255:L267" si="45">IFERROR(K255/I255-1,"-")</f>
        <v>1.2056074766355138</v>
      </c>
      <c r="M255" s="115">
        <v>448</v>
      </c>
      <c r="N255" s="116">
        <v>0.89830508474576276</v>
      </c>
      <c r="O255" s="116">
        <v>7</v>
      </c>
    </row>
    <row r="256" spans="2:16" x14ac:dyDescent="0.25">
      <c r="B256" s="114" t="s">
        <v>73</v>
      </c>
      <c r="C256" s="115">
        <v>130</v>
      </c>
      <c r="D256" s="116">
        <v>-0.24855491329479773</v>
      </c>
      <c r="E256" s="115">
        <v>98</v>
      </c>
      <c r="F256" s="116">
        <f t="shared" si="44"/>
        <v>-0.24615384615384617</v>
      </c>
      <c r="G256" s="115">
        <v>14</v>
      </c>
      <c r="H256" s="116">
        <f t="shared" si="44"/>
        <v>-0.85714285714285721</v>
      </c>
      <c r="I256" s="115">
        <v>44</v>
      </c>
      <c r="J256" s="116">
        <f t="shared" si="44"/>
        <v>2.1428571428571428</v>
      </c>
      <c r="K256" s="115">
        <v>59</v>
      </c>
      <c r="L256" s="116">
        <f t="shared" si="45"/>
        <v>0.34090909090909083</v>
      </c>
      <c r="M256" s="115">
        <v>189</v>
      </c>
      <c r="N256" s="116">
        <v>2.2033898305084745</v>
      </c>
      <c r="O256" s="116">
        <v>0.45384615384615379</v>
      </c>
    </row>
    <row r="257" spans="2:15" x14ac:dyDescent="0.25">
      <c r="B257" s="114" t="s">
        <v>75</v>
      </c>
      <c r="C257" s="115">
        <v>99</v>
      </c>
      <c r="D257" s="116">
        <v>-0.57692307692307687</v>
      </c>
      <c r="E257" s="115">
        <v>19</v>
      </c>
      <c r="F257" s="116">
        <f t="shared" si="44"/>
        <v>-0.80808080808080807</v>
      </c>
      <c r="G257" s="115">
        <v>33</v>
      </c>
      <c r="H257" s="116">
        <f t="shared" si="44"/>
        <v>0.73684210526315796</v>
      </c>
      <c r="I257" s="115">
        <v>23</v>
      </c>
      <c r="J257" s="116">
        <f t="shared" si="44"/>
        <v>-0.30303030303030298</v>
      </c>
      <c r="K257" s="115">
        <v>105</v>
      </c>
      <c r="L257" s="116">
        <f t="shared" si="45"/>
        <v>3.5652173913043477</v>
      </c>
      <c r="M257" s="115">
        <v>115</v>
      </c>
      <c r="N257" s="116">
        <v>9.5238095238095344E-2</v>
      </c>
      <c r="O257" s="116">
        <v>0.16161616161616155</v>
      </c>
    </row>
    <row r="258" spans="2:15" x14ac:dyDescent="0.25">
      <c r="B258" s="114" t="s">
        <v>77</v>
      </c>
      <c r="C258" s="115">
        <v>16</v>
      </c>
      <c r="D258" s="116">
        <v>-0.66666666666666674</v>
      </c>
      <c r="E258" s="115">
        <v>0</v>
      </c>
      <c r="F258" s="116">
        <f t="shared" si="44"/>
        <v>-1</v>
      </c>
      <c r="G258" s="115">
        <v>16</v>
      </c>
      <c r="H258" s="116" t="str">
        <f t="shared" si="44"/>
        <v>-</v>
      </c>
      <c r="I258" s="115">
        <v>4</v>
      </c>
      <c r="J258" s="116">
        <f t="shared" si="44"/>
        <v>-0.75</v>
      </c>
      <c r="K258" s="115">
        <v>66</v>
      </c>
      <c r="L258" s="116">
        <f t="shared" si="45"/>
        <v>15.5</v>
      </c>
      <c r="M258" s="115">
        <v>64</v>
      </c>
      <c r="N258" s="116">
        <v>-3.0303030303030276E-2</v>
      </c>
      <c r="O258" s="116">
        <v>3</v>
      </c>
    </row>
    <row r="259" spans="2:15" x14ac:dyDescent="0.25">
      <c r="B259" s="114" t="s">
        <v>79</v>
      </c>
      <c r="C259" s="115">
        <v>3</v>
      </c>
      <c r="D259" s="116">
        <v>-0.9</v>
      </c>
      <c r="E259" s="115">
        <v>0</v>
      </c>
      <c r="F259" s="116">
        <f t="shared" si="44"/>
        <v>-1</v>
      </c>
      <c r="G259" s="115">
        <v>15</v>
      </c>
      <c r="H259" s="116" t="str">
        <f t="shared" si="44"/>
        <v>-</v>
      </c>
      <c r="I259" s="115">
        <v>10</v>
      </c>
      <c r="J259" s="116">
        <f t="shared" si="44"/>
        <v>-0.33333333333333337</v>
      </c>
      <c r="K259" s="115">
        <v>63</v>
      </c>
      <c r="L259" s="116">
        <f t="shared" si="45"/>
        <v>5.3</v>
      </c>
      <c r="M259" s="115">
        <v>6</v>
      </c>
      <c r="N259" s="116">
        <v>-0.90476190476190477</v>
      </c>
      <c r="O259" s="116">
        <v>1</v>
      </c>
    </row>
    <row r="260" spans="2:15" x14ac:dyDescent="0.25">
      <c r="B260" s="114" t="s">
        <v>81</v>
      </c>
      <c r="C260" s="115">
        <v>37</v>
      </c>
      <c r="D260" s="116">
        <v>6.4</v>
      </c>
      <c r="E260" s="115">
        <v>0</v>
      </c>
      <c r="F260" s="116">
        <f t="shared" si="44"/>
        <v>-1</v>
      </c>
      <c r="G260" s="115">
        <v>10</v>
      </c>
      <c r="H260" s="116" t="str">
        <f t="shared" si="44"/>
        <v>-</v>
      </c>
      <c r="I260" s="115">
        <v>29</v>
      </c>
      <c r="J260" s="116">
        <f t="shared" si="44"/>
        <v>1.9</v>
      </c>
      <c r="K260" s="115">
        <v>48</v>
      </c>
      <c r="L260" s="116">
        <f t="shared" si="45"/>
        <v>0.65517241379310343</v>
      </c>
      <c r="M260" s="115">
        <v>0</v>
      </c>
      <c r="N260" s="116"/>
      <c r="O260" s="116"/>
    </row>
    <row r="261" spans="2:15" x14ac:dyDescent="0.25">
      <c r="B261" s="114" t="s">
        <v>83</v>
      </c>
      <c r="C261" s="115">
        <v>15</v>
      </c>
      <c r="D261" s="116">
        <v>-0.11764705882352944</v>
      </c>
      <c r="E261" s="115">
        <v>0</v>
      </c>
      <c r="F261" s="116">
        <f t="shared" si="44"/>
        <v>-1</v>
      </c>
      <c r="G261" s="115">
        <v>7</v>
      </c>
      <c r="H261" s="116" t="str">
        <f t="shared" si="44"/>
        <v>-</v>
      </c>
      <c r="I261" s="115">
        <v>10</v>
      </c>
      <c r="J261" s="116">
        <f t="shared" si="44"/>
        <v>0.4285714285714286</v>
      </c>
      <c r="K261" s="115">
        <v>29</v>
      </c>
      <c r="L261" s="116">
        <f t="shared" si="45"/>
        <v>1.9</v>
      </c>
      <c r="M261" s="115">
        <v>2</v>
      </c>
      <c r="N261" s="116">
        <v>-0.93103448275862066</v>
      </c>
      <c r="O261" s="116">
        <v>-0.8666666666666667</v>
      </c>
    </row>
    <row r="262" spans="2:15" x14ac:dyDescent="0.25">
      <c r="B262" s="114" t="s">
        <v>85</v>
      </c>
      <c r="C262" s="115">
        <v>27</v>
      </c>
      <c r="D262" s="116">
        <v>2.8571428571428572</v>
      </c>
      <c r="E262" s="115">
        <v>3</v>
      </c>
      <c r="F262" s="116">
        <f t="shared" si="44"/>
        <v>-0.88888888888888884</v>
      </c>
      <c r="G262" s="115">
        <v>30</v>
      </c>
      <c r="H262" s="116">
        <f t="shared" si="44"/>
        <v>9</v>
      </c>
      <c r="I262" s="115">
        <v>12</v>
      </c>
      <c r="J262" s="116">
        <f t="shared" si="44"/>
        <v>-0.6</v>
      </c>
      <c r="K262" s="115">
        <v>34</v>
      </c>
      <c r="L262" s="116">
        <f t="shared" si="45"/>
        <v>1.8333333333333335</v>
      </c>
      <c r="M262" s="115">
        <v>23</v>
      </c>
      <c r="N262" s="116">
        <v>-0.32352941176470584</v>
      </c>
      <c r="O262" s="116">
        <v>-0.14814814814814814</v>
      </c>
    </row>
    <row r="263" spans="2:15" x14ac:dyDescent="0.25">
      <c r="B263" s="114" t="s">
        <v>87</v>
      </c>
      <c r="C263" s="115">
        <v>0</v>
      </c>
      <c r="D263" s="116">
        <v>-1</v>
      </c>
      <c r="E263" s="115">
        <v>6</v>
      </c>
      <c r="F263" s="116" t="str">
        <f t="shared" si="44"/>
        <v>-</v>
      </c>
      <c r="G263" s="115">
        <v>17</v>
      </c>
      <c r="H263" s="116">
        <f t="shared" si="44"/>
        <v>1.8333333333333335</v>
      </c>
      <c r="I263" s="115">
        <v>8</v>
      </c>
      <c r="J263" s="116">
        <f t="shared" si="44"/>
        <v>-0.52941176470588236</v>
      </c>
      <c r="K263" s="115">
        <v>40</v>
      </c>
      <c r="L263" s="116">
        <f t="shared" si="45"/>
        <v>4</v>
      </c>
      <c r="M263" s="115">
        <v>24</v>
      </c>
      <c r="N263" s="116">
        <v>-0.4</v>
      </c>
      <c r="O263" s="116" t="s">
        <v>227</v>
      </c>
    </row>
    <row r="264" spans="2:15" x14ac:dyDescent="0.25">
      <c r="B264" s="114" t="s">
        <v>89</v>
      </c>
      <c r="C264" s="115">
        <v>48</v>
      </c>
      <c r="D264" s="116">
        <v>0.11627906976744184</v>
      </c>
      <c r="E264" s="115">
        <v>6</v>
      </c>
      <c r="F264" s="116">
        <f t="shared" si="44"/>
        <v>-0.875</v>
      </c>
      <c r="G264" s="115">
        <v>7</v>
      </c>
      <c r="H264" s="116">
        <f t="shared" si="44"/>
        <v>0.16666666666666674</v>
      </c>
      <c r="I264" s="115">
        <v>20</v>
      </c>
      <c r="J264" s="116">
        <f t="shared" si="44"/>
        <v>1.8571428571428572</v>
      </c>
      <c r="K264" s="115">
        <v>26</v>
      </c>
      <c r="L264" s="116">
        <f t="shared" si="45"/>
        <v>0.30000000000000004</v>
      </c>
      <c r="M264" s="115">
        <v>122</v>
      </c>
      <c r="N264" s="116">
        <v>3.6923076923076925</v>
      </c>
      <c r="O264" s="116">
        <v>1.5416666666666665</v>
      </c>
    </row>
    <row r="265" spans="2:15" x14ac:dyDescent="0.25">
      <c r="B265" s="114" t="s">
        <v>91</v>
      </c>
      <c r="C265" s="115">
        <v>158</v>
      </c>
      <c r="D265" s="116">
        <v>-0.5</v>
      </c>
      <c r="E265" s="115">
        <v>20</v>
      </c>
      <c r="F265" s="116">
        <f t="shared" si="44"/>
        <v>-0.87341772151898733</v>
      </c>
      <c r="G265" s="115">
        <v>45</v>
      </c>
      <c r="H265" s="116">
        <f t="shared" si="44"/>
        <v>1.25</v>
      </c>
      <c r="I265" s="115">
        <v>24</v>
      </c>
      <c r="J265" s="116">
        <f t="shared" si="44"/>
        <v>-0.46666666666666667</v>
      </c>
      <c r="K265" s="115">
        <v>97</v>
      </c>
      <c r="L265" s="116">
        <f t="shared" si="45"/>
        <v>3.041666666666667</v>
      </c>
      <c r="M265" s="115">
        <v>91</v>
      </c>
      <c r="N265" s="116">
        <v>-6.1855670103092786E-2</v>
      </c>
      <c r="O265" s="116">
        <v>-0.42405063291139244</v>
      </c>
    </row>
    <row r="266" spans="2:15" x14ac:dyDescent="0.25">
      <c r="B266" s="114" t="s">
        <v>93</v>
      </c>
      <c r="C266" s="115">
        <v>110</v>
      </c>
      <c r="D266" s="116">
        <v>0.134020618556701</v>
      </c>
      <c r="E266" s="115">
        <v>10</v>
      </c>
      <c r="F266" s="116">
        <f t="shared" si="44"/>
        <v>-0.90909090909090906</v>
      </c>
      <c r="G266" s="115">
        <v>42</v>
      </c>
      <c r="H266" s="116">
        <f t="shared" si="44"/>
        <v>3.2</v>
      </c>
      <c r="I266" s="115">
        <v>94</v>
      </c>
      <c r="J266" s="116">
        <f t="shared" si="44"/>
        <v>1.2380952380952381</v>
      </c>
      <c r="K266" s="115">
        <v>147</v>
      </c>
      <c r="L266" s="116">
        <f t="shared" si="45"/>
        <v>0.56382978723404253</v>
      </c>
      <c r="M266" s="115"/>
      <c r="N266" s="116"/>
      <c r="O266" s="116"/>
    </row>
    <row r="267" spans="2:15" ht="15.75" x14ac:dyDescent="0.25">
      <c r="B267" s="117" t="s">
        <v>30</v>
      </c>
      <c r="C267" s="118">
        <v>699</v>
      </c>
      <c r="D267" s="119">
        <v>-0.39637305699481862</v>
      </c>
      <c r="E267" s="118">
        <v>259</v>
      </c>
      <c r="F267" s="119">
        <f t="shared" si="44"/>
        <v>-0.62947067238912735</v>
      </c>
      <c r="G267" s="118">
        <v>259</v>
      </c>
      <c r="H267" s="119">
        <f t="shared" si="44"/>
        <v>0</v>
      </c>
      <c r="I267" s="118">
        <v>385</v>
      </c>
      <c r="J267" s="119">
        <f t="shared" si="44"/>
        <v>0.4864864864864864</v>
      </c>
      <c r="K267" s="118">
        <v>950</v>
      </c>
      <c r="L267" s="119">
        <f t="shared" si="45"/>
        <v>1.4675324675324677</v>
      </c>
      <c r="M267" s="118">
        <v>1084</v>
      </c>
      <c r="N267" s="119">
        <v>0.3499377334993774</v>
      </c>
      <c r="O267" s="119">
        <v>0.84040747028862484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05A35-F20C-4631-AB88-1735B9448E7D}">
  <sheetPr>
    <tabColor rgb="FFF29140"/>
  </sheetPr>
  <dimension ref="A4:P111"/>
  <sheetViews>
    <sheetView showGridLines="0" zoomScaleNormal="100" workbookViewId="0">
      <selection activeCell="L24" sqref="L24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268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12429</v>
      </c>
      <c r="D9" s="116">
        <v>-8.3136618471525536E-2</v>
      </c>
      <c r="E9" s="115">
        <v>13603</v>
      </c>
      <c r="F9" s="116">
        <f t="shared" ref="F9:L21" si="0">IFERROR(E9/C9-1,"-")</f>
        <v>9.4456512993804864E-2</v>
      </c>
      <c r="G9" s="115">
        <v>2763</v>
      </c>
      <c r="H9" s="116">
        <f t="shared" si="0"/>
        <v>-0.79688304050577075</v>
      </c>
      <c r="I9" s="115">
        <v>11400</v>
      </c>
      <c r="J9" s="116">
        <f t="shared" si="0"/>
        <v>3.1259500542888166</v>
      </c>
      <c r="K9" s="115">
        <v>14353</v>
      </c>
      <c r="L9" s="116">
        <f t="shared" si="0"/>
        <v>0.25903508771929817</v>
      </c>
      <c r="M9" s="115">
        <v>14581</v>
      </c>
      <c r="N9" s="116">
        <v>1.5885180798439258E-2</v>
      </c>
      <c r="O9" s="116">
        <v>0.17314345482339699</v>
      </c>
    </row>
    <row r="10" spans="1:16" x14ac:dyDescent="0.25">
      <c r="A10" s="1" t="s">
        <v>72</v>
      </c>
      <c r="B10" s="114" t="s">
        <v>73</v>
      </c>
      <c r="C10" s="115">
        <v>13453</v>
      </c>
      <c r="D10" s="116">
        <v>1.5320754716981133E-2</v>
      </c>
      <c r="E10" s="115">
        <v>14342</v>
      </c>
      <c r="F10" s="116">
        <f t="shared" si="0"/>
        <v>6.6081914814539511E-2</v>
      </c>
      <c r="G10" s="115">
        <v>3097</v>
      </c>
      <c r="H10" s="116">
        <f t="shared" si="0"/>
        <v>-0.78406080044624182</v>
      </c>
      <c r="I10" s="115">
        <v>11383</v>
      </c>
      <c r="J10" s="116">
        <f t="shared" si="0"/>
        <v>2.6754924120116241</v>
      </c>
      <c r="K10" s="115">
        <v>14251</v>
      </c>
      <c r="L10" s="116">
        <f t="shared" si="0"/>
        <v>0.25195466924360899</v>
      </c>
      <c r="M10" s="115">
        <v>15138</v>
      </c>
      <c r="N10" s="116">
        <v>6.2241246228334823E-2</v>
      </c>
      <c r="O10" s="116">
        <v>0.12525087341113506</v>
      </c>
    </row>
    <row r="11" spans="1:16" x14ac:dyDescent="0.25">
      <c r="A11" s="1" t="s">
        <v>74</v>
      </c>
      <c r="B11" s="114" t="s">
        <v>75</v>
      </c>
      <c r="C11" s="115">
        <v>13930</v>
      </c>
      <c r="D11" s="116">
        <v>-6.3025492701957342E-2</v>
      </c>
      <c r="E11" s="115">
        <v>5714</v>
      </c>
      <c r="F11" s="116">
        <f t="shared" si="0"/>
        <v>-0.58980617372577171</v>
      </c>
      <c r="G11" s="115">
        <v>4959</v>
      </c>
      <c r="H11" s="116">
        <f t="shared" si="0"/>
        <v>-0.13213160658032896</v>
      </c>
      <c r="I11" s="115">
        <v>12710</v>
      </c>
      <c r="J11" s="116">
        <f t="shared" si="0"/>
        <v>1.5630167372454125</v>
      </c>
      <c r="K11" s="115">
        <v>15603</v>
      </c>
      <c r="L11" s="116">
        <f t="shared" si="0"/>
        <v>0.22761605035405186</v>
      </c>
      <c r="M11" s="115">
        <v>15292</v>
      </c>
      <c r="N11" s="116">
        <v>-1.9932064346599998E-2</v>
      </c>
      <c r="O11" s="116">
        <v>9.7774587221823417E-2</v>
      </c>
    </row>
    <row r="12" spans="1:16" x14ac:dyDescent="0.25">
      <c r="A12" s="1" t="s">
        <v>76</v>
      </c>
      <c r="B12" s="114" t="s">
        <v>77</v>
      </c>
      <c r="C12" s="115">
        <v>12265</v>
      </c>
      <c r="D12" s="116">
        <v>6.0160774483533519E-2</v>
      </c>
      <c r="E12" s="115">
        <v>0</v>
      </c>
      <c r="F12" s="116">
        <f t="shared" si="0"/>
        <v>-1</v>
      </c>
      <c r="G12" s="115">
        <v>4088</v>
      </c>
      <c r="H12" s="116" t="str">
        <f t="shared" si="0"/>
        <v>-</v>
      </c>
      <c r="I12" s="115">
        <v>12193</v>
      </c>
      <c r="J12" s="116">
        <f t="shared" si="0"/>
        <v>1.9826320939334638</v>
      </c>
      <c r="K12" s="115">
        <v>12703</v>
      </c>
      <c r="L12" s="116">
        <f t="shared" si="0"/>
        <v>4.1827277946362651E-2</v>
      </c>
      <c r="M12" s="115">
        <v>13439</v>
      </c>
      <c r="N12" s="116">
        <v>5.793906951113903E-2</v>
      </c>
      <c r="O12" s="116">
        <v>9.5719527109661584E-2</v>
      </c>
    </row>
    <row r="13" spans="1:16" x14ac:dyDescent="0.25">
      <c r="A13" s="1" t="s">
        <v>78</v>
      </c>
      <c r="B13" s="114" t="s">
        <v>79</v>
      </c>
      <c r="C13" s="115">
        <v>11342</v>
      </c>
      <c r="D13" s="116">
        <v>0.10127196815224782</v>
      </c>
      <c r="E13" s="115">
        <v>0</v>
      </c>
      <c r="F13" s="116">
        <f t="shared" si="0"/>
        <v>-1</v>
      </c>
      <c r="G13" s="115">
        <v>5644</v>
      </c>
      <c r="H13" s="116" t="str">
        <f t="shared" si="0"/>
        <v>-</v>
      </c>
      <c r="I13" s="115">
        <v>10085</v>
      </c>
      <c r="J13" s="116">
        <f t="shared" si="0"/>
        <v>0.78685329553508154</v>
      </c>
      <c r="K13" s="115">
        <v>12793</v>
      </c>
      <c r="L13" s="116">
        <f t="shared" si="0"/>
        <v>0.26851760039662875</v>
      </c>
      <c r="M13" s="115">
        <v>12513</v>
      </c>
      <c r="N13" s="116">
        <v>-2.1886969436410553E-2</v>
      </c>
      <c r="O13" s="116">
        <v>0.10324457767589501</v>
      </c>
    </row>
    <row r="14" spans="1:16" x14ac:dyDescent="0.25">
      <c r="A14" s="1" t="s">
        <v>80</v>
      </c>
      <c r="B14" s="114" t="s">
        <v>81</v>
      </c>
      <c r="C14" s="115">
        <v>8525</v>
      </c>
      <c r="D14" s="116">
        <v>-6.1536767943637161E-2</v>
      </c>
      <c r="E14" s="115">
        <v>0</v>
      </c>
      <c r="F14" s="116">
        <f t="shared" si="0"/>
        <v>-1</v>
      </c>
      <c r="G14" s="115">
        <v>5487</v>
      </c>
      <c r="H14" s="116" t="str">
        <f t="shared" si="0"/>
        <v>-</v>
      </c>
      <c r="I14" s="115">
        <v>11277</v>
      </c>
      <c r="J14" s="116">
        <f t="shared" si="0"/>
        <v>1.0552214324767633</v>
      </c>
      <c r="K14" s="115">
        <v>10373</v>
      </c>
      <c r="L14" s="116">
        <f t="shared" si="0"/>
        <v>-8.0163163962046591E-2</v>
      </c>
      <c r="M14" s="115">
        <v>10115</v>
      </c>
      <c r="N14" s="116">
        <v>-2.4872264532922017E-2</v>
      </c>
      <c r="O14" s="116">
        <v>0.18651026392961878</v>
      </c>
    </row>
    <row r="15" spans="1:16" x14ac:dyDescent="0.25">
      <c r="A15" s="1" t="s">
        <v>82</v>
      </c>
      <c r="B15" s="114" t="s">
        <v>83</v>
      </c>
      <c r="C15" s="115">
        <v>9185</v>
      </c>
      <c r="D15" s="116">
        <v>1.3014227418109536E-2</v>
      </c>
      <c r="E15" s="115">
        <v>0</v>
      </c>
      <c r="F15" s="116">
        <f t="shared" si="0"/>
        <v>-1</v>
      </c>
      <c r="G15" s="115">
        <v>5672</v>
      </c>
      <c r="H15" s="116" t="str">
        <f t="shared" si="0"/>
        <v>-</v>
      </c>
      <c r="I15" s="115">
        <v>10710</v>
      </c>
      <c r="J15" s="116">
        <f t="shared" si="0"/>
        <v>0.8882228490832158</v>
      </c>
      <c r="K15" s="115">
        <v>9594</v>
      </c>
      <c r="L15" s="116">
        <f t="shared" si="0"/>
        <v>-0.10420168067226887</v>
      </c>
      <c r="M15" s="115">
        <v>10140</v>
      </c>
      <c r="N15" s="116">
        <v>5.6910569105691033E-2</v>
      </c>
      <c r="O15" s="116">
        <v>0.10397387044093631</v>
      </c>
    </row>
    <row r="16" spans="1:16" x14ac:dyDescent="0.25">
      <c r="A16" s="1" t="s">
        <v>84</v>
      </c>
      <c r="B16" s="114" t="s">
        <v>85</v>
      </c>
      <c r="C16" s="115">
        <v>9176</v>
      </c>
      <c r="D16" s="116">
        <v>-4.4483020505587945E-3</v>
      </c>
      <c r="E16" s="115">
        <v>6941</v>
      </c>
      <c r="F16" s="116">
        <f t="shared" si="0"/>
        <v>-0.24357018308631206</v>
      </c>
      <c r="G16" s="115">
        <v>8587</v>
      </c>
      <c r="H16" s="116">
        <f t="shared" si="0"/>
        <v>0.23714162224463342</v>
      </c>
      <c r="I16" s="115">
        <v>10270</v>
      </c>
      <c r="J16" s="116">
        <f t="shared" si="0"/>
        <v>0.19599394433445916</v>
      </c>
      <c r="K16" s="115">
        <v>11871</v>
      </c>
      <c r="L16" s="116">
        <f t="shared" si="0"/>
        <v>0.15589094449853946</v>
      </c>
      <c r="M16" s="115">
        <v>9259</v>
      </c>
      <c r="N16" s="116">
        <v>-0.22003201078257939</v>
      </c>
      <c r="O16" s="116">
        <v>9.045335658238951E-3</v>
      </c>
    </row>
    <row r="17" spans="1:16" x14ac:dyDescent="0.25">
      <c r="A17" s="1" t="s">
        <v>86</v>
      </c>
      <c r="B17" s="114" t="s">
        <v>87</v>
      </c>
      <c r="C17" s="115">
        <v>8003</v>
      </c>
      <c r="D17" s="116">
        <v>-0.2460668864813943</v>
      </c>
      <c r="E17" s="115">
        <v>3767</v>
      </c>
      <c r="F17" s="116">
        <f t="shared" si="0"/>
        <v>-0.5293015119330251</v>
      </c>
      <c r="G17" s="115">
        <v>9600</v>
      </c>
      <c r="H17" s="116">
        <f t="shared" si="0"/>
        <v>1.5484470400849482</v>
      </c>
      <c r="I17" s="115">
        <v>10967</v>
      </c>
      <c r="J17" s="116">
        <f t="shared" si="0"/>
        <v>0.14239583333333328</v>
      </c>
      <c r="K17" s="115">
        <v>10606</v>
      </c>
      <c r="L17" s="116">
        <f t="shared" si="0"/>
        <v>-3.2916932616029904E-2</v>
      </c>
      <c r="M17" s="115">
        <v>11345</v>
      </c>
      <c r="N17" s="116">
        <v>6.9677541014520061E-2</v>
      </c>
      <c r="O17" s="116">
        <v>0.41759340247407217</v>
      </c>
    </row>
    <row r="18" spans="1:16" x14ac:dyDescent="0.25">
      <c r="A18" s="1" t="s">
        <v>88</v>
      </c>
      <c r="B18" s="114" t="s">
        <v>89</v>
      </c>
      <c r="C18" s="115">
        <v>10636</v>
      </c>
      <c r="D18" s="116">
        <v>4.0592844331162059E-3</v>
      </c>
      <c r="E18" s="115">
        <v>3603</v>
      </c>
      <c r="F18" s="116">
        <f t="shared" si="0"/>
        <v>-0.66124482888303882</v>
      </c>
      <c r="G18" s="115">
        <v>10119</v>
      </c>
      <c r="H18" s="116">
        <f t="shared" si="0"/>
        <v>1.8084929225645294</v>
      </c>
      <c r="I18" s="115">
        <v>11595</v>
      </c>
      <c r="J18" s="116">
        <f t="shared" si="0"/>
        <v>0.14586421583160392</v>
      </c>
      <c r="K18" s="115">
        <v>11107</v>
      </c>
      <c r="L18" s="116">
        <f t="shared" si="0"/>
        <v>-4.208710651142733E-2</v>
      </c>
      <c r="M18" s="115">
        <v>12187</v>
      </c>
      <c r="N18" s="116">
        <v>9.7235977311605382E-2</v>
      </c>
      <c r="O18" s="116">
        <v>0.14582549830763436</v>
      </c>
    </row>
    <row r="19" spans="1:16" x14ac:dyDescent="0.25">
      <c r="A19" s="1" t="s">
        <v>90</v>
      </c>
      <c r="B19" s="114" t="s">
        <v>91</v>
      </c>
      <c r="C19" s="115">
        <v>14162</v>
      </c>
      <c r="D19" s="116">
        <v>1.5488312060806031E-2</v>
      </c>
      <c r="E19" s="115">
        <v>3555</v>
      </c>
      <c r="F19" s="116">
        <f t="shared" si="0"/>
        <v>-0.74897613331450352</v>
      </c>
      <c r="G19" s="115">
        <v>12186</v>
      </c>
      <c r="H19" s="116">
        <f t="shared" si="0"/>
        <v>2.4278481012658228</v>
      </c>
      <c r="I19" s="115">
        <v>13053</v>
      </c>
      <c r="J19" s="116">
        <f t="shared" si="0"/>
        <v>7.1147218119153033E-2</v>
      </c>
      <c r="K19" s="115">
        <v>13216</v>
      </c>
      <c r="L19" s="116">
        <f t="shared" si="0"/>
        <v>1.2487550754615828E-2</v>
      </c>
      <c r="M19" s="115">
        <v>14972</v>
      </c>
      <c r="N19" s="116">
        <v>0.13286924939467304</v>
      </c>
      <c r="O19" s="116">
        <v>5.7195311396695425E-2</v>
      </c>
    </row>
    <row r="20" spans="1:16" x14ac:dyDescent="0.25">
      <c r="A20" s="1" t="s">
        <v>92</v>
      </c>
      <c r="B20" s="114" t="s">
        <v>93</v>
      </c>
      <c r="C20" s="115">
        <v>13020</v>
      </c>
      <c r="D20" s="116">
        <v>7.5839653304441423E-3</v>
      </c>
      <c r="E20" s="115">
        <v>4049</v>
      </c>
      <c r="F20" s="116">
        <f t="shared" si="0"/>
        <v>-0.68901689708141323</v>
      </c>
      <c r="G20" s="115">
        <v>11200</v>
      </c>
      <c r="H20" s="116">
        <f t="shared" si="0"/>
        <v>1.766115090145715</v>
      </c>
      <c r="I20" s="115">
        <v>12114</v>
      </c>
      <c r="J20" s="116">
        <f t="shared" si="0"/>
        <v>8.1607142857142767E-2</v>
      </c>
      <c r="K20" s="115">
        <v>11864</v>
      </c>
      <c r="L20" s="116">
        <f t="shared" si="0"/>
        <v>-2.06372791811128E-2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136126</v>
      </c>
      <c r="D21" s="119">
        <v>-2.0570565168903099E-2</v>
      </c>
      <c r="E21" s="118">
        <v>59047</v>
      </c>
      <c r="F21" s="119">
        <f t="shared" si="0"/>
        <v>-0.56623275494762204</v>
      </c>
      <c r="G21" s="118">
        <v>83402</v>
      </c>
      <c r="H21" s="119">
        <f t="shared" si="0"/>
        <v>0.41246803393906539</v>
      </c>
      <c r="I21" s="118">
        <v>137757</v>
      </c>
      <c r="J21" s="119">
        <f t="shared" si="0"/>
        <v>0.65172298026426234</v>
      </c>
      <c r="K21" s="118">
        <v>148334</v>
      </c>
      <c r="L21" s="119">
        <f t="shared" si="0"/>
        <v>7.6780127325653202E-2</v>
      </c>
      <c r="M21" s="118">
        <v>138981</v>
      </c>
      <c r="N21" s="119">
        <v>1.8399648274346037E-2</v>
      </c>
      <c r="O21" s="119">
        <v>0.1289539096388479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6" t="s">
        <v>285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12429</v>
      </c>
      <c r="D31" s="116">
        <v>-8.3136618471525536E-2</v>
      </c>
      <c r="E31" s="115">
        <v>13603</v>
      </c>
      <c r="F31" s="116">
        <f t="shared" ref="F31:J43" si="1">IFERROR(E31/C31-1,"-")</f>
        <v>9.4456512993804864E-2</v>
      </c>
      <c r="G31" s="115">
        <v>2763</v>
      </c>
      <c r="H31" s="116">
        <f t="shared" si="1"/>
        <v>-0.79688304050577075</v>
      </c>
      <c r="I31" s="115">
        <v>11400</v>
      </c>
      <c r="J31" s="116">
        <f t="shared" si="1"/>
        <v>3.1259500542888166</v>
      </c>
      <c r="K31" s="115">
        <v>14353</v>
      </c>
      <c r="L31" s="116">
        <f t="shared" ref="L31:L43" si="2">IFERROR(K31/I31-1,"-")</f>
        <v>0.25903508771929817</v>
      </c>
      <c r="M31" s="115">
        <v>14581</v>
      </c>
      <c r="N31" s="116">
        <v>1.5885180798439258E-2</v>
      </c>
      <c r="O31" s="116">
        <v>0.17314345482339699</v>
      </c>
    </row>
    <row r="32" spans="1:16" x14ac:dyDescent="0.25">
      <c r="B32" s="114" t="s">
        <v>73</v>
      </c>
      <c r="C32" s="115">
        <v>13453</v>
      </c>
      <c r="D32" s="116">
        <v>1.5320754716981133E-2</v>
      </c>
      <c r="E32" s="115">
        <v>14342</v>
      </c>
      <c r="F32" s="116">
        <f t="shared" si="1"/>
        <v>6.6081914814539511E-2</v>
      </c>
      <c r="G32" s="115">
        <v>3097</v>
      </c>
      <c r="H32" s="116">
        <f t="shared" si="1"/>
        <v>-0.78406080044624182</v>
      </c>
      <c r="I32" s="115">
        <v>11383</v>
      </c>
      <c r="J32" s="116">
        <f t="shared" si="1"/>
        <v>2.6754924120116241</v>
      </c>
      <c r="K32" s="115">
        <v>14251</v>
      </c>
      <c r="L32" s="116">
        <f t="shared" si="2"/>
        <v>0.25195466924360899</v>
      </c>
      <c r="M32" s="115">
        <v>15138</v>
      </c>
      <c r="N32" s="116">
        <v>6.2241246228334823E-2</v>
      </c>
      <c r="O32" s="116">
        <v>0.12525087341113506</v>
      </c>
    </row>
    <row r="33" spans="2:16" x14ac:dyDescent="0.25">
      <c r="B33" s="114" t="s">
        <v>75</v>
      </c>
      <c r="C33" s="115">
        <v>13930</v>
      </c>
      <c r="D33" s="116">
        <v>-6.3025492701957342E-2</v>
      </c>
      <c r="E33" s="115">
        <v>5714</v>
      </c>
      <c r="F33" s="116">
        <f t="shared" si="1"/>
        <v>-0.58980617372577171</v>
      </c>
      <c r="G33" s="115">
        <v>4959</v>
      </c>
      <c r="H33" s="116">
        <f t="shared" si="1"/>
        <v>-0.13213160658032896</v>
      </c>
      <c r="I33" s="115">
        <v>12710</v>
      </c>
      <c r="J33" s="116">
        <f t="shared" si="1"/>
        <v>1.5630167372454125</v>
      </c>
      <c r="K33" s="115">
        <v>15603</v>
      </c>
      <c r="L33" s="116">
        <f t="shared" si="2"/>
        <v>0.22761605035405186</v>
      </c>
      <c r="M33" s="115">
        <v>15292</v>
      </c>
      <c r="N33" s="116">
        <v>-1.9932064346599998E-2</v>
      </c>
      <c r="O33" s="116">
        <v>9.7774587221823417E-2</v>
      </c>
    </row>
    <row r="34" spans="2:16" x14ac:dyDescent="0.25">
      <c r="B34" s="114" t="s">
        <v>77</v>
      </c>
      <c r="C34" s="115">
        <v>12265</v>
      </c>
      <c r="D34" s="116">
        <v>6.0160774483533519E-2</v>
      </c>
      <c r="E34" s="115">
        <v>0</v>
      </c>
      <c r="F34" s="116">
        <f t="shared" si="1"/>
        <v>-1</v>
      </c>
      <c r="G34" s="115">
        <v>4088</v>
      </c>
      <c r="H34" s="116" t="str">
        <f t="shared" si="1"/>
        <v>-</v>
      </c>
      <c r="I34" s="115">
        <v>12193</v>
      </c>
      <c r="J34" s="116">
        <f t="shared" si="1"/>
        <v>1.9826320939334638</v>
      </c>
      <c r="K34" s="115">
        <v>12703</v>
      </c>
      <c r="L34" s="116">
        <f t="shared" si="2"/>
        <v>4.1827277946362651E-2</v>
      </c>
      <c r="M34" s="115">
        <v>13439</v>
      </c>
      <c r="N34" s="116">
        <v>5.793906951113903E-2</v>
      </c>
      <c r="O34" s="116">
        <v>9.5719527109661584E-2</v>
      </c>
    </row>
    <row r="35" spans="2:16" x14ac:dyDescent="0.25">
      <c r="B35" s="114" t="s">
        <v>79</v>
      </c>
      <c r="C35" s="115">
        <v>11342</v>
      </c>
      <c r="D35" s="116">
        <v>0.10127196815224782</v>
      </c>
      <c r="E35" s="115">
        <v>0</v>
      </c>
      <c r="F35" s="116">
        <f t="shared" si="1"/>
        <v>-1</v>
      </c>
      <c r="G35" s="115">
        <v>5644</v>
      </c>
      <c r="H35" s="116" t="str">
        <f t="shared" si="1"/>
        <v>-</v>
      </c>
      <c r="I35" s="115">
        <v>10085</v>
      </c>
      <c r="J35" s="116">
        <f t="shared" si="1"/>
        <v>0.78685329553508154</v>
      </c>
      <c r="K35" s="115">
        <v>12793</v>
      </c>
      <c r="L35" s="116">
        <f t="shared" si="2"/>
        <v>0.26851760039662875</v>
      </c>
      <c r="M35" s="115">
        <v>12513</v>
      </c>
      <c r="N35" s="116">
        <v>-2.1886969436410553E-2</v>
      </c>
      <c r="O35" s="116">
        <v>0.10324457767589501</v>
      </c>
    </row>
    <row r="36" spans="2:16" x14ac:dyDescent="0.25">
      <c r="B36" s="114" t="s">
        <v>81</v>
      </c>
      <c r="C36" s="115">
        <v>8525</v>
      </c>
      <c r="D36" s="116">
        <v>-6.1536767943637161E-2</v>
      </c>
      <c r="E36" s="115">
        <v>0</v>
      </c>
      <c r="F36" s="116">
        <f t="shared" si="1"/>
        <v>-1</v>
      </c>
      <c r="G36" s="115">
        <v>5487</v>
      </c>
      <c r="H36" s="116" t="str">
        <f t="shared" si="1"/>
        <v>-</v>
      </c>
      <c r="I36" s="115">
        <v>11277</v>
      </c>
      <c r="J36" s="116">
        <f t="shared" si="1"/>
        <v>1.0552214324767633</v>
      </c>
      <c r="K36" s="115">
        <v>10373</v>
      </c>
      <c r="L36" s="116">
        <f t="shared" si="2"/>
        <v>-8.0163163962046591E-2</v>
      </c>
      <c r="M36" s="115">
        <v>10115</v>
      </c>
      <c r="N36" s="116">
        <v>-2.4872264532922017E-2</v>
      </c>
      <c r="O36" s="116">
        <v>0.18651026392961878</v>
      </c>
    </row>
    <row r="37" spans="2:16" x14ac:dyDescent="0.25">
      <c r="B37" s="114" t="s">
        <v>83</v>
      </c>
      <c r="C37" s="115">
        <v>9185</v>
      </c>
      <c r="D37" s="116">
        <v>1.3014227418109536E-2</v>
      </c>
      <c r="E37" s="115">
        <v>0</v>
      </c>
      <c r="F37" s="116">
        <f t="shared" si="1"/>
        <v>-1</v>
      </c>
      <c r="G37" s="115">
        <v>5672</v>
      </c>
      <c r="H37" s="116" t="str">
        <f t="shared" si="1"/>
        <v>-</v>
      </c>
      <c r="I37" s="115">
        <v>10710</v>
      </c>
      <c r="J37" s="116">
        <f t="shared" si="1"/>
        <v>0.8882228490832158</v>
      </c>
      <c r="K37" s="115">
        <v>9594</v>
      </c>
      <c r="L37" s="116">
        <f t="shared" si="2"/>
        <v>-0.10420168067226887</v>
      </c>
      <c r="M37" s="115">
        <v>10140</v>
      </c>
      <c r="N37" s="116">
        <v>5.6910569105691033E-2</v>
      </c>
      <c r="O37" s="116">
        <v>0.10397387044093631</v>
      </c>
    </row>
    <row r="38" spans="2:16" x14ac:dyDescent="0.25">
      <c r="B38" s="114" t="s">
        <v>85</v>
      </c>
      <c r="C38" s="115">
        <v>9176</v>
      </c>
      <c r="D38" s="116">
        <v>-4.4483020505587945E-3</v>
      </c>
      <c r="E38" s="115">
        <v>6941</v>
      </c>
      <c r="F38" s="116">
        <f t="shared" si="1"/>
        <v>-0.24357018308631206</v>
      </c>
      <c r="G38" s="115">
        <v>8587</v>
      </c>
      <c r="H38" s="116">
        <f t="shared" si="1"/>
        <v>0.23714162224463342</v>
      </c>
      <c r="I38" s="115">
        <v>10270</v>
      </c>
      <c r="J38" s="116">
        <f t="shared" si="1"/>
        <v>0.19599394433445916</v>
      </c>
      <c r="K38" s="115">
        <v>11871</v>
      </c>
      <c r="L38" s="116">
        <f t="shared" si="2"/>
        <v>0.15589094449853946</v>
      </c>
      <c r="M38" s="115">
        <v>9259</v>
      </c>
      <c r="N38" s="116">
        <v>-0.22003201078257939</v>
      </c>
      <c r="O38" s="116">
        <v>9.045335658238951E-3</v>
      </c>
    </row>
    <row r="39" spans="2:16" x14ac:dyDescent="0.25">
      <c r="B39" s="114" t="s">
        <v>87</v>
      </c>
      <c r="C39" s="115">
        <v>8003</v>
      </c>
      <c r="D39" s="116">
        <v>-0.2460668864813943</v>
      </c>
      <c r="E39" s="115">
        <v>3767</v>
      </c>
      <c r="F39" s="116">
        <f t="shared" si="1"/>
        <v>-0.5293015119330251</v>
      </c>
      <c r="G39" s="115">
        <v>9600</v>
      </c>
      <c r="H39" s="116">
        <f t="shared" si="1"/>
        <v>1.5484470400849482</v>
      </c>
      <c r="I39" s="115">
        <v>10967</v>
      </c>
      <c r="J39" s="116">
        <f t="shared" si="1"/>
        <v>0.14239583333333328</v>
      </c>
      <c r="K39" s="115">
        <v>10606</v>
      </c>
      <c r="L39" s="116">
        <f t="shared" si="2"/>
        <v>-3.2916932616029904E-2</v>
      </c>
      <c r="M39" s="115">
        <v>11345</v>
      </c>
      <c r="N39" s="116">
        <v>6.9677541014520061E-2</v>
      </c>
      <c r="O39" s="116">
        <v>0.41759340247407217</v>
      </c>
    </row>
    <row r="40" spans="2:16" x14ac:dyDescent="0.25">
      <c r="B40" s="114" t="s">
        <v>89</v>
      </c>
      <c r="C40" s="115">
        <v>10636</v>
      </c>
      <c r="D40" s="116">
        <v>4.0592844331162059E-3</v>
      </c>
      <c r="E40" s="115">
        <v>3603</v>
      </c>
      <c r="F40" s="116">
        <f t="shared" si="1"/>
        <v>-0.66124482888303882</v>
      </c>
      <c r="G40" s="115">
        <v>10119</v>
      </c>
      <c r="H40" s="116">
        <f t="shared" si="1"/>
        <v>1.8084929225645294</v>
      </c>
      <c r="I40" s="115">
        <v>11595</v>
      </c>
      <c r="J40" s="116">
        <f t="shared" si="1"/>
        <v>0.14586421583160392</v>
      </c>
      <c r="K40" s="115">
        <v>11107</v>
      </c>
      <c r="L40" s="116">
        <f t="shared" si="2"/>
        <v>-4.208710651142733E-2</v>
      </c>
      <c r="M40" s="115">
        <v>12187</v>
      </c>
      <c r="N40" s="116">
        <v>9.7235977311605382E-2</v>
      </c>
      <c r="O40" s="116">
        <v>0.14582549830763436</v>
      </c>
    </row>
    <row r="41" spans="2:16" x14ac:dyDescent="0.25">
      <c r="B41" s="114" t="s">
        <v>91</v>
      </c>
      <c r="C41" s="115">
        <v>14162</v>
      </c>
      <c r="D41" s="116">
        <v>1.5488312060806031E-2</v>
      </c>
      <c r="E41" s="115">
        <v>3555</v>
      </c>
      <c r="F41" s="116">
        <f t="shared" si="1"/>
        <v>-0.74897613331450352</v>
      </c>
      <c r="G41" s="115">
        <v>12186</v>
      </c>
      <c r="H41" s="116">
        <f t="shared" si="1"/>
        <v>2.4278481012658228</v>
      </c>
      <c r="I41" s="115">
        <v>13053</v>
      </c>
      <c r="J41" s="116">
        <f t="shared" si="1"/>
        <v>7.1147218119153033E-2</v>
      </c>
      <c r="K41" s="115">
        <v>13216</v>
      </c>
      <c r="L41" s="116">
        <f t="shared" si="2"/>
        <v>1.2487550754615828E-2</v>
      </c>
      <c r="M41" s="115">
        <v>14972</v>
      </c>
      <c r="N41" s="116">
        <v>0.13286924939467304</v>
      </c>
      <c r="O41" s="116">
        <v>5.7195311396695425E-2</v>
      </c>
    </row>
    <row r="42" spans="2:16" x14ac:dyDescent="0.25">
      <c r="B42" s="114" t="s">
        <v>93</v>
      </c>
      <c r="C42" s="115">
        <v>13020</v>
      </c>
      <c r="D42" s="116">
        <v>7.5839653304441423E-3</v>
      </c>
      <c r="E42" s="115">
        <v>4049</v>
      </c>
      <c r="F42" s="116">
        <f t="shared" si="1"/>
        <v>-0.68901689708141323</v>
      </c>
      <c r="G42" s="115">
        <v>11200</v>
      </c>
      <c r="H42" s="116">
        <f t="shared" si="1"/>
        <v>1.766115090145715</v>
      </c>
      <c r="I42" s="115">
        <v>12114</v>
      </c>
      <c r="J42" s="116">
        <f t="shared" si="1"/>
        <v>8.1607142857142767E-2</v>
      </c>
      <c r="K42" s="115">
        <v>11864</v>
      </c>
      <c r="L42" s="116">
        <f t="shared" si="2"/>
        <v>-2.06372791811128E-2</v>
      </c>
      <c r="M42" s="115"/>
      <c r="N42" s="116"/>
      <c r="O42" s="116"/>
    </row>
    <row r="43" spans="2:16" ht="15.75" x14ac:dyDescent="0.25">
      <c r="B43" s="117" t="s">
        <v>30</v>
      </c>
      <c r="C43" s="118">
        <v>136126</v>
      </c>
      <c r="D43" s="119">
        <v>-2.0570565168903099E-2</v>
      </c>
      <c r="E43" s="118">
        <v>59047</v>
      </c>
      <c r="F43" s="119">
        <f t="shared" si="1"/>
        <v>-0.56623275494762204</v>
      </c>
      <c r="G43" s="118">
        <v>83402</v>
      </c>
      <c r="H43" s="119">
        <f t="shared" si="1"/>
        <v>0.41246803393906539</v>
      </c>
      <c r="I43" s="118">
        <v>137757</v>
      </c>
      <c r="J43" s="119">
        <f t="shared" si="1"/>
        <v>0.65172298026426234</v>
      </c>
      <c r="K43" s="118">
        <v>148334</v>
      </c>
      <c r="L43" s="119">
        <f t="shared" si="2"/>
        <v>7.6780127325653202E-2</v>
      </c>
      <c r="M43" s="118">
        <v>138981</v>
      </c>
      <c r="N43" s="119">
        <v>1.8399648274346037E-2</v>
      </c>
      <c r="O43" s="119">
        <v>0.1289539096388479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6" t="s">
        <v>286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149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/>
      <c r="B53" s="114" t="s">
        <v>71</v>
      </c>
      <c r="C53" s="115">
        <v>10394</v>
      </c>
      <c r="D53" s="116">
        <v>-7.2957545486978193E-2</v>
      </c>
      <c r="E53" s="115">
        <v>11286</v>
      </c>
      <c r="F53" s="116">
        <f t="shared" ref="F53:J65" si="3">IFERROR(E53/C53-1,"-")</f>
        <v>8.581874158168179E-2</v>
      </c>
      <c r="G53" s="115">
        <v>0</v>
      </c>
      <c r="H53" s="116">
        <f t="shared" si="3"/>
        <v>-1</v>
      </c>
      <c r="I53" s="115">
        <v>0</v>
      </c>
      <c r="J53" s="116" t="str">
        <f t="shared" si="3"/>
        <v>-</v>
      </c>
      <c r="K53" s="115">
        <v>12972</v>
      </c>
      <c r="L53" s="116" t="str">
        <f t="shared" ref="L53:L65" si="4">IFERROR(K53/I53-1,"-")</f>
        <v>-</v>
      </c>
      <c r="M53" s="115">
        <v>13093</v>
      </c>
      <c r="N53" s="116">
        <v>9.3277829170521631E-3</v>
      </c>
      <c r="O53" s="116">
        <v>0.25966903983067158</v>
      </c>
    </row>
    <row r="54" spans="1:16" x14ac:dyDescent="0.25">
      <c r="A54" s="1">
        <v>2</v>
      </c>
      <c r="B54" s="114" t="s">
        <v>73</v>
      </c>
      <c r="C54" s="115">
        <v>11322</v>
      </c>
      <c r="D54" s="116">
        <v>7.9622389625250367E-2</v>
      </c>
      <c r="E54" s="115">
        <v>11308</v>
      </c>
      <c r="F54" s="116">
        <f t="shared" si="3"/>
        <v>-1.2365306482953198E-3</v>
      </c>
      <c r="G54" s="115">
        <v>0</v>
      </c>
      <c r="H54" s="116">
        <f t="shared" si="3"/>
        <v>-1</v>
      </c>
      <c r="I54" s="115">
        <v>0</v>
      </c>
      <c r="J54" s="116" t="str">
        <f t="shared" si="3"/>
        <v>-</v>
      </c>
      <c r="K54" s="115">
        <v>12909</v>
      </c>
      <c r="L54" s="116" t="str">
        <f t="shared" si="4"/>
        <v>-</v>
      </c>
      <c r="M54" s="115">
        <v>13468</v>
      </c>
      <c r="N54" s="116">
        <v>4.3303121852970694E-2</v>
      </c>
      <c r="O54" s="116">
        <v>0.18954248366013071</v>
      </c>
    </row>
    <row r="55" spans="1:16" x14ac:dyDescent="0.25">
      <c r="A55" s="1">
        <v>3</v>
      </c>
      <c r="B55" s="114" t="s">
        <v>75</v>
      </c>
      <c r="C55" s="115">
        <v>10967</v>
      </c>
      <c r="D55" s="116">
        <v>-0.10888112456325671</v>
      </c>
      <c r="E55" s="115">
        <v>4549</v>
      </c>
      <c r="F55" s="116">
        <f t="shared" si="3"/>
        <v>-0.58521017598249292</v>
      </c>
      <c r="G55" s="115">
        <v>0</v>
      </c>
      <c r="H55" s="116">
        <f t="shared" si="3"/>
        <v>-1</v>
      </c>
      <c r="I55" s="115">
        <v>0</v>
      </c>
      <c r="J55" s="116" t="str">
        <f t="shared" si="3"/>
        <v>-</v>
      </c>
      <c r="K55" s="115">
        <v>14183</v>
      </c>
      <c r="L55" s="116" t="str">
        <f t="shared" si="4"/>
        <v>-</v>
      </c>
      <c r="M55" s="115">
        <v>13753</v>
      </c>
      <c r="N55" s="116">
        <v>-3.0317986321652723E-2</v>
      </c>
      <c r="O55" s="116">
        <v>0.25403483176803143</v>
      </c>
    </row>
    <row r="56" spans="1:16" x14ac:dyDescent="0.25">
      <c r="A56" s="1">
        <v>4</v>
      </c>
      <c r="B56" s="114" t="s">
        <v>77</v>
      </c>
      <c r="C56" s="115">
        <v>9783</v>
      </c>
      <c r="D56" s="116">
        <v>8.3748753738783543E-2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11421</v>
      </c>
      <c r="J56" s="116" t="str">
        <f t="shared" si="3"/>
        <v>-</v>
      </c>
      <c r="K56" s="115">
        <v>11501</v>
      </c>
      <c r="L56" s="116">
        <f t="shared" si="4"/>
        <v>7.0046405743804385E-3</v>
      </c>
      <c r="M56" s="115">
        <v>12269</v>
      </c>
      <c r="N56" s="116">
        <v>6.6776802017215919E-2</v>
      </c>
      <c r="O56" s="116">
        <v>0.25411427987324942</v>
      </c>
    </row>
    <row r="57" spans="1:16" x14ac:dyDescent="0.25">
      <c r="A57" s="1">
        <v>5</v>
      </c>
      <c r="B57" s="114" t="s">
        <v>79</v>
      </c>
      <c r="C57" s="115">
        <v>8991</v>
      </c>
      <c r="D57" s="116">
        <v>0.1076752494764075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9235</v>
      </c>
      <c r="J57" s="116" t="str">
        <f t="shared" si="3"/>
        <v>-</v>
      </c>
      <c r="K57" s="115">
        <v>11901</v>
      </c>
      <c r="L57" s="116">
        <f t="shared" si="4"/>
        <v>0.28868435300487283</v>
      </c>
      <c r="M57" s="115">
        <v>11514</v>
      </c>
      <c r="N57" s="116">
        <v>-3.2518275775144989E-2</v>
      </c>
      <c r="O57" s="116">
        <v>0.28061394728061395</v>
      </c>
    </row>
    <row r="58" spans="1:16" x14ac:dyDescent="0.25">
      <c r="A58" s="1">
        <v>6</v>
      </c>
      <c r="B58" s="114" t="s">
        <v>81</v>
      </c>
      <c r="C58" s="115">
        <v>6216</v>
      </c>
      <c r="D58" s="116">
        <v>-3.4782608695652195E-2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10531</v>
      </c>
      <c r="J58" s="116" t="str">
        <f t="shared" si="3"/>
        <v>-</v>
      </c>
      <c r="K58" s="115">
        <v>9518</v>
      </c>
      <c r="L58" s="116">
        <f t="shared" si="4"/>
        <v>-9.619219447345928E-2</v>
      </c>
      <c r="M58" s="115">
        <v>9062</v>
      </c>
      <c r="N58" s="116">
        <v>-4.7909224627022517E-2</v>
      </c>
      <c r="O58" s="116">
        <v>0.45785070785070792</v>
      </c>
    </row>
    <row r="59" spans="1:16" x14ac:dyDescent="0.25">
      <c r="A59" s="1">
        <v>7</v>
      </c>
      <c r="B59" s="114" t="s">
        <v>83</v>
      </c>
      <c r="C59" s="115">
        <v>7091</v>
      </c>
      <c r="D59" s="116">
        <v>2.5451916124367369E-2</v>
      </c>
      <c r="E59" s="115">
        <v>0</v>
      </c>
      <c r="F59" s="116">
        <f t="shared" si="3"/>
        <v>-1</v>
      </c>
      <c r="G59" s="115">
        <v>0</v>
      </c>
      <c r="H59" s="116" t="str">
        <f t="shared" si="3"/>
        <v>-</v>
      </c>
      <c r="I59" s="115">
        <v>9731</v>
      </c>
      <c r="J59" s="116" t="str">
        <f t="shared" si="3"/>
        <v>-</v>
      </c>
      <c r="K59" s="115">
        <v>0</v>
      </c>
      <c r="L59" s="116">
        <f t="shared" si="4"/>
        <v>-1</v>
      </c>
      <c r="M59" s="115">
        <v>8860</v>
      </c>
      <c r="N59" s="116" t="s">
        <v>227</v>
      </c>
      <c r="O59" s="116">
        <v>0.24947116062614572</v>
      </c>
    </row>
    <row r="60" spans="1:16" x14ac:dyDescent="0.25">
      <c r="A60" s="1">
        <v>8</v>
      </c>
      <c r="B60" s="114" t="s">
        <v>85</v>
      </c>
      <c r="C60" s="115">
        <v>7290</v>
      </c>
      <c r="D60" s="116">
        <v>-5.3738317757009324E-2</v>
      </c>
      <c r="E60" s="115">
        <v>0</v>
      </c>
      <c r="F60" s="116">
        <f t="shared" si="3"/>
        <v>-1</v>
      </c>
      <c r="G60" s="115">
        <v>0</v>
      </c>
      <c r="H60" s="116" t="str">
        <f t="shared" si="3"/>
        <v>-</v>
      </c>
      <c r="I60" s="115">
        <v>9417</v>
      </c>
      <c r="J60" s="116" t="str">
        <f t="shared" si="3"/>
        <v>-</v>
      </c>
      <c r="K60" s="115">
        <v>0</v>
      </c>
      <c r="L60" s="116">
        <f t="shared" si="4"/>
        <v>-1</v>
      </c>
      <c r="M60" s="115">
        <v>8826</v>
      </c>
      <c r="N60" s="116" t="s">
        <v>227</v>
      </c>
      <c r="O60" s="116">
        <v>0.21069958847736636</v>
      </c>
    </row>
    <row r="61" spans="1:16" x14ac:dyDescent="0.25">
      <c r="A61" s="1">
        <v>9</v>
      </c>
      <c r="B61" s="114" t="s">
        <v>87</v>
      </c>
      <c r="C61" s="115">
        <v>5722</v>
      </c>
      <c r="D61" s="116">
        <v>-0.30885372629544627</v>
      </c>
      <c r="E61" s="115">
        <v>0</v>
      </c>
      <c r="F61" s="116">
        <f t="shared" si="3"/>
        <v>-1</v>
      </c>
      <c r="G61" s="115">
        <v>0</v>
      </c>
      <c r="H61" s="116" t="str">
        <f t="shared" si="3"/>
        <v>-</v>
      </c>
      <c r="I61" s="115">
        <v>10046</v>
      </c>
      <c r="J61" s="116" t="str">
        <f t="shared" si="3"/>
        <v>-</v>
      </c>
      <c r="K61" s="115">
        <v>9670</v>
      </c>
      <c r="L61" s="116">
        <f t="shared" si="4"/>
        <v>-3.7427831972924541E-2</v>
      </c>
      <c r="M61" s="115">
        <v>10217</v>
      </c>
      <c r="N61" s="116">
        <v>5.6566701137538811E-2</v>
      </c>
      <c r="O61" s="116">
        <v>0.78556448794127931</v>
      </c>
    </row>
    <row r="62" spans="1:16" x14ac:dyDescent="0.25">
      <c r="A62" s="1">
        <v>10</v>
      </c>
      <c r="B62" s="114" t="s">
        <v>89</v>
      </c>
      <c r="C62" s="115">
        <v>8314</v>
      </c>
      <c r="D62" s="116">
        <v>1.5512397703676628E-2</v>
      </c>
      <c r="E62" s="115">
        <v>0</v>
      </c>
      <c r="F62" s="116">
        <f t="shared" si="3"/>
        <v>-1</v>
      </c>
      <c r="G62" s="115">
        <v>0</v>
      </c>
      <c r="H62" s="116" t="str">
        <f t="shared" si="3"/>
        <v>-</v>
      </c>
      <c r="I62" s="115">
        <v>10278</v>
      </c>
      <c r="J62" s="116" t="str">
        <f t="shared" si="3"/>
        <v>-</v>
      </c>
      <c r="K62" s="115">
        <v>9853</v>
      </c>
      <c r="L62" s="116">
        <f t="shared" si="4"/>
        <v>-4.1350457287410047E-2</v>
      </c>
      <c r="M62" s="115">
        <v>10893</v>
      </c>
      <c r="N62" s="116">
        <v>0.10555160864711266</v>
      </c>
      <c r="O62" s="116">
        <v>0.31019966321866721</v>
      </c>
    </row>
    <row r="63" spans="1:16" x14ac:dyDescent="0.25">
      <c r="A63" s="1">
        <v>11</v>
      </c>
      <c r="B63" s="114" t="s">
        <v>91</v>
      </c>
      <c r="C63" s="115">
        <v>11557</v>
      </c>
      <c r="D63" s="116">
        <v>5.9303391384051274E-2</v>
      </c>
      <c r="E63" s="115">
        <v>0</v>
      </c>
      <c r="F63" s="116">
        <f t="shared" si="3"/>
        <v>-1</v>
      </c>
      <c r="G63" s="115">
        <v>0</v>
      </c>
      <c r="H63" s="116" t="str">
        <f t="shared" si="3"/>
        <v>-</v>
      </c>
      <c r="I63" s="115">
        <v>11865</v>
      </c>
      <c r="J63" s="116" t="str">
        <f t="shared" si="3"/>
        <v>-</v>
      </c>
      <c r="K63" s="115">
        <v>11701</v>
      </c>
      <c r="L63" s="116">
        <f t="shared" si="4"/>
        <v>-1.3822166034555439E-2</v>
      </c>
      <c r="M63" s="115">
        <v>13338</v>
      </c>
      <c r="N63" s="116">
        <v>0.13990257242970694</v>
      </c>
      <c r="O63" s="116">
        <v>0.15410573678290218</v>
      </c>
    </row>
    <row r="64" spans="1:16" x14ac:dyDescent="0.25">
      <c r="A64" s="1">
        <v>12</v>
      </c>
      <c r="B64" s="114" t="s">
        <v>93</v>
      </c>
      <c r="C64" s="115">
        <v>10208</v>
      </c>
      <c r="D64" s="116">
        <v>2.7271812418234953E-2</v>
      </c>
      <c r="E64" s="115">
        <v>0</v>
      </c>
      <c r="F64" s="116">
        <f t="shared" si="3"/>
        <v>-1</v>
      </c>
      <c r="G64" s="115">
        <v>0</v>
      </c>
      <c r="H64" s="116" t="str">
        <f t="shared" si="3"/>
        <v>-</v>
      </c>
      <c r="I64" s="115">
        <v>10905</v>
      </c>
      <c r="J64" s="116" t="str">
        <f t="shared" si="3"/>
        <v>-</v>
      </c>
      <c r="K64" s="115">
        <v>10315</v>
      </c>
      <c r="L64" s="116">
        <f t="shared" si="4"/>
        <v>-5.410362219165521E-2</v>
      </c>
      <c r="M64" s="115"/>
      <c r="N64" s="116"/>
      <c r="O64" s="116"/>
    </row>
    <row r="65" spans="1:16" ht="15.75" x14ac:dyDescent="0.25">
      <c r="B65" s="117" t="s">
        <v>30</v>
      </c>
      <c r="C65" s="118">
        <v>107855</v>
      </c>
      <c r="D65" s="119">
        <v>-1.5220686254816429E-2</v>
      </c>
      <c r="E65" s="118">
        <v>0</v>
      </c>
      <c r="F65" s="119">
        <f t="shared" si="3"/>
        <v>-1</v>
      </c>
      <c r="G65" s="118">
        <v>0</v>
      </c>
      <c r="H65" s="119" t="str">
        <f t="shared" si="3"/>
        <v>-</v>
      </c>
      <c r="I65" s="118">
        <v>127692</v>
      </c>
      <c r="J65" s="119" t="str">
        <f t="shared" si="3"/>
        <v>-</v>
      </c>
      <c r="K65" s="118">
        <v>134451</v>
      </c>
      <c r="L65" s="119">
        <f t="shared" si="4"/>
        <v>5.2932055257964405E-2</v>
      </c>
      <c r="M65" s="118">
        <v>125293</v>
      </c>
      <c r="N65" s="119">
        <v>0.20233571318900667</v>
      </c>
      <c r="O65" s="119">
        <v>0.28312185730232375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287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2035</v>
      </c>
      <c r="D75" s="116">
        <v>-0.13182593856655289</v>
      </c>
      <c r="E75" s="115">
        <v>2317</v>
      </c>
      <c r="F75" s="116">
        <f t="shared" ref="F75:J87" si="5">IFERROR(E75/C75-1,"-")</f>
        <v>0.13857493857493863</v>
      </c>
      <c r="G75" s="115">
        <v>0</v>
      </c>
      <c r="H75" s="116">
        <f t="shared" si="5"/>
        <v>-1</v>
      </c>
      <c r="I75" s="115">
        <v>0</v>
      </c>
      <c r="J75" s="116" t="str">
        <f t="shared" si="5"/>
        <v>-</v>
      </c>
      <c r="K75" s="115">
        <v>1381</v>
      </c>
      <c r="L75" s="116" t="str">
        <f t="shared" ref="L75:L87" si="6">IFERROR(K75/I75-1,"-")</f>
        <v>-</v>
      </c>
      <c r="M75" s="115">
        <v>1488</v>
      </c>
      <c r="N75" s="116">
        <v>7.7480086893555455E-2</v>
      </c>
      <c r="O75" s="116">
        <v>-0.26879606879606877</v>
      </c>
    </row>
    <row r="76" spans="1:16" x14ac:dyDescent="0.25">
      <c r="A76" s="1">
        <v>2</v>
      </c>
      <c r="B76" s="114" t="s">
        <v>73</v>
      </c>
      <c r="C76" s="115">
        <v>2131</v>
      </c>
      <c r="D76" s="116">
        <v>-0.22873688020267824</v>
      </c>
      <c r="E76" s="115">
        <v>3034</v>
      </c>
      <c r="F76" s="116">
        <f t="shared" si="5"/>
        <v>0.42374472078836223</v>
      </c>
      <c r="G76" s="115">
        <v>0</v>
      </c>
      <c r="H76" s="116">
        <f t="shared" si="5"/>
        <v>-1</v>
      </c>
      <c r="I76" s="115">
        <v>0</v>
      </c>
      <c r="J76" s="116" t="str">
        <f t="shared" si="5"/>
        <v>-</v>
      </c>
      <c r="K76" s="115">
        <v>1342</v>
      </c>
      <c r="L76" s="116" t="str">
        <f t="shared" si="6"/>
        <v>-</v>
      </c>
      <c r="M76" s="115">
        <v>1670</v>
      </c>
      <c r="N76" s="116">
        <v>0.24441132637853946</v>
      </c>
      <c r="O76" s="116">
        <v>-0.21633036133270767</v>
      </c>
    </row>
    <row r="77" spans="1:16" x14ac:dyDescent="0.25">
      <c r="A77" s="1">
        <v>3</v>
      </c>
      <c r="B77" s="114" t="s">
        <v>75</v>
      </c>
      <c r="C77" s="115">
        <v>2963</v>
      </c>
      <c r="D77" s="116">
        <v>0.15742187500000004</v>
      </c>
      <c r="E77" s="115">
        <v>1165</v>
      </c>
      <c r="F77" s="116">
        <f t="shared" si="5"/>
        <v>-0.60681741478231521</v>
      </c>
      <c r="G77" s="115">
        <v>0</v>
      </c>
      <c r="H77" s="116">
        <f t="shared" si="5"/>
        <v>-1</v>
      </c>
      <c r="I77" s="115">
        <v>0</v>
      </c>
      <c r="J77" s="116" t="str">
        <f t="shared" si="5"/>
        <v>-</v>
      </c>
      <c r="K77" s="115">
        <v>1420</v>
      </c>
      <c r="L77" s="116" t="str">
        <f t="shared" si="6"/>
        <v>-</v>
      </c>
      <c r="M77" s="115">
        <v>1539</v>
      </c>
      <c r="N77" s="116">
        <v>8.380281690140845E-2</v>
      </c>
      <c r="O77" s="116">
        <v>-0.48059399257509283</v>
      </c>
    </row>
    <row r="78" spans="1:16" x14ac:dyDescent="0.25">
      <c r="A78" s="1">
        <v>4</v>
      </c>
      <c r="B78" s="114" t="s">
        <v>77</v>
      </c>
      <c r="C78" s="115">
        <v>2482</v>
      </c>
      <c r="D78" s="116">
        <v>-2.3603461841069984E-2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772</v>
      </c>
      <c r="J78" s="116" t="str">
        <f t="shared" si="5"/>
        <v>-</v>
      </c>
      <c r="K78" s="115">
        <v>1202</v>
      </c>
      <c r="L78" s="116">
        <f t="shared" si="6"/>
        <v>0.55699481865284972</v>
      </c>
      <c r="M78" s="115">
        <v>1170</v>
      </c>
      <c r="N78" s="116">
        <v>-2.6622296173044901E-2</v>
      </c>
      <c r="O78" s="116">
        <v>-0.52860596293311846</v>
      </c>
    </row>
    <row r="79" spans="1:16" x14ac:dyDescent="0.25">
      <c r="A79" s="1">
        <v>5</v>
      </c>
      <c r="B79" s="114" t="s">
        <v>79</v>
      </c>
      <c r="C79" s="115">
        <v>2351</v>
      </c>
      <c r="D79" s="116">
        <v>7.7451879010082436E-2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850</v>
      </c>
      <c r="J79" s="116" t="str">
        <f t="shared" si="5"/>
        <v>-</v>
      </c>
      <c r="K79" s="115">
        <v>892</v>
      </c>
      <c r="L79" s="116">
        <f t="shared" si="6"/>
        <v>4.9411764705882266E-2</v>
      </c>
      <c r="M79" s="115">
        <v>999</v>
      </c>
      <c r="N79" s="116">
        <v>0.11995515695067271</v>
      </c>
      <c r="O79" s="116">
        <v>-0.5750744364100383</v>
      </c>
    </row>
    <row r="80" spans="1:16" x14ac:dyDescent="0.25">
      <c r="A80" s="1">
        <v>6</v>
      </c>
      <c r="B80" s="114" t="s">
        <v>81</v>
      </c>
      <c r="C80" s="115">
        <v>2309</v>
      </c>
      <c r="D80" s="116">
        <v>-0.12670196671709533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746</v>
      </c>
      <c r="J80" s="116" t="str">
        <f t="shared" si="5"/>
        <v>-</v>
      </c>
      <c r="K80" s="115">
        <v>855</v>
      </c>
      <c r="L80" s="116">
        <f t="shared" si="6"/>
        <v>0.14611260053619302</v>
      </c>
      <c r="M80" s="115">
        <v>1053</v>
      </c>
      <c r="N80" s="116">
        <v>0.23157894736842111</v>
      </c>
      <c r="O80" s="116">
        <v>-0.5439584235599827</v>
      </c>
    </row>
    <row r="81" spans="1:15" x14ac:dyDescent="0.25">
      <c r="A81" s="1">
        <v>7</v>
      </c>
      <c r="B81" s="114" t="s">
        <v>83</v>
      </c>
      <c r="C81" s="115">
        <v>2094</v>
      </c>
      <c r="D81" s="116">
        <v>-2.695167286245348E-2</v>
      </c>
      <c r="E81" s="115">
        <v>0</v>
      </c>
      <c r="F81" s="116">
        <f t="shared" si="5"/>
        <v>-1</v>
      </c>
      <c r="G81" s="115">
        <v>0</v>
      </c>
      <c r="H81" s="116" t="str">
        <f t="shared" si="5"/>
        <v>-</v>
      </c>
      <c r="I81" s="115">
        <v>979</v>
      </c>
      <c r="J81" s="116" t="str">
        <f t="shared" si="5"/>
        <v>-</v>
      </c>
      <c r="K81" s="115">
        <v>0</v>
      </c>
      <c r="L81" s="116">
        <f t="shared" si="6"/>
        <v>-1</v>
      </c>
      <c r="M81" s="115">
        <v>1280</v>
      </c>
      <c r="N81" s="116" t="s">
        <v>227</v>
      </c>
      <c r="O81" s="116">
        <v>-0.3887297039159503</v>
      </c>
    </row>
    <row r="82" spans="1:15" x14ac:dyDescent="0.25">
      <c r="A82" s="1">
        <v>8</v>
      </c>
      <c r="B82" s="114" t="s">
        <v>85</v>
      </c>
      <c r="C82" s="115">
        <v>1886</v>
      </c>
      <c r="D82" s="116">
        <v>0.24653007270323868</v>
      </c>
      <c r="E82" s="115">
        <v>0</v>
      </c>
      <c r="F82" s="116">
        <f t="shared" si="5"/>
        <v>-1</v>
      </c>
      <c r="G82" s="115">
        <v>0</v>
      </c>
      <c r="H82" s="116" t="str">
        <f t="shared" si="5"/>
        <v>-</v>
      </c>
      <c r="I82" s="115">
        <v>853</v>
      </c>
      <c r="J82" s="116" t="str">
        <f t="shared" si="5"/>
        <v>-</v>
      </c>
      <c r="K82" s="115">
        <v>0</v>
      </c>
      <c r="L82" s="116">
        <f t="shared" si="6"/>
        <v>-1</v>
      </c>
      <c r="M82" s="115">
        <v>433</v>
      </c>
      <c r="N82" s="116" t="s">
        <v>227</v>
      </c>
      <c r="O82" s="116">
        <v>-0.77041357370095442</v>
      </c>
    </row>
    <row r="83" spans="1:15" x14ac:dyDescent="0.25">
      <c r="A83" s="1">
        <v>9</v>
      </c>
      <c r="B83" s="114" t="s">
        <v>87</v>
      </c>
      <c r="C83" s="115">
        <v>2281</v>
      </c>
      <c r="D83" s="116">
        <v>-2.3544520547945202E-2</v>
      </c>
      <c r="E83" s="115">
        <v>0</v>
      </c>
      <c r="F83" s="116">
        <f t="shared" si="5"/>
        <v>-1</v>
      </c>
      <c r="G83" s="115">
        <v>0</v>
      </c>
      <c r="H83" s="116" t="str">
        <f t="shared" si="5"/>
        <v>-</v>
      </c>
      <c r="I83" s="115">
        <v>921</v>
      </c>
      <c r="J83" s="116" t="str">
        <f t="shared" si="5"/>
        <v>-</v>
      </c>
      <c r="K83" s="115">
        <v>936</v>
      </c>
      <c r="L83" s="116">
        <f t="shared" si="6"/>
        <v>1.6286644951140072E-2</v>
      </c>
      <c r="M83" s="115">
        <v>1128</v>
      </c>
      <c r="N83" s="116">
        <v>0.20512820512820507</v>
      </c>
      <c r="O83" s="116">
        <v>-0.50548005260850504</v>
      </c>
    </row>
    <row r="84" spans="1:15" x14ac:dyDescent="0.25">
      <c r="A84" s="1">
        <v>10</v>
      </c>
      <c r="B84" s="114" t="s">
        <v>89</v>
      </c>
      <c r="C84" s="115">
        <v>2322</v>
      </c>
      <c r="D84" s="116">
        <v>-3.4912718204488824E-2</v>
      </c>
      <c r="E84" s="115">
        <v>0</v>
      </c>
      <c r="F84" s="116">
        <f t="shared" si="5"/>
        <v>-1</v>
      </c>
      <c r="G84" s="115">
        <v>0</v>
      </c>
      <c r="H84" s="116" t="str">
        <f t="shared" si="5"/>
        <v>-</v>
      </c>
      <c r="I84" s="115">
        <v>1317</v>
      </c>
      <c r="J84" s="116" t="str">
        <f t="shared" si="5"/>
        <v>-</v>
      </c>
      <c r="K84" s="115">
        <v>1254</v>
      </c>
      <c r="L84" s="116">
        <f t="shared" si="6"/>
        <v>-4.783599088838264E-2</v>
      </c>
      <c r="M84" s="115">
        <v>1294</v>
      </c>
      <c r="N84" s="116">
        <v>3.1897926634768758E-2</v>
      </c>
      <c r="O84" s="116">
        <v>-0.44272179155900082</v>
      </c>
    </row>
    <row r="85" spans="1:15" x14ac:dyDescent="0.25">
      <c r="A85" s="1">
        <v>11</v>
      </c>
      <c r="B85" s="114" t="s">
        <v>91</v>
      </c>
      <c r="C85" s="115">
        <v>2605</v>
      </c>
      <c r="D85" s="116">
        <v>-0.1419631093544137</v>
      </c>
      <c r="E85" s="115">
        <v>0</v>
      </c>
      <c r="F85" s="116">
        <f t="shared" si="5"/>
        <v>-1</v>
      </c>
      <c r="G85" s="115">
        <v>0</v>
      </c>
      <c r="H85" s="116" t="str">
        <f t="shared" si="5"/>
        <v>-</v>
      </c>
      <c r="I85" s="115">
        <v>1188</v>
      </c>
      <c r="J85" s="116" t="str">
        <f t="shared" si="5"/>
        <v>-</v>
      </c>
      <c r="K85" s="115">
        <v>1515</v>
      </c>
      <c r="L85" s="116">
        <f t="shared" si="6"/>
        <v>0.2752525252525253</v>
      </c>
      <c r="M85" s="115">
        <v>1634</v>
      </c>
      <c r="N85" s="116">
        <v>7.8547854785478544E-2</v>
      </c>
      <c r="O85" s="116">
        <v>-0.37274472168905948</v>
      </c>
    </row>
    <row r="86" spans="1:15" x14ac:dyDescent="0.25">
      <c r="A86" s="1">
        <v>12</v>
      </c>
      <c r="B86" s="114" t="s">
        <v>93</v>
      </c>
      <c r="C86" s="115">
        <v>2812</v>
      </c>
      <c r="D86" s="116">
        <v>-5.7956448911222758E-2</v>
      </c>
      <c r="E86" s="115">
        <v>0</v>
      </c>
      <c r="F86" s="116">
        <f t="shared" si="5"/>
        <v>-1</v>
      </c>
      <c r="G86" s="115">
        <v>0</v>
      </c>
      <c r="H86" s="116" t="str">
        <f t="shared" si="5"/>
        <v>-</v>
      </c>
      <c r="I86" s="115">
        <v>1209</v>
      </c>
      <c r="J86" s="116" t="str">
        <f t="shared" si="5"/>
        <v>-</v>
      </c>
      <c r="K86" s="115">
        <v>1549</v>
      </c>
      <c r="L86" s="116">
        <f t="shared" si="6"/>
        <v>0.28122415219189412</v>
      </c>
      <c r="M86" s="115"/>
      <c r="N86" s="116"/>
      <c r="O86" s="116"/>
    </row>
    <row r="87" spans="1:15" ht="15.75" x14ac:dyDescent="0.25">
      <c r="B87" s="117" t="s">
        <v>30</v>
      </c>
      <c r="C87" s="118">
        <v>28271</v>
      </c>
      <c r="D87" s="119">
        <v>-4.0457522994942763E-2</v>
      </c>
      <c r="E87" s="118">
        <v>0</v>
      </c>
      <c r="F87" s="119">
        <f t="shared" si="5"/>
        <v>-1</v>
      </c>
      <c r="G87" s="118">
        <v>0</v>
      </c>
      <c r="H87" s="119" t="str">
        <f t="shared" si="5"/>
        <v>-</v>
      </c>
      <c r="I87" s="118">
        <v>10065</v>
      </c>
      <c r="J87" s="119" t="str">
        <f t="shared" si="5"/>
        <v>-</v>
      </c>
      <c r="K87" s="118">
        <v>13883</v>
      </c>
      <c r="L87" s="119">
        <f t="shared" si="6"/>
        <v>0.37933432687531043</v>
      </c>
      <c r="M87" s="118">
        <v>13688</v>
      </c>
      <c r="N87" s="119">
        <v>0.26775956284153013</v>
      </c>
      <c r="O87" s="119">
        <v>-0.46235123139164935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ht="15.75" thickBot="1" x14ac:dyDescent="0.3"/>
    <row r="95" spans="1:15" ht="16.5" thickTop="1" thickBot="1" x14ac:dyDescent="0.3">
      <c r="M95" s="296">
        <v>2024</v>
      </c>
      <c r="N95" s="297"/>
      <c r="O95" s="298"/>
    </row>
    <row r="96" spans="1:15" ht="16.5" thickTop="1" thickBot="1" x14ac:dyDescent="0.3">
      <c r="M96" s="113" t="s">
        <v>69</v>
      </c>
      <c r="N96" s="112" t="s">
        <v>317</v>
      </c>
      <c r="O96" s="112" t="s">
        <v>317</v>
      </c>
    </row>
    <row r="97" spans="13:15" x14ac:dyDescent="0.25">
      <c r="M97" s="115"/>
      <c r="N97" s="116" t="s">
        <v>227</v>
      </c>
      <c r="O97" s="116" t="s">
        <v>227</v>
      </c>
    </row>
    <row r="98" spans="13:15" x14ac:dyDescent="0.25">
      <c r="M98" s="115"/>
      <c r="N98" s="116" t="s">
        <v>227</v>
      </c>
      <c r="O98" s="116" t="s">
        <v>227</v>
      </c>
    </row>
    <row r="99" spans="13:15" x14ac:dyDescent="0.25">
      <c r="M99" s="115"/>
      <c r="N99" s="116" t="s">
        <v>227</v>
      </c>
      <c r="O99" s="116" t="s">
        <v>227</v>
      </c>
    </row>
    <row r="100" spans="13:15" x14ac:dyDescent="0.25">
      <c r="M100" s="115"/>
      <c r="N100" s="116" t="s">
        <v>227</v>
      </c>
      <c r="O100" s="116" t="s">
        <v>227</v>
      </c>
    </row>
    <row r="101" spans="13:15" x14ac:dyDescent="0.25">
      <c r="M101" s="115"/>
      <c r="N101" s="116" t="s">
        <v>227</v>
      </c>
      <c r="O101" s="116" t="s">
        <v>227</v>
      </c>
    </row>
    <row r="102" spans="13:15" x14ac:dyDescent="0.25">
      <c r="M102" s="115"/>
      <c r="N102" s="116" t="s">
        <v>227</v>
      </c>
      <c r="O102" s="116" t="s">
        <v>227</v>
      </c>
    </row>
    <row r="103" spans="13:15" x14ac:dyDescent="0.25">
      <c r="M103" s="115"/>
      <c r="N103" s="116" t="s">
        <v>227</v>
      </c>
      <c r="O103" s="116" t="s">
        <v>227</v>
      </c>
    </row>
    <row r="104" spans="13:15" x14ac:dyDescent="0.25">
      <c r="M104" s="115"/>
      <c r="N104" s="116" t="s">
        <v>227</v>
      </c>
      <c r="O104" s="116" t="s">
        <v>227</v>
      </c>
    </row>
    <row r="105" spans="13:15" x14ac:dyDescent="0.25">
      <c r="M105" s="115"/>
      <c r="N105" s="116" t="s">
        <v>227</v>
      </c>
      <c r="O105" s="116" t="s">
        <v>227</v>
      </c>
    </row>
    <row r="106" spans="13:15" x14ac:dyDescent="0.25">
      <c r="M106" s="115"/>
      <c r="N106" s="116" t="s">
        <v>227</v>
      </c>
      <c r="O106" s="116" t="s">
        <v>227</v>
      </c>
    </row>
    <row r="107" spans="13:15" x14ac:dyDescent="0.25">
      <c r="M107" s="115"/>
      <c r="N107" s="116" t="s">
        <v>227</v>
      </c>
      <c r="O107" s="116" t="s">
        <v>227</v>
      </c>
    </row>
    <row r="108" spans="13:15" x14ac:dyDescent="0.25">
      <c r="M108" s="115"/>
      <c r="N108" s="116" t="s">
        <v>227</v>
      </c>
      <c r="O108" s="116" t="s">
        <v>227</v>
      </c>
    </row>
    <row r="109" spans="13:15" ht="15.75" x14ac:dyDescent="0.25">
      <c r="M109" s="118"/>
      <c r="N109" s="119" t="s">
        <v>227</v>
      </c>
      <c r="O109" s="119" t="s">
        <v>227</v>
      </c>
    </row>
    <row r="111" spans="13:15" x14ac:dyDescent="0.25">
      <c r="M111" s="105"/>
      <c r="N111" s="105"/>
      <c r="O111" s="105"/>
    </row>
  </sheetData>
  <mergeCells count="33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CE19D-87AF-48ED-B557-81177DE96573}">
  <sheetPr>
    <tabColor rgb="FFF29140"/>
    <pageSetUpPr fitToPage="1"/>
  </sheetPr>
  <dimension ref="A1:P162"/>
  <sheetViews>
    <sheetView showGridLines="0" workbookViewId="0">
      <selection activeCell="P8" sqref="P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4" ht="6" customHeight="1" x14ac:dyDescent="0.25"/>
    <row r="6" spans="1:14" s="144" customFormat="1" ht="72" customHeight="1" x14ac:dyDescent="0.25">
      <c r="B6" s="145"/>
      <c r="C6" s="172" t="s">
        <v>288</v>
      </c>
      <c r="D6" s="172" t="s">
        <v>222</v>
      </c>
      <c r="E6" s="172" t="s">
        <v>233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644738</v>
      </c>
      <c r="D20" s="169">
        <f t="shared" si="5"/>
        <v>666172</v>
      </c>
      <c r="E20" s="169">
        <f t="shared" si="5"/>
        <v>68858</v>
      </c>
      <c r="F20" s="169">
        <f t="shared" si="5"/>
        <v>656953</v>
      </c>
      <c r="G20" s="169">
        <f t="shared" si="5"/>
        <v>739147</v>
      </c>
      <c r="H20" s="169">
        <f t="shared" si="5"/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f>IFERROR(H23/G23-1,"-")</f>
        <v>-0.12510339123242353</v>
      </c>
      <c r="J23" s="160">
        <f t="shared" ref="J23:J34" si="6">IFERROR(H23/D23-1,"-")</f>
        <v>-0.17196164133342029</v>
      </c>
      <c r="K23" s="158">
        <f t="shared" ref="K23:K33" si="7">H23-G23</f>
        <v>-5445</v>
      </c>
      <c r="L23" s="158">
        <f t="shared" ref="L23:L34" si="8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f>IFERROR(H24/G24-1,"-")</f>
        <v>-4.5309734513274358E-2</v>
      </c>
      <c r="J24" s="165">
        <f t="shared" si="6"/>
        <v>-0.32709580838323349</v>
      </c>
      <c r="K24" s="163">
        <f t="shared" si="7"/>
        <v>-512</v>
      </c>
      <c r="L24" s="163">
        <f t="shared" si="8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f>IFERROR(H25/G25-1,"-")</f>
        <v>-0.15308465739821253</v>
      </c>
      <c r="J25" s="165">
        <f t="shared" si="6"/>
        <v>-8.8933400100150273E-2</v>
      </c>
      <c r="K25" s="163">
        <f t="shared" si="7"/>
        <v>-4933</v>
      </c>
      <c r="L25" s="163">
        <f t="shared" si="8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f>IFERROR(H26/G26-1,"-")</f>
        <v>-1.7829676763639668E-2</v>
      </c>
      <c r="J26" s="160">
        <f t="shared" si="6"/>
        <v>0.11004588609211963</v>
      </c>
      <c r="K26" s="158">
        <f t="shared" si="7"/>
        <v>-19718</v>
      </c>
      <c r="L26" s="158">
        <f t="shared" si="8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f t="shared" ref="I27:I34" si="9">IFERROR(H27/G27-1,"-")</f>
        <v>-6.6551556831061509E-3</v>
      </c>
      <c r="J27" s="165">
        <f t="shared" si="6"/>
        <v>0.22753643593005068</v>
      </c>
      <c r="K27" s="163">
        <f t="shared" si="7"/>
        <v>-3388</v>
      </c>
      <c r="L27" s="163">
        <f t="shared" si="8"/>
        <v>93735</v>
      </c>
      <c r="M27" s="164">
        <f t="shared" ref="M27:M34" si="10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f t="shared" si="9"/>
        <v>1.1555639897795178E-2</v>
      </c>
      <c r="J28" s="165">
        <f t="shared" si="6"/>
        <v>-4.403466408756973E-2</v>
      </c>
      <c r="K28" s="163">
        <f t="shared" si="7"/>
        <v>1705</v>
      </c>
      <c r="L28" s="163">
        <f t="shared" si="8"/>
        <v>-6875</v>
      </c>
      <c r="M28" s="164">
        <f t="shared" si="10"/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f t="shared" si="9"/>
        <v>-0.40873272997094667</v>
      </c>
      <c r="J29" s="165">
        <f t="shared" si="6"/>
        <v>-6.5353862419877062E-2</v>
      </c>
      <c r="K29" s="163">
        <f t="shared" si="7"/>
        <v>-19555</v>
      </c>
      <c r="L29" s="163">
        <f t="shared" si="8"/>
        <v>-1978</v>
      </c>
      <c r="M29" s="164">
        <f t="shared" si="10"/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f t="shared" si="9"/>
        <v>0.10687883395375652</v>
      </c>
      <c r="J30" s="165">
        <f t="shared" si="6"/>
        <v>0.26537401102853031</v>
      </c>
      <c r="K30" s="163">
        <f t="shared" si="7"/>
        <v>4077</v>
      </c>
      <c r="L30" s="163">
        <f t="shared" si="8"/>
        <v>8855</v>
      </c>
      <c r="M30" s="164">
        <f t="shared" si="10"/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f t="shared" si="9"/>
        <v>-7.5395282529808205E-2</v>
      </c>
      <c r="J31" s="165">
        <f t="shared" si="6"/>
        <v>0.23102473955524871</v>
      </c>
      <c r="K31" s="163">
        <f t="shared" si="7"/>
        <v>-4654</v>
      </c>
      <c r="L31" s="163">
        <f t="shared" si="8"/>
        <v>10711</v>
      </c>
      <c r="M31" s="164">
        <f t="shared" si="10"/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f t="shared" si="9"/>
        <v>5.6494488869677895E-2</v>
      </c>
      <c r="J32" s="165">
        <f t="shared" si="6"/>
        <v>-9.2018322591106427E-3</v>
      </c>
      <c r="K32" s="163">
        <f t="shared" si="7"/>
        <v>1307</v>
      </c>
      <c r="L32" s="163">
        <f t="shared" si="8"/>
        <v>-227</v>
      </c>
      <c r="M32" s="164">
        <f t="shared" si="10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f t="shared" si="9"/>
        <v>-0.17340911977645113</v>
      </c>
      <c r="J33" s="165">
        <f t="shared" si="6"/>
        <v>-0.41155593733752294</v>
      </c>
      <c r="K33" s="163">
        <f t="shared" si="7"/>
        <v>-5461</v>
      </c>
      <c r="L33" s="163">
        <f t="shared" si="8"/>
        <v>-18206</v>
      </c>
      <c r="M33" s="164">
        <f t="shared" si="10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221117</v>
      </c>
      <c r="D34" s="169">
        <f t="shared" si="11"/>
        <v>231524</v>
      </c>
      <c r="E34" s="169">
        <f t="shared" si="11"/>
        <v>26000</v>
      </c>
      <c r="F34" s="169">
        <f t="shared" si="11"/>
        <v>227170</v>
      </c>
      <c r="G34" s="169">
        <f t="shared" si="11"/>
        <v>246939</v>
      </c>
      <c r="H34" s="169">
        <f t="shared" si="11"/>
        <v>253190</v>
      </c>
      <c r="I34" s="170">
        <f t="shared" si="9"/>
        <v>2.5313943929472504E-2</v>
      </c>
      <c r="J34" s="171">
        <f t="shared" si="6"/>
        <v>9.3579931238230163E-2</v>
      </c>
      <c r="K34" s="169">
        <f>H34-G34</f>
        <v>6251</v>
      </c>
      <c r="L34" s="169">
        <f t="shared" si="8"/>
        <v>21666</v>
      </c>
      <c r="M34" s="170">
        <f t="shared" si="10"/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f>IFERROR(H37/G37-1,"-")</f>
        <v>-0.23269574790147241</v>
      </c>
      <c r="J37" s="160">
        <f t="shared" ref="J37:J48" si="12">IFERROR(H37/D37-1,"-")</f>
        <v>-0.28317992492415278</v>
      </c>
      <c r="K37" s="158">
        <f t="shared" ref="K37:K47" si="13">H37-G37</f>
        <v>-8455</v>
      </c>
      <c r="L37" s="158">
        <f t="shared" ref="L37:L48" si="14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f>IFERROR(H38/G38-1,"-")</f>
        <v>-0.52316144337620174</v>
      </c>
      <c r="J38" s="165">
        <f t="shared" si="12"/>
        <v>-0.3666666666666667</v>
      </c>
      <c r="K38" s="163">
        <f t="shared" si="13"/>
        <v>-8380</v>
      </c>
      <c r="L38" s="163">
        <f t="shared" si="14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f>IFERROR(H39/G39-1,"-")</f>
        <v>-3.6914898853177558E-3</v>
      </c>
      <c r="J39" s="165">
        <f t="shared" si="12"/>
        <v>-0.24565849295669673</v>
      </c>
      <c r="K39" s="163">
        <f t="shared" si="13"/>
        <v>-75</v>
      </c>
      <c r="L39" s="163">
        <f t="shared" si="14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f>IFERROR(H40/G40-1,"-")</f>
        <v>-2.6945856881945951E-2</v>
      </c>
      <c r="J40" s="160">
        <f t="shared" si="12"/>
        <v>2.482958165954674E-4</v>
      </c>
      <c r="K40" s="158">
        <f t="shared" si="13"/>
        <v>-21865</v>
      </c>
      <c r="L40" s="158">
        <f t="shared" si="14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f t="shared" ref="I41:I48" si="15">IFERROR(H41/G41-1,"-")</f>
        <v>-1.6971007393142945E-2</v>
      </c>
      <c r="J41" s="165">
        <f t="shared" si="12"/>
        <v>-7.1344280941210148E-3</v>
      </c>
      <c r="K41" s="163">
        <f t="shared" si="13"/>
        <v>-6028</v>
      </c>
      <c r="L41" s="163">
        <f t="shared" si="14"/>
        <v>-2509</v>
      </c>
      <c r="M41" s="164">
        <f t="shared" ref="M41:M48" si="16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f t="shared" si="15"/>
        <v>8.7717420390687639E-2</v>
      </c>
      <c r="J42" s="165">
        <f t="shared" si="12"/>
        <v>-0.10358363656411951</v>
      </c>
      <c r="K42" s="163">
        <f t="shared" si="13"/>
        <v>3278</v>
      </c>
      <c r="L42" s="163">
        <f t="shared" si="14"/>
        <v>-4697</v>
      </c>
      <c r="M42" s="164">
        <f t="shared" si="16"/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f t="shared" si="15"/>
        <v>-0.10878081406459006</v>
      </c>
      <c r="J43" s="165">
        <f t="shared" si="12"/>
        <v>0.39727361246348591</v>
      </c>
      <c r="K43" s="163">
        <f t="shared" si="13"/>
        <v>-2277</v>
      </c>
      <c r="L43" s="163">
        <f t="shared" si="14"/>
        <v>5304</v>
      </c>
      <c r="M43" s="164">
        <f t="shared" si="16"/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f t="shared" si="15"/>
        <v>6.6191895771226639E-2</v>
      </c>
      <c r="J44" s="165">
        <f t="shared" si="12"/>
        <v>0.374346201743462</v>
      </c>
      <c r="K44" s="163">
        <f t="shared" si="13"/>
        <v>2398</v>
      </c>
      <c r="L44" s="163">
        <f t="shared" si="14"/>
        <v>10521</v>
      </c>
      <c r="M44" s="164">
        <f t="shared" si="16"/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f t="shared" si="15"/>
        <v>-2.2239974436811027E-2</v>
      </c>
      <c r="J45" s="165">
        <f t="shared" si="12"/>
        <v>4.0782312925170094E-2</v>
      </c>
      <c r="K45" s="163">
        <f t="shared" si="13"/>
        <v>-696</v>
      </c>
      <c r="L45" s="163">
        <f t="shared" si="14"/>
        <v>1199</v>
      </c>
      <c r="M45" s="164">
        <f t="shared" si="16"/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f t="shared" si="15"/>
        <v>2.7445193929173772E-2</v>
      </c>
      <c r="J46" s="165">
        <f t="shared" si="12"/>
        <v>-2.1677170727790962E-2</v>
      </c>
      <c r="K46" s="163">
        <f t="shared" si="13"/>
        <v>651</v>
      </c>
      <c r="L46" s="163">
        <f t="shared" si="14"/>
        <v>-540</v>
      </c>
      <c r="M46" s="164">
        <f t="shared" si="16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f t="shared" si="15"/>
        <v>-0.21124612584247549</v>
      </c>
      <c r="J47" s="165">
        <f t="shared" si="12"/>
        <v>-0.43274129634871217</v>
      </c>
      <c r="K47" s="163">
        <f t="shared" si="13"/>
        <v>-8588</v>
      </c>
      <c r="L47" s="163">
        <f t="shared" si="14"/>
        <v>-24462</v>
      </c>
      <c r="M47" s="164">
        <f t="shared" si="16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229615</v>
      </c>
      <c r="D48" s="169">
        <f t="shared" si="17"/>
        <v>240066</v>
      </c>
      <c r="E48" s="169">
        <f t="shared" si="17"/>
        <v>22568</v>
      </c>
      <c r="F48" s="169">
        <f t="shared" si="17"/>
        <v>232915</v>
      </c>
      <c r="G48" s="169">
        <f t="shared" si="17"/>
        <v>266049</v>
      </c>
      <c r="H48" s="169">
        <f t="shared" si="17"/>
        <v>255446</v>
      </c>
      <c r="I48" s="170">
        <f t="shared" si="15"/>
        <v>-3.9853560810226729E-2</v>
      </c>
      <c r="J48" s="171">
        <f t="shared" si="12"/>
        <v>6.4065715261636402E-2</v>
      </c>
      <c r="K48" s="169">
        <f>H48-G48</f>
        <v>-10603</v>
      </c>
      <c r="L48" s="169">
        <f t="shared" si="14"/>
        <v>15380</v>
      </c>
      <c r="M48" s="170">
        <f t="shared" si="16"/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f>IFERROR(H51/G51-1,"-")</f>
        <v>-0.6858590511285122</v>
      </c>
      <c r="J51" s="160">
        <f t="shared" ref="J51:J62" si="18">IFERROR(H51/D51-1,"-")</f>
        <v>-0.61117445838084383</v>
      </c>
      <c r="K51" s="158">
        <f t="shared" ref="K51:K61" si="19">H51-G51</f>
        <v>-1489</v>
      </c>
      <c r="L51" s="158">
        <f t="shared" ref="L51:L62" si="20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f>IFERROR(H52/G52-1,"-")</f>
        <v>-0.81874999999999998</v>
      </c>
      <c r="J52" s="165">
        <f t="shared" si="18"/>
        <v>-0.85870889159561514</v>
      </c>
      <c r="K52" s="163">
        <f t="shared" si="19"/>
        <v>-524</v>
      </c>
      <c r="L52" s="163">
        <f t="shared" si="20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f>IFERROR(H53/G53-1,"-")</f>
        <v>-0.63030698889614634</v>
      </c>
      <c r="J53" s="165">
        <f t="shared" si="18"/>
        <v>-0.39335476956055737</v>
      </c>
      <c r="K53" s="163">
        <f t="shared" si="19"/>
        <v>-965</v>
      </c>
      <c r="L53" s="163">
        <f t="shared" si="20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f>IFERROR(H54/G54-1,"-")</f>
        <v>-0.14846016514170945</v>
      </c>
      <c r="J54" s="160">
        <f t="shared" si="18"/>
        <v>-0.27377836989104054</v>
      </c>
      <c r="K54" s="158">
        <f t="shared" si="19"/>
        <v>-2661</v>
      </c>
      <c r="L54" s="158">
        <f t="shared" si="20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f t="shared" ref="I55:I62" si="21">IFERROR(H55/G55-1,"-")</f>
        <v>0.10464654487688652</v>
      </c>
      <c r="J55" s="165">
        <f t="shared" si="18"/>
        <v>7.7057115198451154E-2</v>
      </c>
      <c r="K55" s="163">
        <f t="shared" si="19"/>
        <v>527</v>
      </c>
      <c r="L55" s="163">
        <f t="shared" si="20"/>
        <v>398</v>
      </c>
      <c r="M55" s="164">
        <f t="shared" ref="M55:M62" si="22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f t="shared" si="21"/>
        <v>-0.32757611241217799</v>
      </c>
      <c r="J56" s="165">
        <f t="shared" si="18"/>
        <v>-0.49566362937753872</v>
      </c>
      <c r="K56" s="163">
        <f t="shared" si="19"/>
        <v>-2238</v>
      </c>
      <c r="L56" s="163">
        <f t="shared" si="20"/>
        <v>-4515</v>
      </c>
      <c r="M56" s="164">
        <f t="shared" si="22"/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f t="shared" si="21"/>
        <v>-0.24247226624405704</v>
      </c>
      <c r="J57" s="165">
        <f t="shared" si="18"/>
        <v>0.23834196891191706</v>
      </c>
      <c r="K57" s="163">
        <f t="shared" si="19"/>
        <v>-153</v>
      </c>
      <c r="L57" s="163">
        <f t="shared" si="20"/>
        <v>92</v>
      </c>
      <c r="M57" s="164">
        <f t="shared" si="22"/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f t="shared" si="21"/>
        <v>-0.43839541547277938</v>
      </c>
      <c r="J58" s="165">
        <f t="shared" si="18"/>
        <v>0.50191570881226055</v>
      </c>
      <c r="K58" s="163">
        <f t="shared" si="19"/>
        <v>-306</v>
      </c>
      <c r="L58" s="163">
        <f t="shared" si="20"/>
        <v>131</v>
      </c>
      <c r="M58" s="164">
        <f t="shared" si="22"/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f t="shared" si="21"/>
        <v>-6.9767441860465129E-2</v>
      </c>
      <c r="J59" s="165">
        <f t="shared" si="18"/>
        <v>-8.496732026143794E-2</v>
      </c>
      <c r="K59" s="163">
        <f t="shared" si="19"/>
        <v>-21</v>
      </c>
      <c r="L59" s="163">
        <f t="shared" si="20"/>
        <v>-26</v>
      </c>
      <c r="M59" s="164">
        <f t="shared" si="22"/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f t="shared" si="21"/>
        <v>-0.5</v>
      </c>
      <c r="J60" s="165">
        <f t="shared" si="18"/>
        <v>-0.92151898734177218</v>
      </c>
      <c r="K60" s="163">
        <f t="shared" si="19"/>
        <v>-31</v>
      </c>
      <c r="L60" s="163">
        <f t="shared" si="20"/>
        <v>-364</v>
      </c>
      <c r="M60" s="164">
        <f t="shared" si="22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f t="shared" si="21"/>
        <v>0.33333333333333326</v>
      </c>
      <c r="J61" s="165">
        <f t="shared" si="18"/>
        <v>-0.91208791208791207</v>
      </c>
      <c r="K61" s="163">
        <f t="shared" si="19"/>
        <v>14</v>
      </c>
      <c r="L61" s="163">
        <f t="shared" si="20"/>
        <v>-581</v>
      </c>
      <c r="M61" s="164">
        <f t="shared" si="22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4714</v>
      </c>
      <c r="D62" s="169">
        <f t="shared" si="23"/>
        <v>4758</v>
      </c>
      <c r="E62" s="169">
        <f t="shared" si="23"/>
        <v>283</v>
      </c>
      <c r="F62" s="169">
        <f t="shared" si="23"/>
        <v>3939</v>
      </c>
      <c r="G62" s="169">
        <f t="shared" si="23"/>
        <v>4322</v>
      </c>
      <c r="H62" s="169">
        <f t="shared" si="23"/>
        <v>3869</v>
      </c>
      <c r="I62" s="170">
        <f t="shared" si="21"/>
        <v>-0.10481258676538641</v>
      </c>
      <c r="J62" s="171">
        <f t="shared" si="18"/>
        <v>-0.18684321143337534</v>
      </c>
      <c r="K62" s="169">
        <f>H62-G62</f>
        <v>-453</v>
      </c>
      <c r="L62" s="169">
        <f t="shared" si="20"/>
        <v>-889</v>
      </c>
      <c r="M62" s="170">
        <f t="shared" si="22"/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f>IFERROR(H65/G65-1,"-")</f>
        <v>0.53544187938574184</v>
      </c>
      <c r="J65" s="160">
        <f t="shared" ref="J65:J76" si="24">IFERROR(H65/D65-1,"-")</f>
        <v>0.89435382685069009</v>
      </c>
      <c r="K65" s="158">
        <f t="shared" ref="K65:K75" si="25">H65-G65</f>
        <v>5265</v>
      </c>
      <c r="L65" s="158">
        <f t="shared" ref="L65:L76" si="26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f>IFERROR(H66/G66-1,"-")</f>
        <v>0.7971589722164194</v>
      </c>
      <c r="J66" s="165">
        <f t="shared" si="24"/>
        <v>1.5726674641148324</v>
      </c>
      <c r="K66" s="163">
        <f t="shared" si="25"/>
        <v>3816</v>
      </c>
      <c r="L66" s="163">
        <f t="shared" si="26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f>IFERROR(H67/G67-1,"-")</f>
        <v>0.28715814506539838</v>
      </c>
      <c r="J67" s="165">
        <f t="shared" si="24"/>
        <v>0.4040207522697794</v>
      </c>
      <c r="K67" s="163">
        <f t="shared" si="25"/>
        <v>1449</v>
      </c>
      <c r="L67" s="163">
        <f t="shared" si="26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f>IFERROR(H68/G68-1,"-")</f>
        <v>0.22846497518835429</v>
      </c>
      <c r="J68" s="160">
        <f t="shared" si="24"/>
        <v>0.32440502639390001</v>
      </c>
      <c r="K68" s="158">
        <f t="shared" si="25"/>
        <v>13858</v>
      </c>
      <c r="L68" s="158">
        <f t="shared" si="26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f t="shared" ref="I69:I76" si="27">IFERROR(H69/G69-1,"-")</f>
        <v>7.7396853665776089E-2</v>
      </c>
      <c r="J69" s="165">
        <f t="shared" si="24"/>
        <v>0.45612275599237795</v>
      </c>
      <c r="K69" s="163">
        <f t="shared" si="25"/>
        <v>2086</v>
      </c>
      <c r="L69" s="163">
        <f t="shared" si="26"/>
        <v>9096</v>
      </c>
      <c r="M69" s="164">
        <f t="shared" ref="M69:M76" si="28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f t="shared" si="27"/>
        <v>-0.25386498775795729</v>
      </c>
      <c r="J70" s="165">
        <f t="shared" si="24"/>
        <v>7.3668303740082042E-3</v>
      </c>
      <c r="K70" s="163">
        <f t="shared" si="25"/>
        <v>-3629</v>
      </c>
      <c r="L70" s="163">
        <f t="shared" si="26"/>
        <v>78</v>
      </c>
      <c r="M70" s="164">
        <f t="shared" si="28"/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f t="shared" si="27"/>
        <v>0.67547481420313793</v>
      </c>
      <c r="J71" s="165">
        <f t="shared" si="24"/>
        <v>-0.29511898558276883</v>
      </c>
      <c r="K71" s="163">
        <f t="shared" si="25"/>
        <v>1636</v>
      </c>
      <c r="L71" s="163">
        <f t="shared" si="26"/>
        <v>-1699</v>
      </c>
      <c r="M71" s="164">
        <f t="shared" si="28"/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f t="shared" si="27"/>
        <v>0.36114849708389407</v>
      </c>
      <c r="J72" s="165">
        <f t="shared" si="24"/>
        <v>3.4749262536873156</v>
      </c>
      <c r="K72" s="163">
        <f t="shared" si="25"/>
        <v>805</v>
      </c>
      <c r="L72" s="163">
        <f t="shared" si="26"/>
        <v>2356</v>
      </c>
      <c r="M72" s="164">
        <f t="shared" si="28"/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f t="shared" si="27"/>
        <v>1.5603799185888736</v>
      </c>
      <c r="J73" s="165">
        <f t="shared" si="24"/>
        <v>-0.46770098730606491</v>
      </c>
      <c r="K73" s="163">
        <f t="shared" si="25"/>
        <v>1150</v>
      </c>
      <c r="L73" s="163">
        <f t="shared" si="26"/>
        <v>-1658</v>
      </c>
      <c r="M73" s="164">
        <f t="shared" si="28"/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f t="shared" si="27"/>
        <v>1.1373976342129208</v>
      </c>
      <c r="J74" s="165">
        <f t="shared" si="24"/>
        <v>7.3092736409319237E-2</v>
      </c>
      <c r="K74" s="163">
        <f t="shared" si="25"/>
        <v>1250</v>
      </c>
      <c r="L74" s="163">
        <f t="shared" si="26"/>
        <v>160</v>
      </c>
      <c r="M74" s="164">
        <f t="shared" si="28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f t="shared" si="27"/>
        <v>18.903703703703705</v>
      </c>
      <c r="J75" s="165">
        <f t="shared" si="24"/>
        <v>0.43153969099627054</v>
      </c>
      <c r="K75" s="163">
        <f t="shared" si="25"/>
        <v>2552</v>
      </c>
      <c r="L75" s="163">
        <f t="shared" si="26"/>
        <v>810</v>
      </c>
      <c r="M75" s="164">
        <f t="shared" si="28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13749</v>
      </c>
      <c r="D76" s="169">
        <f t="shared" si="29"/>
        <v>11687</v>
      </c>
      <c r="E76" s="169">
        <f t="shared" si="29"/>
        <v>2036</v>
      </c>
      <c r="F76" s="169">
        <f t="shared" si="29"/>
        <v>31182</v>
      </c>
      <c r="G76" s="169">
        <f t="shared" si="29"/>
        <v>12788</v>
      </c>
      <c r="H76" s="169">
        <f t="shared" si="29"/>
        <v>20796</v>
      </c>
      <c r="I76" s="170">
        <f t="shared" si="27"/>
        <v>0.62621207381920541</v>
      </c>
      <c r="J76" s="171">
        <f t="shared" si="24"/>
        <v>0.77941302301702753</v>
      </c>
      <c r="K76" s="169">
        <f>H76-G76</f>
        <v>8008</v>
      </c>
      <c r="L76" s="169">
        <f t="shared" si="26"/>
        <v>9109</v>
      </c>
      <c r="M76" s="170">
        <f t="shared" si="28"/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f>IFERROR(H79/G79-1,"-")</f>
        <v>0.34133030272754517</v>
      </c>
      <c r="J79" s="160">
        <f t="shared" ref="J79:J90" si="30">IFERROR(H79/D79-1,"-")</f>
        <v>-0.13056535958294202</v>
      </c>
      <c r="K79" s="158">
        <f t="shared" ref="K79:K89" si="31">H79-G79</f>
        <v>27331</v>
      </c>
      <c r="L79" s="158">
        <f t="shared" ref="L79:L90" si="32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f>IFERROR(H80/G80-1,"-")</f>
        <v>0.62588718714979463</v>
      </c>
      <c r="J80" s="165">
        <f t="shared" si="30"/>
        <v>0.20643060078996611</v>
      </c>
      <c r="K80" s="163">
        <f t="shared" si="31"/>
        <v>6702</v>
      </c>
      <c r="L80" s="163">
        <f t="shared" si="32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f>IFERROR(H81/G81-1,"-")</f>
        <v>0.29740211060492472</v>
      </c>
      <c r="J81" s="165">
        <f t="shared" si="30"/>
        <v>-0.17514046617354562</v>
      </c>
      <c r="K81" s="163">
        <f t="shared" si="31"/>
        <v>20629</v>
      </c>
      <c r="L81" s="163">
        <f t="shared" si="32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f>IFERROR(H82/G82-1,"-")</f>
        <v>-1.3961429224861321E-3</v>
      </c>
      <c r="J82" s="160">
        <f t="shared" si="30"/>
        <v>0.10369101083966226</v>
      </c>
      <c r="K82" s="158">
        <f t="shared" si="31"/>
        <v>-525</v>
      </c>
      <c r="L82" s="158">
        <f t="shared" si="32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f t="shared" ref="I83:I90" si="33">IFERROR(H83/G83-1,"-")</f>
        <v>-1.3106461255460999E-2</v>
      </c>
      <c r="J83" s="165">
        <f t="shared" si="30"/>
        <v>0.26370691286883008</v>
      </c>
      <c r="K83" s="163">
        <f t="shared" si="31"/>
        <v>-798</v>
      </c>
      <c r="L83" s="163">
        <f t="shared" si="32"/>
        <v>12539</v>
      </c>
      <c r="M83" s="164">
        <f t="shared" ref="M83:M90" si="34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f t="shared" si="33"/>
        <v>7.2447919514462278E-3</v>
      </c>
      <c r="J84" s="165">
        <f t="shared" si="30"/>
        <v>1.0227584315876115E-2</v>
      </c>
      <c r="K84" s="163">
        <f t="shared" si="31"/>
        <v>1060</v>
      </c>
      <c r="L84" s="163">
        <f t="shared" si="32"/>
        <v>1492</v>
      </c>
      <c r="M84" s="164">
        <f t="shared" si="34"/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f t="shared" si="33"/>
        <v>8.8103402796096075E-2</v>
      </c>
      <c r="J85" s="165">
        <f t="shared" si="30"/>
        <v>1.1762068055921922</v>
      </c>
      <c r="K85" s="163">
        <f t="shared" si="31"/>
        <v>2004</v>
      </c>
      <c r="L85" s="163">
        <f t="shared" si="32"/>
        <v>13377</v>
      </c>
      <c r="M85" s="164">
        <f t="shared" si="34"/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f t="shared" si="33"/>
        <v>0.10758006677383447</v>
      </c>
      <c r="J86" s="165">
        <f t="shared" si="30"/>
        <v>0.85675787728026531</v>
      </c>
      <c r="K86" s="163">
        <f t="shared" si="31"/>
        <v>870</v>
      </c>
      <c r="L86" s="163">
        <f t="shared" si="32"/>
        <v>4133</v>
      </c>
      <c r="M86" s="164">
        <f t="shared" si="34"/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f t="shared" si="33"/>
        <v>0.11004300531242084</v>
      </c>
      <c r="J87" s="165">
        <f t="shared" si="30"/>
        <v>0.49302483838040145</v>
      </c>
      <c r="K87" s="163">
        <f t="shared" si="31"/>
        <v>435</v>
      </c>
      <c r="L87" s="163">
        <f t="shared" si="32"/>
        <v>1449</v>
      </c>
      <c r="M87" s="164">
        <f t="shared" si="34"/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f t="shared" si="33"/>
        <v>8.7635740140978857E-3</v>
      </c>
      <c r="J88" s="165">
        <f t="shared" si="30"/>
        <v>1.4951121334100037E-2</v>
      </c>
      <c r="K88" s="163">
        <f t="shared" si="31"/>
        <v>92</v>
      </c>
      <c r="L88" s="163">
        <f t="shared" si="32"/>
        <v>156</v>
      </c>
      <c r="M88" s="164">
        <f t="shared" si="34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f t="shared" si="33"/>
        <v>-0.17071636392230871</v>
      </c>
      <c r="J89" s="165">
        <f t="shared" si="30"/>
        <v>-0.43805616241274581</v>
      </c>
      <c r="K89" s="163">
        <f t="shared" si="31"/>
        <v>-2171</v>
      </c>
      <c r="L89" s="163">
        <f t="shared" si="32"/>
        <v>-8221</v>
      </c>
      <c r="M89" s="164">
        <f t="shared" si="34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98578</v>
      </c>
      <c r="D90" s="169">
        <f t="shared" si="35"/>
        <v>98466</v>
      </c>
      <c r="E90" s="169">
        <f t="shared" si="35"/>
        <v>4767</v>
      </c>
      <c r="F90" s="169">
        <f t="shared" si="35"/>
        <v>77235</v>
      </c>
      <c r="G90" s="169">
        <f t="shared" si="35"/>
        <v>110837</v>
      </c>
      <c r="H90" s="169">
        <f t="shared" si="35"/>
        <v>108820</v>
      </c>
      <c r="I90" s="170">
        <f t="shared" si="33"/>
        <v>-1.8197894205003728E-2</v>
      </c>
      <c r="J90" s="171">
        <f t="shared" si="30"/>
        <v>0.10515304775252377</v>
      </c>
      <c r="K90" s="169">
        <f>H90-G90</f>
        <v>-2017</v>
      </c>
      <c r="L90" s="169">
        <f t="shared" si="32"/>
        <v>10354</v>
      </c>
      <c r="M90" s="170">
        <f t="shared" si="34"/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f>IFERROR(H93/G93-1,"-")</f>
        <v>0.64973021582733814</v>
      </c>
      <c r="J93" s="160">
        <f t="shared" ref="J93:J104" si="36">IFERROR(H93/D93-1,"-")</f>
        <v>0.11299863491581985</v>
      </c>
      <c r="K93" s="158">
        <f t="shared" ref="K93:K103" si="37">H93-G93</f>
        <v>2890</v>
      </c>
      <c r="L93" s="158">
        <f t="shared" ref="L93:L104" si="38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f>IFERROR(H94/G94-1,"-")</f>
        <v>1.8995348837209303</v>
      </c>
      <c r="J94" s="165">
        <f t="shared" si="36"/>
        <v>-5.8308157099697833E-2</v>
      </c>
      <c r="K94" s="163">
        <f t="shared" si="37"/>
        <v>2042</v>
      </c>
      <c r="L94" s="163">
        <f t="shared" si="38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f>IFERROR(H95/G95-1,"-")</f>
        <v>0.25140824192113853</v>
      </c>
      <c r="J95" s="165">
        <f t="shared" si="36"/>
        <v>0.28571428571428581</v>
      </c>
      <c r="K95" s="163">
        <f t="shared" si="37"/>
        <v>848</v>
      </c>
      <c r="L95" s="163">
        <f t="shared" si="38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f>IFERROR(H96/G96-1,"-")</f>
        <v>-0.12933394160583944</v>
      </c>
      <c r="J96" s="160">
        <f t="shared" si="36"/>
        <v>8.5876601928920326E-3</v>
      </c>
      <c r="K96" s="158">
        <f t="shared" si="37"/>
        <v>-1134</v>
      </c>
      <c r="L96" s="158">
        <f t="shared" si="38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f t="shared" ref="I97:I104" si="39">IFERROR(H97/G97-1,"-")</f>
        <v>0.26619552414605407</v>
      </c>
      <c r="J97" s="165">
        <f t="shared" si="36"/>
        <v>0.40522875816993453</v>
      </c>
      <c r="K97" s="163">
        <f t="shared" si="37"/>
        <v>226</v>
      </c>
      <c r="L97" s="163">
        <f t="shared" si="38"/>
        <v>310</v>
      </c>
      <c r="M97" s="164">
        <f t="shared" ref="M97:M104" si="40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f t="shared" si="39"/>
        <v>1.3755158184318717E-3</v>
      </c>
      <c r="J98" s="165">
        <f t="shared" si="36"/>
        <v>-9.1136079900124844E-2</v>
      </c>
      <c r="K98" s="163">
        <f t="shared" si="37"/>
        <v>4</v>
      </c>
      <c r="L98" s="163">
        <f t="shared" si="38"/>
        <v>-292</v>
      </c>
      <c r="M98" s="164">
        <f t="shared" si="40"/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f t="shared" si="39"/>
        <v>-0.32280701754385965</v>
      </c>
      <c r="J99" s="165">
        <f t="shared" si="36"/>
        <v>6.1898211829436001E-2</v>
      </c>
      <c r="K99" s="163">
        <f t="shared" si="37"/>
        <v>-368</v>
      </c>
      <c r="L99" s="163">
        <f t="shared" si="38"/>
        <v>45</v>
      </c>
      <c r="M99" s="164">
        <f t="shared" si="40"/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f t="shared" si="39"/>
        <v>-0.16770186335403725</v>
      </c>
      <c r="J100" s="165">
        <f t="shared" si="36"/>
        <v>0.21818181818181825</v>
      </c>
      <c r="K100" s="163">
        <f t="shared" si="37"/>
        <v>-54</v>
      </c>
      <c r="L100" s="163">
        <f t="shared" si="38"/>
        <v>48</v>
      </c>
      <c r="M100" s="164">
        <f t="shared" si="40"/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f t="shared" si="39"/>
        <v>-0.48231511254019288</v>
      </c>
      <c r="J101" s="165">
        <f t="shared" si="36"/>
        <v>0.33057851239669422</v>
      </c>
      <c r="K101" s="163">
        <f t="shared" si="37"/>
        <v>-150</v>
      </c>
      <c r="L101" s="163">
        <f t="shared" si="38"/>
        <v>40</v>
      </c>
      <c r="M101" s="164">
        <f t="shared" si="40"/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f t="shared" si="39"/>
        <v>0.41463414634146334</v>
      </c>
      <c r="J102" s="165">
        <f t="shared" si="36"/>
        <v>1.9743589743589745</v>
      </c>
      <c r="K102" s="163">
        <f t="shared" si="37"/>
        <v>34</v>
      </c>
      <c r="L102" s="163">
        <f t="shared" si="38"/>
        <v>77</v>
      </c>
      <c r="M102" s="164">
        <f t="shared" si="40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f t="shared" si="39"/>
        <v>-6.1855670103092786E-2</v>
      </c>
      <c r="J103" s="165">
        <f t="shared" si="36"/>
        <v>-0.42405063291139244</v>
      </c>
      <c r="K103" s="163">
        <f t="shared" si="37"/>
        <v>-6</v>
      </c>
      <c r="L103" s="163">
        <f t="shared" si="38"/>
        <v>-67</v>
      </c>
      <c r="M103" s="164">
        <f t="shared" si="40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2116</v>
      </c>
      <c r="D104" s="169">
        <f t="shared" si="41"/>
        <v>2335</v>
      </c>
      <c r="E104" s="169">
        <f t="shared" si="41"/>
        <v>366</v>
      </c>
      <c r="F104" s="169">
        <f t="shared" si="41"/>
        <v>2155</v>
      </c>
      <c r="G104" s="169">
        <f t="shared" si="41"/>
        <v>3059</v>
      </c>
      <c r="H104" s="169">
        <f t="shared" si="41"/>
        <v>2239</v>
      </c>
      <c r="I104" s="170">
        <f t="shared" si="39"/>
        <v>-0.26806145799280812</v>
      </c>
      <c r="J104" s="171">
        <f t="shared" si="36"/>
        <v>-4.1113490364025673E-2</v>
      </c>
      <c r="K104" s="169">
        <f>H104-G104</f>
        <v>-820</v>
      </c>
      <c r="L104" s="169">
        <f t="shared" si="38"/>
        <v>-96</v>
      </c>
      <c r="M104" s="170">
        <f t="shared" si="40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f>IFERROR(H107/G107-1,"-")</f>
        <v>-0.14520762601201354</v>
      </c>
      <c r="J107" s="160">
        <f t="shared" ref="J107:J118" si="42">IFERROR(H107/D107-1,"-")</f>
        <v>-0.3705365728572344</v>
      </c>
      <c r="K107" s="158">
        <f t="shared" ref="K107:K117" si="43">H107-G107</f>
        <v>-1668</v>
      </c>
      <c r="L107" s="158">
        <f t="shared" ref="L107:L118" si="44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f>IFERROR(H108/G108-1,"-")</f>
        <v>0.34270479883664562</v>
      </c>
      <c r="J108" s="165">
        <f t="shared" si="42"/>
        <v>0.22458001768346603</v>
      </c>
      <c r="K108" s="163">
        <f t="shared" si="43"/>
        <v>707</v>
      </c>
      <c r="L108" s="163">
        <f t="shared" si="44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f>IFERROR(H109/G109-1,"-")</f>
        <v>-0.25201612903225812</v>
      </c>
      <c r="J109" s="165">
        <f t="shared" si="42"/>
        <v>-0.47147034565494494</v>
      </c>
      <c r="K109" s="163">
        <f t="shared" si="43"/>
        <v>-2375</v>
      </c>
      <c r="L109" s="163">
        <f t="shared" si="44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f>IFERROR(H110/G110-1,"-")</f>
        <v>-5.2194959897489457E-2</v>
      </c>
      <c r="J110" s="160">
        <f t="shared" si="42"/>
        <v>0.41223058211234931</v>
      </c>
      <c r="K110" s="158">
        <f t="shared" si="43"/>
        <v>-5499</v>
      </c>
      <c r="L110" s="158">
        <f t="shared" si="44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f t="shared" ref="I111:I118" si="45">IFERROR(H111/G111-1,"-")</f>
        <v>-6.2914435093088472E-2</v>
      </c>
      <c r="J111" s="165">
        <f t="shared" si="42"/>
        <v>0.58751890257074968</v>
      </c>
      <c r="K111" s="163">
        <f t="shared" si="43"/>
        <v>-3947</v>
      </c>
      <c r="L111" s="163">
        <f t="shared" si="44"/>
        <v>21757</v>
      </c>
      <c r="M111" s="164">
        <f t="shared" ref="M111:M118" si="46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f t="shared" si="45"/>
        <v>0.2281082887700534</v>
      </c>
      <c r="J112" s="165">
        <f t="shared" si="42"/>
        <v>-0.28442064264849076</v>
      </c>
      <c r="K112" s="163">
        <f t="shared" si="43"/>
        <v>1365</v>
      </c>
      <c r="L112" s="163">
        <f t="shared" si="44"/>
        <v>-2921</v>
      </c>
      <c r="M112" s="164">
        <f t="shared" si="46"/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f t="shared" si="45"/>
        <v>0.87100737100737091</v>
      </c>
      <c r="J113" s="165">
        <f t="shared" si="42"/>
        <v>2.2063157894736842</v>
      </c>
      <c r="K113" s="163">
        <f t="shared" si="43"/>
        <v>3545</v>
      </c>
      <c r="L113" s="163">
        <f t="shared" si="44"/>
        <v>5240</v>
      </c>
      <c r="M113" s="164">
        <f t="shared" si="46"/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f t="shared" si="45"/>
        <v>0.33543505674653207</v>
      </c>
      <c r="J114" s="165">
        <f t="shared" si="42"/>
        <v>1.7311411992263057</v>
      </c>
      <c r="K114" s="163">
        <f t="shared" si="43"/>
        <v>1064</v>
      </c>
      <c r="L114" s="163">
        <f t="shared" si="44"/>
        <v>2685</v>
      </c>
      <c r="M114" s="164">
        <f t="shared" si="46"/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f t="shared" si="45"/>
        <v>3.7525064451446655E-2</v>
      </c>
      <c r="J115" s="165">
        <f t="shared" si="42"/>
        <v>0.43048973143759883</v>
      </c>
      <c r="K115" s="163">
        <f t="shared" si="43"/>
        <v>131</v>
      </c>
      <c r="L115" s="163">
        <f t="shared" si="44"/>
        <v>1090</v>
      </c>
      <c r="M115" s="164">
        <f t="shared" si="46"/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f t="shared" si="45"/>
        <v>-0.78072550081212777</v>
      </c>
      <c r="J116" s="165">
        <f t="shared" si="42"/>
        <v>-0.56914893617021278</v>
      </c>
      <c r="K116" s="163">
        <f t="shared" si="43"/>
        <v>-1442</v>
      </c>
      <c r="L116" s="163">
        <f t="shared" si="44"/>
        <v>-535</v>
      </c>
      <c r="M116" s="164">
        <f t="shared" si="46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f t="shared" si="45"/>
        <v>-0.53835425383542534</v>
      </c>
      <c r="J117" s="165">
        <f t="shared" si="42"/>
        <v>-0.69493087557603683</v>
      </c>
      <c r="K117" s="163">
        <f t="shared" si="43"/>
        <v>-772</v>
      </c>
      <c r="L117" s="163">
        <f t="shared" si="44"/>
        <v>-1508</v>
      </c>
      <c r="M117" s="164">
        <f t="shared" si="46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18896</v>
      </c>
      <c r="D118" s="169">
        <f t="shared" si="47"/>
        <v>13838</v>
      </c>
      <c r="E118" s="169">
        <f t="shared" si="47"/>
        <v>893</v>
      </c>
      <c r="F118" s="169">
        <f t="shared" si="47"/>
        <v>15214</v>
      </c>
      <c r="G118" s="169">
        <f t="shared" si="47"/>
        <v>22621</v>
      </c>
      <c r="H118" s="169">
        <f t="shared" si="47"/>
        <v>17178</v>
      </c>
      <c r="I118" s="170">
        <f t="shared" si="45"/>
        <v>-0.24061712567967819</v>
      </c>
      <c r="J118" s="171">
        <f t="shared" si="42"/>
        <v>0.24136435901141784</v>
      </c>
      <c r="K118" s="169">
        <f>H118-G118</f>
        <v>-5443</v>
      </c>
      <c r="L118" s="169">
        <f t="shared" si="44"/>
        <v>3340</v>
      </c>
      <c r="M118" s="170">
        <f t="shared" si="46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f>IFERROR(H121/G121-1,"-")</f>
        <v>8.8577304169003446E-2</v>
      </c>
      <c r="J121" s="160">
        <f t="shared" ref="J121:J132" si="48">IFERROR(H121/D121-1,"-")</f>
        <v>0.31761404779145552</v>
      </c>
      <c r="K121" s="158">
        <f t="shared" ref="K121:K131" si="49">H121-G121</f>
        <v>2369</v>
      </c>
      <c r="L121" s="158">
        <f t="shared" ref="L121:L132" si="50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f>IFERROR(H122/G122-1,"-")</f>
        <v>0.11930732036433156</v>
      </c>
      <c r="J122" s="165">
        <f t="shared" si="48"/>
        <v>5.702453010512909E-2</v>
      </c>
      <c r="K122" s="163">
        <f t="shared" si="49"/>
        <v>1061</v>
      </c>
      <c r="L122" s="163">
        <f t="shared" si="50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f>IFERROR(H123/G123-1,"-")</f>
        <v>7.3269101501232337E-2</v>
      </c>
      <c r="J123" s="165">
        <f t="shared" si="48"/>
        <v>0.51116018613455316</v>
      </c>
      <c r="K123" s="163">
        <f t="shared" si="49"/>
        <v>1308</v>
      </c>
      <c r="L123" s="163">
        <f t="shared" si="50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f>IFERROR(H124/G124-1,"-")</f>
        <v>-0.1774943582028311</v>
      </c>
      <c r="J124" s="160">
        <f t="shared" si="48"/>
        <v>-5.8512720156555731E-2</v>
      </c>
      <c r="K124" s="158">
        <f t="shared" si="49"/>
        <v>-5191</v>
      </c>
      <c r="L124" s="158">
        <f t="shared" si="50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f t="shared" ref="I125:I132" si="51">IFERROR(H125/G125-1,"-")</f>
        <v>-8.6810843740481314E-2</v>
      </c>
      <c r="J125" s="165">
        <f t="shared" si="48"/>
        <v>-4.0946896992962278E-2</v>
      </c>
      <c r="K125" s="163">
        <f t="shared" si="49"/>
        <v>-285</v>
      </c>
      <c r="L125" s="163">
        <f t="shared" si="50"/>
        <v>-128</v>
      </c>
      <c r="M125" s="164">
        <f t="shared" ref="M125:M132" si="52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f t="shared" si="51"/>
        <v>-4.4194107452339648E-2</v>
      </c>
      <c r="J126" s="165">
        <f t="shared" si="48"/>
        <v>0.27183626405304118</v>
      </c>
      <c r="K126" s="163">
        <f t="shared" si="49"/>
        <v>-204</v>
      </c>
      <c r="L126" s="163">
        <f t="shared" si="50"/>
        <v>943</v>
      </c>
      <c r="M126" s="164">
        <f t="shared" si="52"/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f t="shared" si="51"/>
        <v>-0.29102384291725103</v>
      </c>
      <c r="J127" s="165">
        <f t="shared" si="48"/>
        <v>0.13340807174887903</v>
      </c>
      <c r="K127" s="163">
        <f t="shared" si="49"/>
        <v>-830</v>
      </c>
      <c r="L127" s="163">
        <f t="shared" si="50"/>
        <v>238</v>
      </c>
      <c r="M127" s="164">
        <f t="shared" si="52"/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f t="shared" si="51"/>
        <v>-0.14873035066505447</v>
      </c>
      <c r="J128" s="165">
        <f t="shared" si="48"/>
        <v>0.91825613079019064</v>
      </c>
      <c r="K128" s="163">
        <f t="shared" si="49"/>
        <v>-123</v>
      </c>
      <c r="L128" s="163">
        <f t="shared" si="50"/>
        <v>337</v>
      </c>
      <c r="M128" s="164">
        <f t="shared" si="52"/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f t="shared" si="51"/>
        <v>-0.44640998959417277</v>
      </c>
      <c r="J129" s="165">
        <f t="shared" si="48"/>
        <v>1.7208413001912115E-2</v>
      </c>
      <c r="K129" s="163">
        <f t="shared" si="49"/>
        <v>-429</v>
      </c>
      <c r="L129" s="163">
        <f t="shared" si="50"/>
        <v>9</v>
      </c>
      <c r="M129" s="164">
        <f t="shared" si="52"/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f t="shared" si="51"/>
        <v>-0.43370786516853932</v>
      </c>
      <c r="J130" s="165">
        <f t="shared" si="48"/>
        <v>-0.20504731861198733</v>
      </c>
      <c r="K130" s="163">
        <f t="shared" si="49"/>
        <v>-193</v>
      </c>
      <c r="L130" s="163">
        <f t="shared" si="50"/>
        <v>-65</v>
      </c>
      <c r="M130" s="164">
        <f t="shared" si="52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f t="shared" si="51"/>
        <v>3.1496062992125928E-2</v>
      </c>
      <c r="J131" s="165">
        <f t="shared" si="48"/>
        <v>9.244992295839749E-3</v>
      </c>
      <c r="K131" s="163">
        <f t="shared" si="49"/>
        <v>20</v>
      </c>
      <c r="L131" s="163">
        <f t="shared" si="50"/>
        <v>6</v>
      </c>
      <c r="M131" s="164">
        <f t="shared" si="52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16408</v>
      </c>
      <c r="D132" s="169">
        <f t="shared" si="53"/>
        <v>15315</v>
      </c>
      <c r="E132" s="169">
        <f t="shared" si="53"/>
        <v>3593</v>
      </c>
      <c r="F132" s="169">
        <f t="shared" si="53"/>
        <v>18075</v>
      </c>
      <c r="G132" s="169">
        <f t="shared" si="53"/>
        <v>15627</v>
      </c>
      <c r="H132" s="169">
        <f t="shared" si="53"/>
        <v>12480</v>
      </c>
      <c r="I132" s="170">
        <f t="shared" si="51"/>
        <v>-0.2013822230754464</v>
      </c>
      <c r="J132" s="171">
        <f t="shared" si="48"/>
        <v>-0.18511263467189032</v>
      </c>
      <c r="K132" s="169">
        <f>H132-G132</f>
        <v>-3147</v>
      </c>
      <c r="L132" s="169">
        <f t="shared" si="50"/>
        <v>-2835</v>
      </c>
      <c r="M132" s="170">
        <f t="shared" si="52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f>IFERROR(H135/G135-1,"-")</f>
        <v>0.28748870822041561</v>
      </c>
      <c r="J135" s="160">
        <f t="shared" ref="J135:J146" si="54">IFERROR(H135/D135-1,"-")</f>
        <v>-0.17184776292852988</v>
      </c>
      <c r="K135" s="158">
        <f t="shared" ref="K135:K145" si="55">H135-G135</f>
        <v>1273</v>
      </c>
      <c r="L135" s="158">
        <f t="shared" ref="L135:L146" si="56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f>IFERROR(H136/G136-1,"-")</f>
        <v>-0.15455065827132231</v>
      </c>
      <c r="J136" s="165">
        <f t="shared" si="54"/>
        <v>-0.41712707182320441</v>
      </c>
      <c r="K136" s="163">
        <f t="shared" si="55"/>
        <v>-270</v>
      </c>
      <c r="L136" s="163">
        <f t="shared" si="56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f>IFERROR(H137/G137-1,"-")</f>
        <v>0.57553151809026493</v>
      </c>
      <c r="J137" s="165">
        <f t="shared" si="54"/>
        <v>-2.8965517241379302E-2</v>
      </c>
      <c r="K137" s="163">
        <f t="shared" si="55"/>
        <v>1543</v>
      </c>
      <c r="L137" s="163">
        <f t="shared" si="56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f>IFERROR(H138/G138-1,"-")</f>
        <v>-1.8885853426772736E-2</v>
      </c>
      <c r="J138" s="160">
        <f t="shared" si="54"/>
        <v>0.13372198022090753</v>
      </c>
      <c r="K138" s="158">
        <f t="shared" si="55"/>
        <v>-3021</v>
      </c>
      <c r="L138" s="158">
        <f t="shared" si="56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f t="shared" ref="I139:I146" si="57">IFERROR(H139/G139-1,"-")</f>
        <v>7.0380325640312602E-2</v>
      </c>
      <c r="J139" s="165">
        <f t="shared" si="54"/>
        <v>3.5848830951384247E-2</v>
      </c>
      <c r="K139" s="163">
        <f t="shared" si="55"/>
        <v>4556</v>
      </c>
      <c r="L139" s="163">
        <f t="shared" si="56"/>
        <v>2398</v>
      </c>
      <c r="M139" s="164">
        <f t="shared" ref="M139:M146" si="58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f t="shared" si="57"/>
        <v>5.3259018423904569E-2</v>
      </c>
      <c r="J140" s="165">
        <f t="shared" si="54"/>
        <v>0.92175141242937864</v>
      </c>
      <c r="K140" s="163">
        <f t="shared" si="55"/>
        <v>1032</v>
      </c>
      <c r="L140" s="163">
        <f t="shared" si="56"/>
        <v>9789</v>
      </c>
      <c r="M140" s="164">
        <f t="shared" si="58"/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f t="shared" si="57"/>
        <v>-0.24498675747256904</v>
      </c>
      <c r="J141" s="165">
        <f t="shared" si="54"/>
        <v>0.33746648793565681</v>
      </c>
      <c r="K141" s="163">
        <f t="shared" si="55"/>
        <v>-2590</v>
      </c>
      <c r="L141" s="163">
        <f t="shared" si="56"/>
        <v>2014</v>
      </c>
      <c r="M141" s="164">
        <f t="shared" si="58"/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f t="shared" si="57"/>
        <v>-0.40667015889645541</v>
      </c>
      <c r="J142" s="165">
        <f t="shared" si="54"/>
        <v>0.43922066920796277</v>
      </c>
      <c r="K142" s="163">
        <f t="shared" si="55"/>
        <v>-2329</v>
      </c>
      <c r="L142" s="163">
        <f t="shared" si="56"/>
        <v>1037</v>
      </c>
      <c r="M142" s="164">
        <f t="shared" si="58"/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f t="shared" si="57"/>
        <v>-0.19437939110070257</v>
      </c>
      <c r="J143" s="165">
        <f t="shared" si="54"/>
        <v>-1.6791711325473413E-2</v>
      </c>
      <c r="K143" s="163">
        <f t="shared" si="55"/>
        <v>-664</v>
      </c>
      <c r="L143" s="163">
        <f t="shared" si="56"/>
        <v>-47</v>
      </c>
      <c r="M143" s="164">
        <f t="shared" si="58"/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f t="shared" si="57"/>
        <v>-0.19267743914911029</v>
      </c>
      <c r="J144" s="165">
        <f t="shared" si="54"/>
        <v>0.63708004977187893</v>
      </c>
      <c r="K144" s="163">
        <f t="shared" si="55"/>
        <v>-942</v>
      </c>
      <c r="L144" s="163">
        <f t="shared" si="56"/>
        <v>1536</v>
      </c>
      <c r="M144" s="164">
        <f t="shared" si="58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f t="shared" si="57"/>
        <v>-0.10598847406664991</v>
      </c>
      <c r="J145" s="165">
        <f t="shared" si="54"/>
        <v>-0.43238943684377984</v>
      </c>
      <c r="K145" s="163">
        <f t="shared" si="55"/>
        <v>-423</v>
      </c>
      <c r="L145" s="163">
        <f t="shared" si="56"/>
        <v>-2718</v>
      </c>
      <c r="M145" s="164">
        <f t="shared" si="58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32673</v>
      </c>
      <c r="D146" s="169">
        <f t="shared" si="59"/>
        <v>41092</v>
      </c>
      <c r="E146" s="169">
        <f t="shared" si="59"/>
        <v>7498</v>
      </c>
      <c r="F146" s="169">
        <f t="shared" si="59"/>
        <v>44065</v>
      </c>
      <c r="G146" s="169">
        <f t="shared" si="59"/>
        <v>47255</v>
      </c>
      <c r="H146" s="169">
        <f t="shared" si="59"/>
        <v>45594</v>
      </c>
      <c r="I146" s="170">
        <f t="shared" si="57"/>
        <v>-3.5149719606390906E-2</v>
      </c>
      <c r="J146" s="171">
        <f t="shared" si="54"/>
        <v>0.10955903825562152</v>
      </c>
      <c r="K146" s="169">
        <f>H146-G146</f>
        <v>-1661</v>
      </c>
      <c r="L146" s="169">
        <f t="shared" si="56"/>
        <v>4502</v>
      </c>
      <c r="M146" s="170">
        <f t="shared" si="58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f>IFERROR(H149/G149-1,"-")</f>
        <v>9.899583175445148E-3</v>
      </c>
      <c r="J149" s="160">
        <f t="shared" ref="J149:J160" si="60">IFERROR(H149/D149-1,"-")</f>
        <v>0.57956734331012005</v>
      </c>
      <c r="K149" s="158">
        <f t="shared" ref="K149:K159" si="61">H149-G149</f>
        <v>209</v>
      </c>
      <c r="L149" s="158">
        <f t="shared" ref="L149:L160" si="6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f>IFERROR(H150/G150-1,"-")</f>
        <v>-0.1848136700297428</v>
      </c>
      <c r="J150" s="165">
        <f t="shared" si="60"/>
        <v>5.2794249775381852</v>
      </c>
      <c r="K150" s="163">
        <f t="shared" si="61"/>
        <v>-3169</v>
      </c>
      <c r="L150" s="163">
        <f t="shared" si="6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f>IFERROR(H151/G151-1,"-")</f>
        <v>0.85195460277427482</v>
      </c>
      <c r="J151" s="165">
        <f t="shared" si="60"/>
        <v>-0.34856281050390348</v>
      </c>
      <c r="K151" s="163">
        <f t="shared" si="61"/>
        <v>3378</v>
      </c>
      <c r="L151" s="163">
        <f t="shared" si="6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f>IFERROR(H152/G152-1,"-")</f>
        <v>-0.183612209715039</v>
      </c>
      <c r="J152" s="160">
        <f t="shared" si="60"/>
        <v>-4.2097998619737731E-2</v>
      </c>
      <c r="K152" s="158">
        <f t="shared" si="61"/>
        <v>-9053</v>
      </c>
      <c r="L152" s="158">
        <f t="shared" si="6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f t="shared" ref="I153:I160" si="63">IFERROR(H153/G153-1,"-")</f>
        <v>-0.54634745242480043</v>
      </c>
      <c r="J153" s="165">
        <f t="shared" si="60"/>
        <v>-0.3152335063009637</v>
      </c>
      <c r="K153" s="163">
        <f t="shared" si="61"/>
        <v>-8900</v>
      </c>
      <c r="L153" s="163">
        <f t="shared" si="62"/>
        <v>-3402</v>
      </c>
      <c r="M153" s="164">
        <f t="shared" ref="M153:M160" si="6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f t="shared" si="63"/>
        <v>-2.1423106350420773E-2</v>
      </c>
      <c r="J154" s="165">
        <f t="shared" si="60"/>
        <v>-0.22896069447793588</v>
      </c>
      <c r="K154" s="163">
        <f t="shared" si="61"/>
        <v>-280</v>
      </c>
      <c r="L154" s="163">
        <f t="shared" si="62"/>
        <v>-3798</v>
      </c>
      <c r="M154" s="164">
        <f t="shared" si="64"/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f t="shared" si="63"/>
        <v>0.32506165228113448</v>
      </c>
      <c r="J155" s="165">
        <f t="shared" si="60"/>
        <v>1.1396217023394724</v>
      </c>
      <c r="K155" s="163">
        <f t="shared" si="61"/>
        <v>2109</v>
      </c>
      <c r="L155" s="163">
        <f t="shared" si="62"/>
        <v>4579</v>
      </c>
      <c r="M155" s="164">
        <f t="shared" si="64"/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f t="shared" si="63"/>
        <v>-0.1603221083455344</v>
      </c>
      <c r="J156" s="165">
        <f t="shared" si="60"/>
        <v>0.39537712895377131</v>
      </c>
      <c r="K156" s="163">
        <f t="shared" si="61"/>
        <v>-219</v>
      </c>
      <c r="L156" s="163">
        <f t="shared" si="62"/>
        <v>325</v>
      </c>
      <c r="M156" s="164">
        <f t="shared" si="64"/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f t="shared" si="63"/>
        <v>0.14883346741753822</v>
      </c>
      <c r="J157" s="165">
        <f t="shared" si="60"/>
        <v>-0.18213058419243988</v>
      </c>
      <c r="K157" s="163">
        <f t="shared" si="61"/>
        <v>185</v>
      </c>
      <c r="L157" s="163">
        <f t="shared" si="62"/>
        <v>-318</v>
      </c>
      <c r="M157" s="164">
        <f t="shared" si="64"/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f t="shared" si="63"/>
        <v>-0.13755458515283847</v>
      </c>
      <c r="J158" s="165">
        <f t="shared" si="60"/>
        <v>3.0306122448979593</v>
      </c>
      <c r="K158" s="163">
        <f t="shared" si="61"/>
        <v>-63</v>
      </c>
      <c r="L158" s="163">
        <f t="shared" si="62"/>
        <v>297</v>
      </c>
      <c r="M158" s="164">
        <f t="shared" si="6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f t="shared" si="63"/>
        <v>-0.33513513513513515</v>
      </c>
      <c r="J159" s="165">
        <f t="shared" si="60"/>
        <v>-0.43187066974595845</v>
      </c>
      <c r="K159" s="163">
        <f t="shared" si="61"/>
        <v>-248</v>
      </c>
      <c r="L159" s="163">
        <f t="shared" si="62"/>
        <v>-374</v>
      </c>
      <c r="M159" s="164">
        <f t="shared" si="6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6872</v>
      </c>
      <c r="D160" s="169">
        <f t="shared" si="65"/>
        <v>7091</v>
      </c>
      <c r="E160" s="169">
        <f t="shared" si="65"/>
        <v>854</v>
      </c>
      <c r="F160" s="169">
        <f t="shared" si="65"/>
        <v>5003</v>
      </c>
      <c r="G160" s="169">
        <f t="shared" si="65"/>
        <v>9650</v>
      </c>
      <c r="H160" s="169">
        <f t="shared" si="65"/>
        <v>8013</v>
      </c>
      <c r="I160" s="170">
        <f t="shared" si="63"/>
        <v>-0.16963730569948188</v>
      </c>
      <c r="J160" s="171">
        <f t="shared" si="60"/>
        <v>0.1300239740516147</v>
      </c>
      <c r="K160" s="169">
        <f>H160-G160</f>
        <v>-1637</v>
      </c>
      <c r="L160" s="169">
        <f t="shared" si="62"/>
        <v>922</v>
      </c>
      <c r="M160" s="170">
        <f t="shared" si="6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D73D-600E-41AD-8C24-D31DE3B2696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258</v>
      </c>
      <c r="D6" s="172" t="s">
        <v>259</v>
      </c>
      <c r="E6" s="172" t="s">
        <v>260</v>
      </c>
      <c r="F6" s="172" t="s">
        <v>261</v>
      </c>
      <c r="G6" s="172" t="s">
        <v>262</v>
      </c>
      <c r="H6" s="172" t="s">
        <v>263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907B1-2A12-4F33-A009-EE160928269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6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273CE-17B2-4CDC-B614-4432D9B4A9F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C475-95E7-44CE-BFF0-BF06961B24D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67" t="s">
        <v>42</v>
      </c>
      <c r="C7" s="270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68"/>
      <c r="C8" s="271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68"/>
      <c r="C9" s="271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68"/>
      <c r="C10" s="271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68"/>
      <c r="C11" s="271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68"/>
      <c r="C12" s="271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68"/>
      <c r="C13" s="271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68"/>
      <c r="C14" s="271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68"/>
      <c r="C15" s="271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68"/>
      <c r="C16" s="271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68"/>
      <c r="C17" s="272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68"/>
      <c r="C18" s="273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68"/>
      <c r="C19" s="274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68"/>
      <c r="C20" s="274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68"/>
      <c r="C21" s="274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68"/>
      <c r="C22" s="274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68"/>
      <c r="C23" s="274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68"/>
      <c r="C24" s="274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68"/>
      <c r="C25" s="274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68"/>
      <c r="C26" s="274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68"/>
      <c r="C27" s="274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68"/>
      <c r="C28" s="275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68"/>
      <c r="C29" s="270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68"/>
      <c r="C30" s="271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68"/>
      <c r="C31" s="271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68"/>
      <c r="C32" s="271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68"/>
      <c r="C33" s="271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68"/>
      <c r="C34" s="271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68"/>
      <c r="C35" s="271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68"/>
      <c r="C36" s="271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68"/>
      <c r="C37" s="271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68"/>
      <c r="C38" s="271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68"/>
      <c r="C39" s="272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68"/>
      <c r="C40" s="286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68"/>
      <c r="C41" s="287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68"/>
      <c r="C42" s="287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68"/>
      <c r="C43" s="287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68"/>
      <c r="C44" s="287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68"/>
      <c r="C45" s="287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68"/>
      <c r="C46" s="287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68"/>
      <c r="C47" s="287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68"/>
      <c r="C48" s="287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68"/>
      <c r="C49" s="287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68"/>
      <c r="C50" s="288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68"/>
      <c r="C51" s="276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68"/>
      <c r="C52" s="277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68"/>
      <c r="C53" s="277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68"/>
      <c r="C54" s="277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68"/>
      <c r="C55" s="277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68"/>
      <c r="C56" s="277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68"/>
      <c r="C57" s="277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68"/>
      <c r="C58" s="277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68"/>
      <c r="C59" s="277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68"/>
      <c r="C60" s="277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68"/>
      <c r="C61" s="278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68"/>
      <c r="C62" s="279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68"/>
      <c r="C63" s="280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68"/>
      <c r="C64" s="280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68"/>
      <c r="C65" s="280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68"/>
      <c r="C66" s="280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68"/>
      <c r="C67" s="280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68"/>
      <c r="C68" s="280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68"/>
      <c r="C69" s="280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68"/>
      <c r="C70" s="280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68"/>
      <c r="C71" s="280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69"/>
      <c r="C72" s="281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82"/>
      <c r="C73" s="282"/>
      <c r="D73" s="282"/>
      <c r="E73" s="282"/>
      <c r="F73" s="282"/>
      <c r="G73" s="282"/>
      <c r="H73" s="282"/>
      <c r="I73" s="282"/>
      <c r="J73" s="282"/>
      <c r="K73" s="282"/>
      <c r="L73" s="282"/>
      <c r="M73" s="282"/>
      <c r="N73" s="47"/>
    </row>
    <row r="74" spans="2:14" x14ac:dyDescent="0.25">
      <c r="B74" s="284" t="s">
        <v>55</v>
      </c>
      <c r="C74" s="284"/>
      <c r="D74" s="284"/>
      <c r="E74" s="284"/>
      <c r="F74" s="284"/>
      <c r="G74" s="284"/>
      <c r="H74" s="284"/>
      <c r="I74" s="284"/>
      <c r="J74" s="284"/>
      <c r="K74" s="284"/>
      <c r="L74" s="284"/>
      <c r="M74" s="284"/>
    </row>
    <row r="76" spans="2:14" x14ac:dyDescent="0.25">
      <c r="B76" s="56"/>
    </row>
    <row r="77" spans="2:14" ht="21.75" customHeight="1" thickBot="1" x14ac:dyDescent="0.3">
      <c r="B77" s="266" t="s">
        <v>56</v>
      </c>
      <c r="C77" s="266"/>
      <c r="D77" s="266"/>
      <c r="E77" s="266"/>
      <c r="F77" s="266"/>
      <c r="G77" s="266"/>
      <c r="H77" s="266"/>
      <c r="I77" s="266"/>
      <c r="J77" s="266"/>
      <c r="K77" s="266"/>
      <c r="L77" s="266"/>
      <c r="M77" s="266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228</v>
      </c>
      <c r="F79" s="13" t="s">
        <v>229</v>
      </c>
      <c r="G79" s="13" t="s">
        <v>230</v>
      </c>
      <c r="H79" s="13" t="s">
        <v>231</v>
      </c>
      <c r="I79" s="13" t="s">
        <v>232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67" t="s">
        <v>42</v>
      </c>
      <c r="C80" s="270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68"/>
      <c r="C81" s="271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68"/>
      <c r="C82" s="271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68"/>
      <c r="C83" s="271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68"/>
      <c r="C84" s="271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68"/>
      <c r="C85" s="271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68"/>
      <c r="C86" s="271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68"/>
      <c r="C87" s="271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68"/>
      <c r="C88" s="271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68"/>
      <c r="C89" s="271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68"/>
      <c r="C90" s="272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68"/>
      <c r="C91" s="273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68"/>
      <c r="C92" s="274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68"/>
      <c r="C93" s="274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68"/>
      <c r="C94" s="274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68"/>
      <c r="C95" s="274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68"/>
      <c r="C96" s="274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68"/>
      <c r="C97" s="274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68"/>
      <c r="C98" s="274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68"/>
      <c r="C99" s="274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68"/>
      <c r="C100" s="274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68"/>
      <c r="C101" s="275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68"/>
      <c r="C102" s="270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68"/>
      <c r="C103" s="271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68"/>
      <c r="C104" s="271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68"/>
      <c r="C105" s="271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68"/>
      <c r="C106" s="271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68"/>
      <c r="C107" s="271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68"/>
      <c r="C108" s="271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68"/>
      <c r="C109" s="271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68"/>
      <c r="C110" s="271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68"/>
      <c r="C111" s="271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68"/>
      <c r="C112" s="272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68"/>
      <c r="C113" s="273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68"/>
      <c r="C114" s="274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68"/>
      <c r="C115" s="274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68"/>
      <c r="C116" s="274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68"/>
      <c r="C117" s="274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68"/>
      <c r="C118" s="274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68"/>
      <c r="C119" s="274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68"/>
      <c r="C120" s="274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68"/>
      <c r="C121" s="274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68"/>
      <c r="C122" s="274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68"/>
      <c r="C123" s="275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68"/>
      <c r="C124" s="276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68"/>
      <c r="C125" s="277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68"/>
      <c r="C126" s="277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68"/>
      <c r="C127" s="277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68"/>
      <c r="C128" s="277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68"/>
      <c r="C129" s="277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68"/>
      <c r="C130" s="277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68"/>
      <c r="C131" s="277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68"/>
      <c r="C132" s="277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68"/>
      <c r="C133" s="277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68"/>
      <c r="C134" s="278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68"/>
      <c r="C135" s="279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68"/>
      <c r="C136" s="274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68"/>
      <c r="C137" s="274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68"/>
      <c r="C138" s="274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68"/>
      <c r="C139" s="274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68"/>
      <c r="C140" s="274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68"/>
      <c r="C141" s="274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68"/>
      <c r="C142" s="274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68"/>
      <c r="C143" s="274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68"/>
      <c r="C144" s="274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69"/>
      <c r="C145" s="275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82"/>
      <c r="C146" s="282"/>
      <c r="D146" s="282"/>
      <c r="E146" s="282"/>
      <c r="F146" s="282"/>
      <c r="G146" s="282"/>
      <c r="H146" s="282"/>
      <c r="I146" s="282"/>
      <c r="J146" s="282"/>
      <c r="K146" s="282"/>
      <c r="L146" s="282"/>
      <c r="M146" s="282"/>
      <c r="N146" s="47"/>
    </row>
    <row r="147" spans="2:14" x14ac:dyDescent="0.25">
      <c r="B147" s="284" t="s">
        <v>55</v>
      </c>
      <c r="C147" s="284"/>
      <c r="D147" s="284"/>
      <c r="E147" s="284"/>
      <c r="F147" s="284"/>
      <c r="G147" s="284"/>
      <c r="H147" s="284"/>
      <c r="I147" s="284"/>
      <c r="J147" s="284"/>
      <c r="K147" s="284"/>
      <c r="L147" s="284"/>
      <c r="M147" s="284"/>
    </row>
    <row r="148" spans="2:14" x14ac:dyDescent="0.25">
      <c r="B148" s="60"/>
    </row>
    <row r="150" spans="2:14" ht="21.75" thickBot="1" x14ac:dyDescent="0.3">
      <c r="B150" s="266" t="s">
        <v>56</v>
      </c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7" t="s">
        <v>42</v>
      </c>
      <c r="C153" s="270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8"/>
      <c r="C154" s="271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8"/>
      <c r="C155" s="271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8"/>
      <c r="C156" s="271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8"/>
      <c r="C157" s="271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8"/>
      <c r="C158" s="271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8"/>
      <c r="C159" s="271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8"/>
      <c r="C160" s="271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8"/>
      <c r="C161" s="271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8"/>
      <c r="C162" s="271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8"/>
      <c r="C163" s="272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8"/>
      <c r="C164" s="273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8"/>
      <c r="C165" s="274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8"/>
      <c r="C166" s="274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8"/>
      <c r="C167" s="274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8"/>
      <c r="C168" s="274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8"/>
      <c r="C169" s="274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8"/>
      <c r="C170" s="274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8"/>
      <c r="C171" s="274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8"/>
      <c r="C172" s="274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8"/>
      <c r="C173" s="274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8"/>
      <c r="C174" s="275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8"/>
      <c r="C175" s="270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8"/>
      <c r="C176" s="271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8"/>
      <c r="C177" s="271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8"/>
      <c r="C178" s="271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8"/>
      <c r="C179" s="271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8"/>
      <c r="C180" s="271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8"/>
      <c r="C181" s="271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8"/>
      <c r="C182" s="271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8"/>
      <c r="C183" s="271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8"/>
      <c r="C184" s="271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8"/>
      <c r="C185" s="272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8"/>
      <c r="C186" s="273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8"/>
      <c r="C187" s="274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8"/>
      <c r="C188" s="274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8"/>
      <c r="C189" s="274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8"/>
      <c r="C190" s="274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8"/>
      <c r="C191" s="274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8"/>
      <c r="C192" s="274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8"/>
      <c r="C193" s="274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8"/>
      <c r="C194" s="274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8"/>
      <c r="C195" s="274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8"/>
      <c r="C196" s="275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8"/>
      <c r="C197" s="276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8"/>
      <c r="C198" s="277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8"/>
      <c r="C199" s="277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8"/>
      <c r="C200" s="277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8"/>
      <c r="C201" s="277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8"/>
      <c r="C202" s="277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8"/>
      <c r="C203" s="277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8"/>
      <c r="C204" s="277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8"/>
      <c r="C205" s="277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8"/>
      <c r="C206" s="277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8"/>
      <c r="C207" s="278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8"/>
      <c r="C208" s="279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8"/>
      <c r="C209" s="274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8"/>
      <c r="C210" s="274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8"/>
      <c r="C211" s="274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8"/>
      <c r="C212" s="274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8"/>
      <c r="C213" s="274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8"/>
      <c r="C214" s="274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8"/>
      <c r="C215" s="274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8"/>
      <c r="C216" s="274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8"/>
      <c r="C217" s="274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69"/>
      <c r="C218" s="275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2"/>
      <c r="C219" s="282"/>
      <c r="D219" s="282"/>
      <c r="E219" s="282"/>
      <c r="F219" s="282"/>
      <c r="G219" s="282"/>
      <c r="H219" s="282"/>
      <c r="I219" s="282"/>
      <c r="J219" s="282"/>
      <c r="K219" s="282"/>
      <c r="L219" s="282"/>
      <c r="M219" s="282"/>
      <c r="N219" s="47"/>
    </row>
    <row r="220" spans="2:14" x14ac:dyDescent="0.25">
      <c r="B220" s="284" t="s">
        <v>55</v>
      </c>
      <c r="C220" s="284"/>
      <c r="D220" s="284"/>
      <c r="E220" s="284"/>
      <c r="F220" s="284"/>
      <c r="G220" s="284"/>
      <c r="H220" s="284"/>
      <c r="I220" s="284"/>
      <c r="J220" s="284"/>
      <c r="K220" s="284"/>
      <c r="L220" s="284"/>
      <c r="M220" s="284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E3FC2-E8B6-4BAD-98E4-2E66F2FF7B79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227</v>
      </c>
      <c r="E1" t="s">
        <v>227</v>
      </c>
      <c r="G1" t="s">
        <v>227</v>
      </c>
    </row>
    <row r="4" spans="1:16" ht="48.75" customHeight="1" thickBot="1" x14ac:dyDescent="0.3">
      <c r="B4" s="266" t="s">
        <v>289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 t="shared" ref="O9:O14" si="3"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si="3"/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227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 t="shared" si="3"/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227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 t="shared" si="3"/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227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227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f t="shared" ref="N17:N19" si="4">IFERROR(M17-K17,"-")</f>
        <v>-0.11574654973816134</v>
      </c>
      <c r="O17" s="185">
        <f t="shared" ref="O17:O19" si="5">IFERROR(M17-C17,"-")</f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>
        <v>2.4775360845700347</v>
      </c>
      <c r="N18" s="185">
        <f t="shared" si="4"/>
        <v>-3.5928500177645706E-2</v>
      </c>
      <c r="O18" s="185">
        <f t="shared" si="5"/>
        <v>0.20342875080907685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>
        <v>2.7401171303074672</v>
      </c>
      <c r="N19" s="185">
        <f t="shared" si="4"/>
        <v>7.7748073095541326E-2</v>
      </c>
      <c r="O19" s="185">
        <f t="shared" si="5"/>
        <v>0.38762543595530774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2.664513036809816</v>
      </c>
      <c r="N21" s="187">
        <v>0.11710020921331044</v>
      </c>
      <c r="O21" s="187">
        <v>0.20828797695347134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6" t="s">
        <v>290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1.9356746765249537</v>
      </c>
      <c r="D31" s="185">
        <v>-0.24473197781885392</v>
      </c>
      <c r="E31" s="184">
        <v>1.9042170644001308</v>
      </c>
      <c r="F31" s="185">
        <f t="shared" ref="F31:J43" si="6">IFERROR(E31-C31,"-")</f>
        <v>-3.1457612124822898E-2</v>
      </c>
      <c r="G31" s="184">
        <v>1.9158075601374571</v>
      </c>
      <c r="H31" s="185">
        <f t="shared" si="6"/>
        <v>1.159049573732629E-2</v>
      </c>
      <c r="I31" s="184">
        <v>2.7529610829103217</v>
      </c>
      <c r="J31" s="185">
        <f t="shared" si="6"/>
        <v>0.83715352277286459</v>
      </c>
      <c r="K31" s="184">
        <v>1.8540433925049309</v>
      </c>
      <c r="L31" s="185">
        <f t="shared" ref="L31:N43" si="7">IFERROR(K31-I31,"-")</f>
        <v>-0.89891769040539082</v>
      </c>
      <c r="M31" s="184">
        <v>1.7593017914561322</v>
      </c>
      <c r="N31" s="185">
        <f t="shared" si="7"/>
        <v>-9.4741601048798696E-2</v>
      </c>
      <c r="O31" s="185">
        <f t="shared" ref="O31:O36" si="8">IFERROR(M31-C31,"-")</f>
        <v>-0.17637288506882154</v>
      </c>
    </row>
    <row r="32" spans="1:16" x14ac:dyDescent="0.25">
      <c r="B32" s="114" t="s">
        <v>73</v>
      </c>
      <c r="C32" s="184">
        <v>1.895208548776284</v>
      </c>
      <c r="D32" s="185">
        <v>-0.12358436773979853</v>
      </c>
      <c r="E32" s="184">
        <v>1.7546553413917021</v>
      </c>
      <c r="F32" s="185">
        <f t="shared" si="6"/>
        <v>-0.14055320738458188</v>
      </c>
      <c r="G32" s="184">
        <v>1.6583229036295368</v>
      </c>
      <c r="H32" s="185">
        <f t="shared" si="6"/>
        <v>-9.6332437762165268E-2</v>
      </c>
      <c r="I32" s="184">
        <v>1.9862405681313804</v>
      </c>
      <c r="J32" s="185">
        <f t="shared" si="6"/>
        <v>0.32791766450184356</v>
      </c>
      <c r="K32" s="184">
        <v>1.8500483714930667</v>
      </c>
      <c r="L32" s="185">
        <f t="shared" si="7"/>
        <v>-0.13619219663831372</v>
      </c>
      <c r="M32" s="184">
        <v>2.2994923857868019</v>
      </c>
      <c r="N32" s="185">
        <f t="shared" si="7"/>
        <v>0.44944401429373526</v>
      </c>
      <c r="O32" s="185">
        <f>IFERROR(M32-C32,"-")</f>
        <v>0.40428383701051795</v>
      </c>
    </row>
    <row r="33" spans="2:16" x14ac:dyDescent="0.25">
      <c r="B33" s="114" t="s">
        <v>75</v>
      </c>
      <c r="C33" s="184">
        <v>1.8823529411764706</v>
      </c>
      <c r="D33" s="185">
        <v>-0.20996489594848811</v>
      </c>
      <c r="E33" s="184">
        <v>1.6356821589205397</v>
      </c>
      <c r="F33" s="185">
        <f t="shared" si="6"/>
        <v>-0.24667078225593086</v>
      </c>
      <c r="G33" s="184">
        <v>1.814327485380117</v>
      </c>
      <c r="H33" s="185">
        <f t="shared" si="6"/>
        <v>0.17864532645957731</v>
      </c>
      <c r="I33" s="184">
        <v>2.0317519611505417</v>
      </c>
      <c r="J33" s="185">
        <f t="shared" si="6"/>
        <v>0.21742447577042467</v>
      </c>
      <c r="K33" s="184">
        <v>1.8848289973691903</v>
      </c>
      <c r="L33" s="185">
        <f t="shared" si="7"/>
        <v>-0.14692296378135139</v>
      </c>
      <c r="M33" s="184">
        <v>1.9806231003039514</v>
      </c>
      <c r="N33" s="185">
        <f t="shared" si="7"/>
        <v>9.5794102934761094E-2</v>
      </c>
      <c r="O33" s="185">
        <f t="shared" si="8"/>
        <v>9.8270159127480827E-2</v>
      </c>
    </row>
    <row r="34" spans="2:16" x14ac:dyDescent="0.25">
      <c r="B34" s="114" t="s">
        <v>77</v>
      </c>
      <c r="C34" s="184">
        <v>2.467058823529412</v>
      </c>
      <c r="D34" s="185">
        <v>0.69891366223908946</v>
      </c>
      <c r="E34" s="184" t="s">
        <v>227</v>
      </c>
      <c r="F34" s="185" t="str">
        <f>IFERROR(E34-C34,"-")</f>
        <v>-</v>
      </c>
      <c r="G34" s="184">
        <v>1.8201368523949168</v>
      </c>
      <c r="H34" s="185" t="str">
        <f>IFERROR(G34-E34,"-")</f>
        <v>-</v>
      </c>
      <c r="I34" s="184">
        <v>2.2582731076454925</v>
      </c>
      <c r="J34" s="185">
        <f>IFERROR(I34-G34,"-")</f>
        <v>0.43813625525057565</v>
      </c>
      <c r="K34" s="184">
        <v>1.7696677080374894</v>
      </c>
      <c r="L34" s="185">
        <f>IFERROR(K34-I34,"-")</f>
        <v>-0.48860539960800309</v>
      </c>
      <c r="M34" s="184">
        <v>1.8177655677655677</v>
      </c>
      <c r="N34" s="185">
        <f>IFERROR(M34-K34,"-")</f>
        <v>4.809785972807834E-2</v>
      </c>
      <c r="O34" s="185">
        <f t="shared" si="8"/>
        <v>-0.64929325576384422</v>
      </c>
    </row>
    <row r="35" spans="2:16" x14ac:dyDescent="0.25">
      <c r="B35" s="114" t="s">
        <v>79</v>
      </c>
      <c r="C35" s="184">
        <v>2.3830369357045145</v>
      </c>
      <c r="D35" s="185">
        <v>0.34431765052208707</v>
      </c>
      <c r="E35" s="184" t="s">
        <v>227</v>
      </c>
      <c r="F35" s="185" t="str">
        <f t="shared" si="6"/>
        <v>-</v>
      </c>
      <c r="G35" s="184">
        <v>1.8474870017331022</v>
      </c>
      <c r="H35" s="185" t="str">
        <f t="shared" si="6"/>
        <v>-</v>
      </c>
      <c r="I35" s="184">
        <v>2.1116956697693241</v>
      </c>
      <c r="J35" s="185">
        <f t="shared" si="6"/>
        <v>0.26420866803622189</v>
      </c>
      <c r="K35" s="184">
        <v>2.0239369191776966</v>
      </c>
      <c r="L35" s="185">
        <f t="shared" si="7"/>
        <v>-8.7758750591627521E-2</v>
      </c>
      <c r="M35" s="184">
        <v>1.8523102310231023</v>
      </c>
      <c r="N35" s="185">
        <f t="shared" si="7"/>
        <v>-0.17162668815459425</v>
      </c>
      <c r="O35" s="185">
        <f>IFERROR(M35-C35,"-")</f>
        <v>-0.53072670468141214</v>
      </c>
    </row>
    <row r="36" spans="2:16" x14ac:dyDescent="0.25">
      <c r="B36" s="114" t="s">
        <v>81</v>
      </c>
      <c r="C36" s="184">
        <v>2.0623509369676318</v>
      </c>
      <c r="D36" s="185">
        <v>0.1909900703461016</v>
      </c>
      <c r="E36" s="184" t="s">
        <v>227</v>
      </c>
      <c r="F36" s="185" t="str">
        <f t="shared" si="6"/>
        <v>-</v>
      </c>
      <c r="G36" s="184">
        <v>1.6966057441253264</v>
      </c>
      <c r="H36" s="185" t="str">
        <f t="shared" si="6"/>
        <v>-</v>
      </c>
      <c r="I36" s="184">
        <v>2.2217877094972067</v>
      </c>
      <c r="J36" s="185">
        <f t="shared" si="6"/>
        <v>0.52518196537188033</v>
      </c>
      <c r="K36" s="184">
        <v>1.9933008526187577</v>
      </c>
      <c r="L36" s="185">
        <f t="shared" si="7"/>
        <v>-0.22848685687844905</v>
      </c>
      <c r="M36" s="184">
        <v>2.0435505319148937</v>
      </c>
      <c r="N36" s="185">
        <f t="shared" si="7"/>
        <v>5.0249679296135996E-2</v>
      </c>
      <c r="O36" s="185">
        <f t="shared" si="8"/>
        <v>-1.8800405052738167E-2</v>
      </c>
    </row>
    <row r="37" spans="2:16" x14ac:dyDescent="0.25">
      <c r="B37" s="114" t="s">
        <v>83</v>
      </c>
      <c r="C37" s="184">
        <v>1.8733018310691081</v>
      </c>
      <c r="D37" s="185">
        <v>-0.22823073598070054</v>
      </c>
      <c r="E37" s="184" t="s">
        <v>227</v>
      </c>
      <c r="F37" s="185" t="str">
        <f t="shared" si="6"/>
        <v>-</v>
      </c>
      <c r="G37" s="184">
        <v>1.9532019704433496</v>
      </c>
      <c r="H37" s="185" t="str">
        <f t="shared" si="6"/>
        <v>-</v>
      </c>
      <c r="I37" s="184">
        <v>2.0493939393939393</v>
      </c>
      <c r="J37" s="185">
        <f t="shared" si="6"/>
        <v>9.6191968950589679E-2</v>
      </c>
      <c r="K37" s="184">
        <v>1.9799121155053359</v>
      </c>
      <c r="L37" s="185">
        <f t="shared" si="7"/>
        <v>-6.9481823888603467E-2</v>
      </c>
      <c r="M37" s="184">
        <v>1.9556135770234986</v>
      </c>
      <c r="N37" s="185">
        <f t="shared" si="7"/>
        <v>-2.4298538481837273E-2</v>
      </c>
      <c r="O37" s="185">
        <f>IFERROR(M37-C37,"-")</f>
        <v>8.2311745954390503E-2</v>
      </c>
    </row>
    <row r="38" spans="2:16" x14ac:dyDescent="0.25">
      <c r="B38" s="114" t="s">
        <v>85</v>
      </c>
      <c r="C38" s="184">
        <v>2.049430894308943</v>
      </c>
      <c r="D38" s="185">
        <v>-0.43600599889494029</v>
      </c>
      <c r="E38" s="184">
        <v>2.3508196721311476</v>
      </c>
      <c r="F38" s="185">
        <f t="shared" si="6"/>
        <v>0.30138877782220463</v>
      </c>
      <c r="G38" s="184">
        <v>2.4569536423841059</v>
      </c>
      <c r="H38" s="185">
        <f t="shared" si="6"/>
        <v>0.10613397025295823</v>
      </c>
      <c r="I38" s="184">
        <v>2.3296067848882034</v>
      </c>
      <c r="J38" s="185">
        <f t="shared" si="6"/>
        <v>-0.12734685749590247</v>
      </c>
      <c r="K38" s="184">
        <v>2.120403321470937</v>
      </c>
      <c r="L38" s="185">
        <f t="shared" si="7"/>
        <v>-0.20920346341726637</v>
      </c>
      <c r="M38" s="184">
        <v>2.7328288707799766</v>
      </c>
      <c r="N38" s="185">
        <f t="shared" si="7"/>
        <v>0.61242554930903959</v>
      </c>
      <c r="O38" s="185">
        <f>IFERROR(M38-C38,"-")</f>
        <v>0.68339797647103362</v>
      </c>
    </row>
    <row r="39" spans="2:16" x14ac:dyDescent="0.25">
      <c r="B39" s="114" t="s">
        <v>87</v>
      </c>
      <c r="C39" s="184">
        <v>1.8539365871036695</v>
      </c>
      <c r="D39" s="185">
        <v>-1.0408965176059783</v>
      </c>
      <c r="E39" s="184">
        <v>2.1324549237170598</v>
      </c>
      <c r="F39" s="185">
        <f t="shared" si="6"/>
        <v>0.27851833661339032</v>
      </c>
      <c r="G39" s="184">
        <v>2.1088917525773194</v>
      </c>
      <c r="H39" s="185">
        <f t="shared" si="6"/>
        <v>-2.356317113974038E-2</v>
      </c>
      <c r="I39" s="184">
        <v>1.9187802792818467</v>
      </c>
      <c r="J39" s="185">
        <f t="shared" si="6"/>
        <v>-0.19011147329547273</v>
      </c>
      <c r="K39" s="184">
        <v>1.8982850384387937</v>
      </c>
      <c r="L39" s="185">
        <f t="shared" si="7"/>
        <v>-2.0495240843052986E-2</v>
      </c>
      <c r="M39" s="184">
        <v>1.8101173020527859</v>
      </c>
      <c r="N39" s="185">
        <f t="shared" si="7"/>
        <v>-8.8167736386007833E-2</v>
      </c>
      <c r="O39" s="185">
        <f t="shared" ref="O39:O41" si="9">IFERROR(M39-C39,"-")</f>
        <v>-4.3819285050883616E-2</v>
      </c>
    </row>
    <row r="40" spans="2:16" x14ac:dyDescent="0.25">
      <c r="B40" s="114" t="s">
        <v>89</v>
      </c>
      <c r="C40" s="184">
        <v>1.8910828025477706</v>
      </c>
      <c r="D40" s="185">
        <v>5.4737763338769563E-2</v>
      </c>
      <c r="E40" s="184">
        <v>2.0562546262028127</v>
      </c>
      <c r="F40" s="185">
        <f t="shared" si="6"/>
        <v>0.16517182365504213</v>
      </c>
      <c r="G40" s="184">
        <v>1.844381758345087</v>
      </c>
      <c r="H40" s="185">
        <f t="shared" si="6"/>
        <v>-0.21187286785772574</v>
      </c>
      <c r="I40" s="184">
        <v>2.1810207336523124</v>
      </c>
      <c r="J40" s="185">
        <f t="shared" si="6"/>
        <v>0.33663897530722542</v>
      </c>
      <c r="K40" s="184">
        <v>1.9529203539823008</v>
      </c>
      <c r="L40" s="185">
        <f t="shared" si="7"/>
        <v>-0.22810037967001162</v>
      </c>
      <c r="M40" s="184">
        <v>1.8134092346616066</v>
      </c>
      <c r="N40" s="185">
        <f t="shared" si="7"/>
        <v>-0.13951111932069415</v>
      </c>
      <c r="O40" s="185">
        <f t="shared" si="9"/>
        <v>-7.7673567886163974E-2</v>
      </c>
    </row>
    <row r="41" spans="2:16" x14ac:dyDescent="0.25">
      <c r="B41" s="114" t="s">
        <v>91</v>
      </c>
      <c r="C41" s="184">
        <v>1.7614213197969544</v>
      </c>
      <c r="D41" s="185">
        <v>-0.27511656579753496</v>
      </c>
      <c r="E41" s="184">
        <v>1.9450636942675159</v>
      </c>
      <c r="F41" s="185">
        <f t="shared" si="6"/>
        <v>0.18364237447056153</v>
      </c>
      <c r="G41" s="184">
        <v>1.8789903489235338</v>
      </c>
      <c r="H41" s="185">
        <f t="shared" si="6"/>
        <v>-6.6073345343982126E-2</v>
      </c>
      <c r="I41" s="184">
        <v>1.8751584283903675</v>
      </c>
      <c r="J41" s="185">
        <f t="shared" si="6"/>
        <v>-3.8319205331662776E-3</v>
      </c>
      <c r="K41" s="184">
        <v>1.8118126272912423</v>
      </c>
      <c r="L41" s="185">
        <f t="shared" si="7"/>
        <v>-6.3345801099125243E-2</v>
      </c>
      <c r="M41" s="184">
        <v>2.2344701583434836</v>
      </c>
      <c r="N41" s="185">
        <f t="shared" si="7"/>
        <v>0.42265753105224135</v>
      </c>
      <c r="O41" s="185">
        <f t="shared" si="9"/>
        <v>0.47304883854652924</v>
      </c>
    </row>
    <row r="42" spans="2:16" x14ac:dyDescent="0.25">
      <c r="B42" s="114" t="s">
        <v>93</v>
      </c>
      <c r="C42" s="184">
        <v>1.7360482654600302</v>
      </c>
      <c r="D42" s="185">
        <v>-0.19464180717919488</v>
      </c>
      <c r="E42" s="184">
        <v>2.1720807726075506</v>
      </c>
      <c r="F42" s="185">
        <f t="shared" si="6"/>
        <v>0.4360325071475204</v>
      </c>
      <c r="G42" s="184">
        <v>1.9224517439891635</v>
      </c>
      <c r="H42" s="185">
        <f t="shared" si="6"/>
        <v>-0.24962902861838709</v>
      </c>
      <c r="I42" s="184">
        <v>1.8219708246501936</v>
      </c>
      <c r="J42" s="185">
        <f t="shared" si="6"/>
        <v>-0.10048091933896997</v>
      </c>
      <c r="K42" s="184">
        <v>1.8590240123934934</v>
      </c>
      <c r="L42" s="185">
        <f t="shared" si="7"/>
        <v>3.7053187743299798E-2</v>
      </c>
      <c r="M42" s="184"/>
      <c r="N42" s="185"/>
      <c r="O42" s="185"/>
    </row>
    <row r="43" spans="2:16" ht="15.75" x14ac:dyDescent="0.25">
      <c r="B43" s="117" t="s">
        <v>30</v>
      </c>
      <c r="C43" s="186">
        <v>1.9648158624962957</v>
      </c>
      <c r="D43" s="187">
        <v>-0.11225081972761175</v>
      </c>
      <c r="E43" s="186">
        <v>1.9846470698371093</v>
      </c>
      <c r="F43" s="187">
        <f t="shared" si="6"/>
        <v>1.9831207340813561E-2</v>
      </c>
      <c r="G43" s="186">
        <v>1.9355328547763666</v>
      </c>
      <c r="H43" s="187">
        <f t="shared" si="6"/>
        <v>-4.911421506074265E-2</v>
      </c>
      <c r="I43" s="186">
        <v>2.098583217486468</v>
      </c>
      <c r="J43" s="187">
        <f t="shared" si="6"/>
        <v>0.16305036271010143</v>
      </c>
      <c r="K43" s="186">
        <v>1.9201526960394464</v>
      </c>
      <c r="L43" s="187">
        <f t="shared" si="7"/>
        <v>-0.17843052144702165</v>
      </c>
      <c r="M43" s="186">
        <v>1.9871161692076444</v>
      </c>
      <c r="N43" s="187">
        <v>6.2471889184878338E-2</v>
      </c>
      <c r="O43" s="187">
        <v>-5.1592600189933613E-3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6" t="s">
        <v>291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2.1795855717574826</v>
      </c>
      <c r="D53" s="185">
        <v>-0.46571357354166265</v>
      </c>
      <c r="E53" s="184">
        <v>2.4701986754966887</v>
      </c>
      <c r="F53" s="185">
        <f t="shared" ref="F53:J65" si="10">IFERROR(E53-C53,"-")</f>
        <v>0.29061310373920612</v>
      </c>
      <c r="G53" s="184">
        <v>1.8877887788778878</v>
      </c>
      <c r="H53" s="185">
        <f t="shared" si="10"/>
        <v>-0.58240989661880094</v>
      </c>
      <c r="I53" s="184">
        <v>2.7045235803657364</v>
      </c>
      <c r="J53" s="185">
        <f t="shared" si="10"/>
        <v>0.81673480148784861</v>
      </c>
      <c r="K53" s="184">
        <v>2.1779062299293512</v>
      </c>
      <c r="L53" s="185">
        <f t="shared" ref="L53:N65" si="11">IFERROR(K53-I53,"-")</f>
        <v>-0.52661735043638513</v>
      </c>
      <c r="M53" s="184">
        <v>1.8096885813148789</v>
      </c>
      <c r="N53" s="185">
        <f t="shared" si="11"/>
        <v>-0.36821764861447237</v>
      </c>
      <c r="O53" s="185">
        <f t="shared" ref="O53:O58" si="12">IFERROR(M53-C53,"-")</f>
        <v>-0.36989699044260371</v>
      </c>
    </row>
    <row r="54" spans="1:16" x14ac:dyDescent="0.25">
      <c r="A54" s="1">
        <v>2</v>
      </c>
      <c r="B54" s="114" t="s">
        <v>73</v>
      </c>
      <c r="C54" s="184">
        <v>2.1743869209809263</v>
      </c>
      <c r="D54" s="185">
        <v>-0.14428696264559582</v>
      </c>
      <c r="E54" s="184">
        <v>2.0367700072098054</v>
      </c>
      <c r="F54" s="185">
        <f t="shared" si="10"/>
        <v>-0.13761691377112095</v>
      </c>
      <c r="G54" s="184">
        <v>1.7869822485207101</v>
      </c>
      <c r="H54" s="185">
        <f t="shared" si="10"/>
        <v>-0.24978775868909531</v>
      </c>
      <c r="I54" s="184">
        <v>2.3289124668435015</v>
      </c>
      <c r="J54" s="185">
        <f t="shared" si="10"/>
        <v>0.54193021832279142</v>
      </c>
      <c r="K54" s="184">
        <v>1.910030627871363</v>
      </c>
      <c r="L54" s="185">
        <f t="shared" si="11"/>
        <v>-0.41888183897213849</v>
      </c>
      <c r="M54" s="184">
        <v>2.0161987041036715</v>
      </c>
      <c r="N54" s="185">
        <f t="shared" si="11"/>
        <v>0.10616807623230851</v>
      </c>
      <c r="O54" s="185">
        <f>IFERROR(M54-C54,"-")</f>
        <v>-0.15818821687725482</v>
      </c>
    </row>
    <row r="55" spans="1:16" x14ac:dyDescent="0.25">
      <c r="A55" s="1">
        <v>3</v>
      </c>
      <c r="B55" s="114" t="s">
        <v>75</v>
      </c>
      <c r="C55" s="184">
        <v>2.0913126188966391</v>
      </c>
      <c r="D55" s="185">
        <v>-0.27146340633995392</v>
      </c>
      <c r="E55" s="184">
        <v>1.8451612903225807</v>
      </c>
      <c r="F55" s="185">
        <f t="shared" si="10"/>
        <v>-0.24615132857405841</v>
      </c>
      <c r="G55" s="184">
        <v>1.8140000000000001</v>
      </c>
      <c r="H55" s="185">
        <f t="shared" si="10"/>
        <v>-3.1161290322580637E-2</v>
      </c>
      <c r="I55" s="184">
        <v>2.0361816782140107</v>
      </c>
      <c r="J55" s="185">
        <f t="shared" si="10"/>
        <v>0.22218167821401069</v>
      </c>
      <c r="K55" s="184">
        <v>1.9119541875447388</v>
      </c>
      <c r="L55" s="185">
        <f t="shared" si="11"/>
        <v>-0.12422749066927197</v>
      </c>
      <c r="M55" s="184">
        <v>2.1184280403611258</v>
      </c>
      <c r="N55" s="185">
        <f t="shared" si="11"/>
        <v>0.20647385281638697</v>
      </c>
      <c r="O55" s="185">
        <f t="shared" si="12"/>
        <v>2.7115421464486644E-2</v>
      </c>
    </row>
    <row r="56" spans="1:16" x14ac:dyDescent="0.25">
      <c r="A56" s="1">
        <v>4</v>
      </c>
      <c r="B56" s="114" t="s">
        <v>77</v>
      </c>
      <c r="C56" s="184">
        <v>2.6987638256343525</v>
      </c>
      <c r="D56" s="185">
        <v>0.83363454541073256</v>
      </c>
      <c r="E56" s="184" t="s">
        <v>227</v>
      </c>
      <c r="F56" s="185" t="str">
        <f>IFERROR(E56-C56,"-")</f>
        <v>-</v>
      </c>
      <c r="G56" s="184">
        <v>1.8374760994263861</v>
      </c>
      <c r="H56" s="185" t="str">
        <f>IFERROR(G56-E56,"-")</f>
        <v>-</v>
      </c>
      <c r="I56" s="184">
        <v>2.7884615384615383</v>
      </c>
      <c r="J56" s="185">
        <f>IFERROR(I56-G56,"-")</f>
        <v>0.9509854390351522</v>
      </c>
      <c r="K56" s="184">
        <v>1.8283518360375748</v>
      </c>
      <c r="L56" s="185">
        <f>IFERROR(K56-I56,"-")</f>
        <v>-0.96010970242396354</v>
      </c>
      <c r="M56" s="184">
        <v>1.8955807587016034</v>
      </c>
      <c r="N56" s="185">
        <f>IFERROR(M56-K56,"-")</f>
        <v>6.7228922664028579E-2</v>
      </c>
      <c r="O56" s="185">
        <f t="shared" si="12"/>
        <v>-0.8031830669327491</v>
      </c>
    </row>
    <row r="57" spans="1:16" x14ac:dyDescent="0.25">
      <c r="A57" s="1">
        <v>5</v>
      </c>
      <c r="B57" s="114" t="s">
        <v>79</v>
      </c>
      <c r="C57" s="184">
        <v>2.7460815047021945</v>
      </c>
      <c r="D57" s="185">
        <v>0.54195632689280604</v>
      </c>
      <c r="E57" s="184" t="s">
        <v>227</v>
      </c>
      <c r="F57" s="185" t="str">
        <f t="shared" si="10"/>
        <v>-</v>
      </c>
      <c r="G57" s="184">
        <v>1.8921282798833818</v>
      </c>
      <c r="H57" s="185" t="str">
        <f t="shared" si="10"/>
        <v>-</v>
      </c>
      <c r="I57" s="184">
        <v>2.4585942936673626</v>
      </c>
      <c r="J57" s="185">
        <f t="shared" si="10"/>
        <v>0.56646601378398076</v>
      </c>
      <c r="K57" s="184">
        <v>2.3117593436645398</v>
      </c>
      <c r="L57" s="185">
        <f t="shared" si="11"/>
        <v>-0.14683495000282276</v>
      </c>
      <c r="M57" s="184">
        <v>2.032228778937812</v>
      </c>
      <c r="N57" s="185">
        <f t="shared" si="11"/>
        <v>-0.27953056472672788</v>
      </c>
      <c r="O57" s="185">
        <f t="shared" si="12"/>
        <v>-0.71385272576438252</v>
      </c>
    </row>
    <row r="58" spans="1:16" x14ac:dyDescent="0.25">
      <c r="A58" s="1">
        <v>6</v>
      </c>
      <c r="B58" s="114" t="s">
        <v>81</v>
      </c>
      <c r="C58" s="184">
        <v>2.2594631796283551</v>
      </c>
      <c r="D58" s="185">
        <v>0.18713613560319775</v>
      </c>
      <c r="E58" s="184" t="s">
        <v>227</v>
      </c>
      <c r="F58" s="185" t="str">
        <f t="shared" si="10"/>
        <v>-</v>
      </c>
      <c r="G58" s="184">
        <v>1.8134969325153374</v>
      </c>
      <c r="H58" s="185" t="str">
        <f t="shared" si="10"/>
        <v>-</v>
      </c>
      <c r="I58" s="184">
        <v>2.155002891844997</v>
      </c>
      <c r="J58" s="185">
        <f t="shared" si="10"/>
        <v>0.34150595932965966</v>
      </c>
      <c r="K58" s="184">
        <v>2.1816707218167073</v>
      </c>
      <c r="L58" s="185">
        <f t="shared" si="11"/>
        <v>2.6667829971710244E-2</v>
      </c>
      <c r="M58" s="184">
        <v>2.174083769633508</v>
      </c>
      <c r="N58" s="185">
        <f t="shared" si="11"/>
        <v>-7.5869521831992692E-3</v>
      </c>
      <c r="O58" s="185">
        <f t="shared" si="12"/>
        <v>-8.5379409994847055E-2</v>
      </c>
    </row>
    <row r="59" spans="1:16" x14ac:dyDescent="0.25">
      <c r="A59" s="1">
        <v>7</v>
      </c>
      <c r="B59" s="114" t="s">
        <v>83</v>
      </c>
      <c r="C59" s="184">
        <v>2.186840471756673</v>
      </c>
      <c r="D59" s="185">
        <v>-2.4915902181004146E-2</v>
      </c>
      <c r="E59" s="184" t="s">
        <v>227</v>
      </c>
      <c r="F59" s="185" t="str">
        <f t="shared" si="10"/>
        <v>-</v>
      </c>
      <c r="G59" s="184">
        <v>1.9929577464788732</v>
      </c>
      <c r="H59" s="185" t="str">
        <f t="shared" si="10"/>
        <v>-</v>
      </c>
      <c r="I59" s="184">
        <v>2.4557438794726929</v>
      </c>
      <c r="J59" s="185">
        <f t="shared" si="10"/>
        <v>0.46278613299381965</v>
      </c>
      <c r="K59" s="184">
        <v>2.1775417298937785</v>
      </c>
      <c r="L59" s="185">
        <f t="shared" si="11"/>
        <v>-0.27820214957891443</v>
      </c>
      <c r="M59" s="184">
        <v>2.2250136537411249</v>
      </c>
      <c r="N59" s="185">
        <f t="shared" si="11"/>
        <v>4.7471923847346442E-2</v>
      </c>
      <c r="O59" s="185">
        <f>IFERROR(M59-C59,"-")</f>
        <v>3.8173181984451965E-2</v>
      </c>
    </row>
    <row r="60" spans="1:16" x14ac:dyDescent="0.25">
      <c r="A60" s="1">
        <v>8</v>
      </c>
      <c r="B60" s="114" t="s">
        <v>85</v>
      </c>
      <c r="C60" s="184">
        <v>2.4192634560906514</v>
      </c>
      <c r="D60" s="185">
        <v>-0.20022806933307757</v>
      </c>
      <c r="E60" s="184">
        <v>2.4185218165627784</v>
      </c>
      <c r="F60" s="185">
        <f t="shared" si="10"/>
        <v>-7.4163952787298371E-4</v>
      </c>
      <c r="G60" s="184">
        <v>2.6215071972904318</v>
      </c>
      <c r="H60" s="185">
        <f t="shared" si="10"/>
        <v>0.20298538072765338</v>
      </c>
      <c r="I60" s="184">
        <v>2.5198487712665405</v>
      </c>
      <c r="J60" s="185">
        <f t="shared" si="10"/>
        <v>-0.1016584260238913</v>
      </c>
      <c r="K60" s="184">
        <v>2.29901707190895</v>
      </c>
      <c r="L60" s="185">
        <f t="shared" si="11"/>
        <v>-0.22083169935759051</v>
      </c>
      <c r="M60" s="184">
        <v>2.3365758754863815</v>
      </c>
      <c r="N60" s="185">
        <f t="shared" si="11"/>
        <v>3.7558803577431465E-2</v>
      </c>
      <c r="O60" s="185">
        <f>IFERROR(M60-C60,"-")</f>
        <v>-8.268758060426995E-2</v>
      </c>
    </row>
    <row r="61" spans="1:16" x14ac:dyDescent="0.25">
      <c r="A61" s="1">
        <v>9</v>
      </c>
      <c r="B61" s="114" t="s">
        <v>87</v>
      </c>
      <c r="C61" s="184">
        <v>2.0783045977011496</v>
      </c>
      <c r="D61" s="185">
        <v>-1.2707520060724353</v>
      </c>
      <c r="E61" s="184">
        <v>2.3158584534731324</v>
      </c>
      <c r="F61" s="185">
        <f t="shared" si="10"/>
        <v>0.23755385577198274</v>
      </c>
      <c r="G61" s="184">
        <v>2.1552369077306732</v>
      </c>
      <c r="H61" s="185">
        <f t="shared" si="10"/>
        <v>-0.16062154574245913</v>
      </c>
      <c r="I61" s="184">
        <v>2.1402838427947599</v>
      </c>
      <c r="J61" s="185">
        <f t="shared" si="10"/>
        <v>-1.4953064935913307E-2</v>
      </c>
      <c r="K61" s="184">
        <v>1.996734693877551</v>
      </c>
      <c r="L61" s="185">
        <f t="shared" si="11"/>
        <v>-0.14354914891720894</v>
      </c>
      <c r="M61" s="184">
        <v>2.0187553282182438</v>
      </c>
      <c r="N61" s="185">
        <f t="shared" si="11"/>
        <v>2.2020634340692791E-2</v>
      </c>
      <c r="O61" s="185">
        <f t="shared" ref="O61:O63" si="13">IFERROR(M61-C61,"-")</f>
        <v>-5.9549269482905842E-2</v>
      </c>
    </row>
    <row r="62" spans="1:16" x14ac:dyDescent="0.25">
      <c r="A62" s="1">
        <v>10</v>
      </c>
      <c r="B62" s="114" t="s">
        <v>89</v>
      </c>
      <c r="C62" s="184">
        <v>1.955193482688391</v>
      </c>
      <c r="D62" s="185">
        <v>-3.5820637979131487E-2</v>
      </c>
      <c r="E62" s="184">
        <v>2.404040404040404</v>
      </c>
      <c r="F62" s="185">
        <f t="shared" si="10"/>
        <v>0.44884692135201298</v>
      </c>
      <c r="G62" s="184">
        <v>1.8752688172043011</v>
      </c>
      <c r="H62" s="185">
        <f t="shared" si="10"/>
        <v>-0.52877158683610292</v>
      </c>
      <c r="I62" s="184">
        <v>2.4211590296495955</v>
      </c>
      <c r="J62" s="185">
        <f t="shared" si="10"/>
        <v>0.54589021244529445</v>
      </c>
      <c r="K62" s="184">
        <v>2.0656192236598891</v>
      </c>
      <c r="L62" s="185">
        <f t="shared" si="11"/>
        <v>-0.35553980598970636</v>
      </c>
      <c r="M62" s="184">
        <v>2.0150204824761038</v>
      </c>
      <c r="N62" s="185">
        <f t="shared" si="11"/>
        <v>-5.0598741183785378E-2</v>
      </c>
      <c r="O62" s="185">
        <f t="shared" si="13"/>
        <v>5.9826999787712776E-2</v>
      </c>
    </row>
    <row r="63" spans="1:16" x14ac:dyDescent="0.25">
      <c r="A63" s="1">
        <v>11</v>
      </c>
      <c r="B63" s="114" t="s">
        <v>91</v>
      </c>
      <c r="C63" s="184">
        <v>1.8835341365461848</v>
      </c>
      <c r="D63" s="185">
        <v>-0.65971845860952461</v>
      </c>
      <c r="E63" s="184">
        <v>2.1905737704918034</v>
      </c>
      <c r="F63" s="185">
        <f t="shared" si="10"/>
        <v>0.30703963394561851</v>
      </c>
      <c r="G63" s="184">
        <v>1.9847826086956522</v>
      </c>
      <c r="H63" s="185">
        <f t="shared" si="10"/>
        <v>-0.2057911617961512</v>
      </c>
      <c r="I63" s="184">
        <v>2.0983709273182956</v>
      </c>
      <c r="J63" s="185">
        <f t="shared" si="10"/>
        <v>0.1135883186226434</v>
      </c>
      <c r="K63" s="184">
        <v>1.8906950672645739</v>
      </c>
      <c r="L63" s="185">
        <f t="shared" si="11"/>
        <v>-0.20767586005372163</v>
      </c>
      <c r="M63" s="184">
        <v>2.0650684931506849</v>
      </c>
      <c r="N63" s="185">
        <f t="shared" si="11"/>
        <v>0.17437342588611093</v>
      </c>
      <c r="O63" s="185">
        <f t="shared" si="13"/>
        <v>0.18153435660450001</v>
      </c>
    </row>
    <row r="64" spans="1:16" x14ac:dyDescent="0.25">
      <c r="A64" s="1">
        <v>12</v>
      </c>
      <c r="B64" s="114" t="s">
        <v>93</v>
      </c>
      <c r="C64" s="184">
        <v>1.9921540656205421</v>
      </c>
      <c r="D64" s="185">
        <v>-0.27021427514377705</v>
      </c>
      <c r="E64" s="184">
        <v>1.8355795148247978</v>
      </c>
      <c r="F64" s="185">
        <f t="shared" si="10"/>
        <v>-0.15657455079574434</v>
      </c>
      <c r="G64" s="184">
        <v>2.1591062965470549</v>
      </c>
      <c r="H64" s="185">
        <f t="shared" si="10"/>
        <v>0.32352678172225713</v>
      </c>
      <c r="I64" s="184">
        <v>2.0200647249190937</v>
      </c>
      <c r="J64" s="185">
        <f t="shared" si="10"/>
        <v>-0.13904157162796116</v>
      </c>
      <c r="K64" s="184">
        <v>2.0252631578947367</v>
      </c>
      <c r="L64" s="185">
        <f t="shared" si="11"/>
        <v>5.1984329756429304E-3</v>
      </c>
      <c r="M64" s="184"/>
      <c r="N64" s="185"/>
      <c r="O64" s="185"/>
    </row>
    <row r="65" spans="1:16" ht="15.75" x14ac:dyDescent="0.25">
      <c r="B65" s="117" t="s">
        <v>30</v>
      </c>
      <c r="C65" s="186">
        <v>2.2224757875987979</v>
      </c>
      <c r="D65" s="187">
        <v>-0.11626151117960148</v>
      </c>
      <c r="E65" s="186">
        <v>2.2143343779806512</v>
      </c>
      <c r="F65" s="187">
        <f t="shared" si="10"/>
        <v>-8.1414096181466888E-3</v>
      </c>
      <c r="G65" s="186">
        <v>2.0525580095051721</v>
      </c>
      <c r="H65" s="187">
        <f t="shared" si="10"/>
        <v>-0.16177636847547916</v>
      </c>
      <c r="I65" s="186">
        <v>2.3243721461187214</v>
      </c>
      <c r="J65" s="187">
        <f t="shared" si="10"/>
        <v>0.27181413661354936</v>
      </c>
      <c r="K65" s="186">
        <v>2.0556463538018521</v>
      </c>
      <c r="L65" s="187">
        <f t="shared" si="11"/>
        <v>-0.26872579231686933</v>
      </c>
      <c r="M65" s="186">
        <v>2.0595710165825523</v>
      </c>
      <c r="N65" s="187">
        <v>2.1409502537093061E-3</v>
      </c>
      <c r="O65" s="187">
        <v>-0.18239952193471431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6" t="s">
        <v>292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1.7089871611982881</v>
      </c>
      <c r="D75" s="185">
        <v>3.0278475571846819E-2</v>
      </c>
      <c r="E75" s="184">
        <v>1.5348460291734198</v>
      </c>
      <c r="F75" s="185">
        <f t="shared" ref="F75:J77" si="14">IFERROR(E75-C75,"-")</f>
        <v>-0.17414113202486825</v>
      </c>
      <c r="G75" s="184">
        <v>1.946236559139785</v>
      </c>
      <c r="H75" s="185">
        <f t="shared" si="14"/>
        <v>0.41139052996636516</v>
      </c>
      <c r="I75" s="184">
        <v>2.8215258855585832</v>
      </c>
      <c r="J75" s="185">
        <f t="shared" si="14"/>
        <v>0.8752893264187982</v>
      </c>
      <c r="K75" s="184">
        <v>1.5144781144781145</v>
      </c>
      <c r="L75" s="185">
        <f t="shared" ref="L75:L77" si="15">IFERROR(K75-I75,"-")</f>
        <v>-1.3070477710804687</v>
      </c>
      <c r="M75" s="184">
        <v>1.6598360655737705</v>
      </c>
      <c r="N75" s="185">
        <f t="shared" ref="N75:N77" si="16">IFERROR(M75-K75,"-")</f>
        <v>0.14535795109565597</v>
      </c>
      <c r="O75" s="185">
        <f t="shared" ref="O75" si="17">IFERROR(M75-C75,"-")</f>
        <v>-4.9151095624517582E-2</v>
      </c>
    </row>
    <row r="76" spans="1:16" x14ac:dyDescent="0.25">
      <c r="A76" s="1">
        <v>2</v>
      </c>
      <c r="B76" s="114" t="s">
        <v>73</v>
      </c>
      <c r="C76" s="184">
        <v>1.6092114445219818</v>
      </c>
      <c r="D76" s="185">
        <v>-6.5730370838762875E-2</v>
      </c>
      <c r="E76" s="184">
        <v>1.5209080047789725</v>
      </c>
      <c r="F76" s="185">
        <f t="shared" si="14"/>
        <v>-8.830343974300936E-2</v>
      </c>
      <c r="G76" s="184">
        <v>1.5639913232104121</v>
      </c>
      <c r="H76" s="185">
        <f t="shared" si="14"/>
        <v>4.3083318431439643E-2</v>
      </c>
      <c r="I76" s="184">
        <v>1.6408199643493762</v>
      </c>
      <c r="J76" s="185">
        <f t="shared" si="14"/>
        <v>7.6828641138964038E-2</v>
      </c>
      <c r="K76" s="184">
        <v>1.5296523517382412</v>
      </c>
      <c r="L76" s="185">
        <f t="shared" si="15"/>
        <v>-0.11116761261113495</v>
      </c>
      <c r="M76" s="184">
        <v>3.9650793650793652</v>
      </c>
      <c r="N76" s="185">
        <f t="shared" si="16"/>
        <v>2.435427013341124</v>
      </c>
      <c r="O76" s="185">
        <f>IFERROR(M76-C76,"-")</f>
        <v>2.3558679205573831</v>
      </c>
    </row>
    <row r="77" spans="1:16" x14ac:dyDescent="0.25">
      <c r="A77" s="1">
        <v>3</v>
      </c>
      <c r="B77" s="114" t="s">
        <v>75</v>
      </c>
      <c r="C77" s="184">
        <v>1.6466380543633763</v>
      </c>
      <c r="D77" s="185">
        <v>-0.1496326638686678</v>
      </c>
      <c r="E77" s="184">
        <v>1.453781512605042</v>
      </c>
      <c r="F77" s="185">
        <f t="shared" si="14"/>
        <v>-0.19285654175833433</v>
      </c>
      <c r="G77" s="184">
        <v>1.814516129032258</v>
      </c>
      <c r="H77" s="185">
        <f t="shared" si="14"/>
        <v>0.36073461642721605</v>
      </c>
      <c r="I77" s="184">
        <v>2.0275761973875182</v>
      </c>
      <c r="J77" s="185">
        <f t="shared" si="14"/>
        <v>0.21306006835526015</v>
      </c>
      <c r="K77" s="184">
        <v>1.7639553429027113</v>
      </c>
      <c r="L77" s="185">
        <f t="shared" si="15"/>
        <v>-0.26362085448480688</v>
      </c>
      <c r="M77" s="184">
        <v>1.6341789052069426</v>
      </c>
      <c r="N77" s="185">
        <f t="shared" si="16"/>
        <v>-0.12977643769576863</v>
      </c>
      <c r="O77" s="185">
        <f t="shared" ref="O77:O80" si="18">IFERROR(M77-C77,"-")</f>
        <v>-1.2459149156433647E-2</v>
      </c>
    </row>
    <row r="78" spans="1:16" x14ac:dyDescent="0.25">
      <c r="A78" s="1">
        <v>4</v>
      </c>
      <c r="B78" s="114" t="s">
        <v>77</v>
      </c>
      <c r="C78" s="184">
        <v>2.1154985192497531</v>
      </c>
      <c r="D78" s="185">
        <v>0.43718136714619327</v>
      </c>
      <c r="E78" s="184" t="s">
        <v>227</v>
      </c>
      <c r="F78" s="185" t="str">
        <f>IFERROR(E78-C78,"-")</f>
        <v>-</v>
      </c>
      <c r="G78" s="184">
        <v>1.802</v>
      </c>
      <c r="H78" s="185" t="str">
        <f>IFERROR(G78-E78,"-")</f>
        <v>-</v>
      </c>
      <c r="I78" s="184">
        <v>1.7791455467052861</v>
      </c>
      <c r="J78" s="185">
        <f>IFERROR(I78-G78,"-")</f>
        <v>-2.2854453294713917E-2</v>
      </c>
      <c r="K78" s="184">
        <v>1.6530958439355385</v>
      </c>
      <c r="L78" s="185">
        <f>IFERROR(K78-I78,"-")</f>
        <v>-0.12604970276974758</v>
      </c>
      <c r="M78" s="184">
        <v>1.5410292072322671</v>
      </c>
      <c r="N78" s="185">
        <f>IFERROR(M78-K78,"-")</f>
        <v>-0.11206663670327144</v>
      </c>
      <c r="O78" s="185">
        <f t="shared" si="18"/>
        <v>-0.57446931201748597</v>
      </c>
    </row>
    <row r="79" spans="1:16" x14ac:dyDescent="0.25">
      <c r="A79" s="1">
        <v>5</v>
      </c>
      <c r="B79" s="114" t="s">
        <v>79</v>
      </c>
      <c r="C79" s="184">
        <v>1.947328818660647</v>
      </c>
      <c r="D79" s="185">
        <v>9.0297568660647087E-2</v>
      </c>
      <c r="E79" s="184" t="s">
        <v>227</v>
      </c>
      <c r="F79" s="185" t="str">
        <f t="shared" ref="F79:J87" si="19">IFERROR(E79-C79,"-")</f>
        <v>-</v>
      </c>
      <c r="G79" s="184">
        <v>1.8181818181818181</v>
      </c>
      <c r="H79" s="185" t="str">
        <f t="shared" si="19"/>
        <v>-</v>
      </c>
      <c r="I79" s="184">
        <v>1.6295938104448742</v>
      </c>
      <c r="J79" s="185">
        <f t="shared" si="19"/>
        <v>-0.18858800773694395</v>
      </c>
      <c r="K79" s="184">
        <v>1.5585851142225498</v>
      </c>
      <c r="L79" s="185">
        <f t="shared" ref="L79:L87" si="20">IFERROR(K79-I79,"-")</f>
        <v>-7.1008696222324419E-2</v>
      </c>
      <c r="M79" s="184">
        <v>1.5757152826238661</v>
      </c>
      <c r="N79" s="185">
        <f t="shared" ref="N79:N85" si="21">IFERROR(M79-K79,"-")</f>
        <v>1.7130168401316315E-2</v>
      </c>
      <c r="O79" s="185">
        <f t="shared" si="18"/>
        <v>-0.37161353603678093</v>
      </c>
    </row>
    <row r="80" spans="1:16" x14ac:dyDescent="0.25">
      <c r="A80" s="1">
        <v>6</v>
      </c>
      <c r="B80" s="114" t="s">
        <v>81</v>
      </c>
      <c r="C80" s="184">
        <v>1.8690958164642375</v>
      </c>
      <c r="D80" s="185">
        <v>0.23199904227068902</v>
      </c>
      <c r="E80" s="184" t="s">
        <v>227</v>
      </c>
      <c r="F80" s="185" t="str">
        <f t="shared" si="19"/>
        <v>-</v>
      </c>
      <c r="G80" s="184">
        <v>1.61</v>
      </c>
      <c r="H80" s="185" t="str">
        <f t="shared" si="19"/>
        <v>-</v>
      </c>
      <c r="I80" s="184">
        <v>2.284170718530524</v>
      </c>
      <c r="J80" s="185">
        <f t="shared" si="19"/>
        <v>0.6741707185305239</v>
      </c>
      <c r="K80" s="184">
        <v>1.4254278728606358</v>
      </c>
      <c r="L80" s="185">
        <f t="shared" si="20"/>
        <v>-0.85874284566988823</v>
      </c>
      <c r="M80" s="184">
        <v>1.6256983240223464</v>
      </c>
      <c r="N80" s="185">
        <f t="shared" si="21"/>
        <v>0.20027045116171061</v>
      </c>
      <c r="O80" s="185">
        <f t="shared" si="18"/>
        <v>-0.24339749244189113</v>
      </c>
    </row>
    <row r="81" spans="1:16" x14ac:dyDescent="0.25">
      <c r="A81" s="1">
        <v>7</v>
      </c>
      <c r="B81" s="114" t="s">
        <v>83</v>
      </c>
      <c r="C81" s="184">
        <v>1.5887323943661973</v>
      </c>
      <c r="D81" s="185">
        <v>-0.42231411726170975</v>
      </c>
      <c r="E81" s="184" t="s">
        <v>227</v>
      </c>
      <c r="F81" s="185" t="str">
        <f t="shared" si="19"/>
        <v>-</v>
      </c>
      <c r="G81" s="184">
        <v>1.8904761904761904</v>
      </c>
      <c r="H81" s="185" t="str">
        <f t="shared" si="19"/>
        <v>-</v>
      </c>
      <c r="I81" s="184">
        <v>1.6701816051552432</v>
      </c>
      <c r="J81" s="185">
        <f t="shared" si="19"/>
        <v>-0.22029458532094726</v>
      </c>
      <c r="K81" s="184">
        <v>1.6567411083540116</v>
      </c>
      <c r="L81" s="185">
        <f t="shared" si="20"/>
        <v>-1.3440496801231605E-2</v>
      </c>
      <c r="M81" s="184">
        <v>1.6503712871287128</v>
      </c>
      <c r="N81" s="185">
        <f t="shared" si="21"/>
        <v>-6.3698212252987219E-3</v>
      </c>
      <c r="O81" s="185">
        <f>IFERROR(M81-C81,"-")</f>
        <v>6.1638892762515551E-2</v>
      </c>
    </row>
    <row r="82" spans="1:16" x14ac:dyDescent="0.25">
      <c r="A82" s="1">
        <v>8</v>
      </c>
      <c r="B82" s="114" t="s">
        <v>85</v>
      </c>
      <c r="C82" s="184">
        <v>1.7354179194227299</v>
      </c>
      <c r="D82" s="185">
        <v>-0.60436108610213202</v>
      </c>
      <c r="E82" s="184">
        <v>2.2756916996047432</v>
      </c>
      <c r="F82" s="185">
        <f t="shared" si="19"/>
        <v>0.54027378018201322</v>
      </c>
      <c r="G82" s="184">
        <v>2.1489698890649764</v>
      </c>
      <c r="H82" s="185">
        <f t="shared" si="19"/>
        <v>-0.12672181053976672</v>
      </c>
      <c r="I82" s="184">
        <v>2.0297914597815292</v>
      </c>
      <c r="J82" s="185">
        <f t="shared" si="19"/>
        <v>-0.11917842928344724</v>
      </c>
      <c r="K82" s="184">
        <v>1.88047255038221</v>
      </c>
      <c r="L82" s="185">
        <f t="shared" si="20"/>
        <v>-0.14931890939931924</v>
      </c>
      <c r="M82" s="184">
        <v>6.2045454545454541</v>
      </c>
      <c r="N82" s="185">
        <f t="shared" si="21"/>
        <v>4.324072904163244</v>
      </c>
      <c r="O82" s="185">
        <f>IFERROR(M82-C82,"-")</f>
        <v>4.4691275351227242</v>
      </c>
    </row>
    <row r="83" spans="1:16" x14ac:dyDescent="0.25">
      <c r="A83" s="1">
        <v>9</v>
      </c>
      <c r="B83" s="114" t="s">
        <v>87</v>
      </c>
      <c r="C83" s="184">
        <v>1.6332155477031802</v>
      </c>
      <c r="D83" s="185">
        <v>-0.74288631321748588</v>
      </c>
      <c r="E83" s="184">
        <v>1.9263622974963182</v>
      </c>
      <c r="F83" s="185">
        <f t="shared" si="19"/>
        <v>0.29314674979313793</v>
      </c>
      <c r="G83" s="184">
        <v>2.0593333333333335</v>
      </c>
      <c r="H83" s="185">
        <f t="shared" si="19"/>
        <v>0.13297103583701531</v>
      </c>
      <c r="I83" s="184">
        <v>1.6768038163387</v>
      </c>
      <c r="J83" s="185">
        <f t="shared" si="19"/>
        <v>-0.38252951699463345</v>
      </c>
      <c r="K83" s="184">
        <v>1.6394849785407726</v>
      </c>
      <c r="L83" s="185">
        <f t="shared" si="20"/>
        <v>-3.731883779792744E-2</v>
      </c>
      <c r="M83" s="184">
        <v>1.5297823596792668</v>
      </c>
      <c r="N83" s="185">
        <f t="shared" si="21"/>
        <v>-0.10970261886150579</v>
      </c>
      <c r="O83" s="185">
        <f t="shared" ref="O83:O85" si="22">IFERROR(M83-C83,"-")</f>
        <v>-0.10343318802391344</v>
      </c>
    </row>
    <row r="84" spans="1:16" x14ac:dyDescent="0.25">
      <c r="A84" s="1">
        <v>10</v>
      </c>
      <c r="B84" s="114" t="s">
        <v>89</v>
      </c>
      <c r="C84" s="184">
        <v>1.8344331133773246</v>
      </c>
      <c r="D84" s="185">
        <v>0.17334220428641545</v>
      </c>
      <c r="E84" s="184">
        <v>1.5635062611806798</v>
      </c>
      <c r="F84" s="185">
        <f t="shared" si="19"/>
        <v>-0.27092685219664481</v>
      </c>
      <c r="G84" s="184">
        <v>1.8203842940685047</v>
      </c>
      <c r="H84" s="185">
        <f t="shared" si="19"/>
        <v>0.25687803288782485</v>
      </c>
      <c r="I84" s="184">
        <v>1.8330078125</v>
      </c>
      <c r="J84" s="185">
        <f t="shared" si="19"/>
        <v>1.262351843149534E-2</v>
      </c>
      <c r="K84" s="184">
        <v>1.5839636913767019</v>
      </c>
      <c r="L84" s="185">
        <f t="shared" si="20"/>
        <v>-0.2490441211232981</v>
      </c>
      <c r="M84" s="184">
        <v>1.3544041450777202</v>
      </c>
      <c r="N84" s="185">
        <f t="shared" si="21"/>
        <v>-0.22955954629898168</v>
      </c>
      <c r="O84" s="185">
        <f t="shared" si="22"/>
        <v>-0.4800289682996044</v>
      </c>
    </row>
    <row r="85" spans="1:16" x14ac:dyDescent="0.25">
      <c r="A85" s="1">
        <v>11</v>
      </c>
      <c r="B85" s="114" t="s">
        <v>91</v>
      </c>
      <c r="C85" s="184">
        <v>1.655</v>
      </c>
      <c r="D85" s="185">
        <v>0.16590342679127734</v>
      </c>
      <c r="E85" s="184">
        <v>1.7890625</v>
      </c>
      <c r="F85" s="185">
        <f t="shared" si="19"/>
        <v>0.13406249999999997</v>
      </c>
      <c r="G85" s="184">
        <v>1.7678843226788432</v>
      </c>
      <c r="H85" s="185">
        <f t="shared" si="19"/>
        <v>-2.1178177321156788E-2</v>
      </c>
      <c r="I85" s="184">
        <v>1.6467948717948717</v>
      </c>
      <c r="J85" s="185">
        <f t="shared" si="19"/>
        <v>-0.12108945088397149</v>
      </c>
      <c r="K85" s="184">
        <v>1.6020864381520119</v>
      </c>
      <c r="L85" s="185">
        <f t="shared" si="20"/>
        <v>-4.4708433642859813E-2</v>
      </c>
      <c r="M85" s="184">
        <v>2.5137096774193548</v>
      </c>
      <c r="N85" s="185">
        <f t="shared" si="21"/>
        <v>0.9116232392673429</v>
      </c>
      <c r="O85" s="185">
        <f t="shared" si="22"/>
        <v>0.85870967741935478</v>
      </c>
    </row>
    <row r="86" spans="1:16" x14ac:dyDescent="0.25">
      <c r="A86" s="1">
        <v>12</v>
      </c>
      <c r="B86" s="114" t="s">
        <v>93</v>
      </c>
      <c r="C86" s="184">
        <v>1.5966614906832297</v>
      </c>
      <c r="D86" s="185">
        <v>-7.2745664739884308E-2</v>
      </c>
      <c r="E86" s="184">
        <v>2.3346354166666665</v>
      </c>
      <c r="F86" s="185">
        <f t="shared" si="19"/>
        <v>0.73797392598343681</v>
      </c>
      <c r="G86" s="184">
        <v>1.6856368563685638</v>
      </c>
      <c r="H86" s="185">
        <f t="shared" si="19"/>
        <v>-0.64899856029810277</v>
      </c>
      <c r="I86" s="184">
        <v>1.653252480705623</v>
      </c>
      <c r="J86" s="185">
        <f t="shared" si="19"/>
        <v>-3.2384375662940723E-2</v>
      </c>
      <c r="K86" s="184">
        <v>1.6542783059636992</v>
      </c>
      <c r="L86" s="185">
        <f t="shared" si="20"/>
        <v>1.0258252580761518E-3</v>
      </c>
      <c r="M86" s="184"/>
      <c r="N86" s="185"/>
      <c r="O86" s="185"/>
    </row>
    <row r="87" spans="1:16" ht="15.75" x14ac:dyDescent="0.25">
      <c r="B87" s="117" t="s">
        <v>30</v>
      </c>
      <c r="C87" s="186">
        <v>1.7231243147287632</v>
      </c>
      <c r="D87" s="187">
        <v>-8.0502504646087658E-2</v>
      </c>
      <c r="E87" s="186">
        <v>1.7905343159834177</v>
      </c>
      <c r="F87" s="187">
        <f t="shared" si="19"/>
        <v>6.7410001254654572E-2</v>
      </c>
      <c r="G87" s="186">
        <v>1.8213798745568586</v>
      </c>
      <c r="H87" s="187">
        <f t="shared" si="19"/>
        <v>3.0845558573440846E-2</v>
      </c>
      <c r="I87" s="186">
        <v>1.8557308613174535</v>
      </c>
      <c r="J87" s="187">
        <f t="shared" si="19"/>
        <v>3.4350986760594893E-2</v>
      </c>
      <c r="K87" s="186">
        <v>1.6305721889554226</v>
      </c>
      <c r="L87" s="187">
        <f t="shared" si="20"/>
        <v>-0.22515867236203091</v>
      </c>
      <c r="M87" s="186">
        <v>1.832612664552705</v>
      </c>
      <c r="N87" s="187">
        <v>0.20456444517293138</v>
      </c>
      <c r="O87" s="187">
        <v>8.9836528943125549E-2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6" t="s">
        <v>293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3.5768274490303331</v>
      </c>
      <c r="D97" s="185">
        <v>1.6640503375224824E-3</v>
      </c>
      <c r="E97" s="184">
        <v>3.6379794200187092</v>
      </c>
      <c r="F97" s="185">
        <f t="shared" ref="F97:J99" si="23">IFERROR(E97-C97,"-")</f>
        <v>6.1151970988376103E-2</v>
      </c>
      <c r="G97" s="184">
        <v>2.9219858156028371</v>
      </c>
      <c r="H97" s="185">
        <f t="shared" si="23"/>
        <v>-0.71599360441587212</v>
      </c>
      <c r="I97" s="184">
        <v>3.7166476624857467</v>
      </c>
      <c r="J97" s="185">
        <f t="shared" si="23"/>
        <v>0.79466184688290964</v>
      </c>
      <c r="K97" s="184">
        <v>3.7108177172061327</v>
      </c>
      <c r="L97" s="185">
        <f t="shared" ref="L97:L99" si="24">IFERROR(K97-I97,"-")</f>
        <v>-5.8299452796140017E-3</v>
      </c>
      <c r="M97" s="184">
        <v>3.5365131578947366</v>
      </c>
      <c r="N97" s="185">
        <f t="shared" ref="N97:N99" si="25">IFERROR(M97-K97,"-")</f>
        <v>-0.1743045593113961</v>
      </c>
      <c r="O97" s="185">
        <f t="shared" ref="O97" si="26">IFERROR(M97-C97,"-")</f>
        <v>-4.0314291135596481E-2</v>
      </c>
    </row>
    <row r="98" spans="2:15" x14ac:dyDescent="0.25">
      <c r="B98" s="114" t="s">
        <v>73</v>
      </c>
      <c r="C98" s="184">
        <v>3.9110127826941987</v>
      </c>
      <c r="D98" s="185">
        <v>0.29079549407823269</v>
      </c>
      <c r="E98" s="184">
        <v>3.9038294168842471</v>
      </c>
      <c r="F98" s="185">
        <f t="shared" si="23"/>
        <v>-7.1833658099516029E-3</v>
      </c>
      <c r="G98" s="184">
        <v>3.0238907849829353</v>
      </c>
      <c r="H98" s="185">
        <f t="shared" si="23"/>
        <v>-0.87993863190131183</v>
      </c>
      <c r="I98" s="184">
        <v>3.5904365904365902</v>
      </c>
      <c r="J98" s="185">
        <f t="shared" si="23"/>
        <v>0.56654580545365496</v>
      </c>
      <c r="K98" s="184">
        <v>3.9253112033195019</v>
      </c>
      <c r="L98" s="185">
        <f t="shared" si="24"/>
        <v>0.33487461288291165</v>
      </c>
      <c r="M98" s="184">
        <v>3.8524279210925645</v>
      </c>
      <c r="N98" s="185">
        <f t="shared" si="25"/>
        <v>-7.2883282226937407E-2</v>
      </c>
      <c r="O98" s="185">
        <f>IFERROR(M98-C98,"-")</f>
        <v>-5.8584861601634231E-2</v>
      </c>
    </row>
    <row r="99" spans="2:15" x14ac:dyDescent="0.25">
      <c r="B99" s="114" t="s">
        <v>75</v>
      </c>
      <c r="C99" s="184">
        <v>3.8334100322135298</v>
      </c>
      <c r="D99" s="185">
        <v>-9.6940521292005144E-2</v>
      </c>
      <c r="E99" s="184">
        <v>4.0879629629629628</v>
      </c>
      <c r="F99" s="185">
        <f t="shared" si="23"/>
        <v>0.25455293074943297</v>
      </c>
      <c r="G99" s="184">
        <v>2.6923913043478263</v>
      </c>
      <c r="H99" s="185">
        <f t="shared" si="23"/>
        <v>-1.3955716586151365</v>
      </c>
      <c r="I99" s="184">
        <v>3.5244789142026174</v>
      </c>
      <c r="J99" s="185">
        <f t="shared" si="23"/>
        <v>0.83208760985479113</v>
      </c>
      <c r="K99" s="184">
        <v>4.0907059874888292</v>
      </c>
      <c r="L99" s="185">
        <f t="shared" si="24"/>
        <v>0.5662270732862118</v>
      </c>
      <c r="M99" s="184">
        <v>3.9743690851735014</v>
      </c>
      <c r="N99" s="185">
        <f t="shared" si="25"/>
        <v>-0.11633690231532778</v>
      </c>
      <c r="O99" s="185">
        <f t="shared" ref="O99:O102" si="27">IFERROR(M99-C99,"-")</f>
        <v>0.14095905295997158</v>
      </c>
    </row>
    <row r="100" spans="2:15" x14ac:dyDescent="0.25">
      <c r="B100" s="114" t="s">
        <v>77</v>
      </c>
      <c r="C100" s="184">
        <v>3.6338199513381997</v>
      </c>
      <c r="D100" s="185">
        <v>0.15505547257372099</v>
      </c>
      <c r="E100" s="184" t="s">
        <v>227</v>
      </c>
      <c r="F100" s="185" t="str">
        <f>IFERROR(E100-C100,"-")</f>
        <v>-</v>
      </c>
      <c r="G100" s="184">
        <v>2.7583643122676582</v>
      </c>
      <c r="H100" s="185" t="str">
        <f>IFERROR(G100-E100,"-")</f>
        <v>-</v>
      </c>
      <c r="I100" s="184">
        <v>4.3264177040110647</v>
      </c>
      <c r="J100" s="185">
        <f>IFERROR(I100-G100,"-")</f>
        <v>1.5680533917434065</v>
      </c>
      <c r="K100" s="184">
        <v>3.9248029108550635</v>
      </c>
      <c r="L100" s="185">
        <f>IFERROR(K100-I100,"-")</f>
        <v>-0.40161479315600124</v>
      </c>
      <c r="M100" s="184">
        <v>4.209223847019123</v>
      </c>
      <c r="N100" s="185">
        <f>IFERROR(M100-K100,"-")</f>
        <v>0.2844209361640595</v>
      </c>
      <c r="O100" s="185">
        <f t="shared" si="27"/>
        <v>0.57540389568092332</v>
      </c>
    </row>
    <row r="101" spans="2:15" x14ac:dyDescent="0.25">
      <c r="B101" s="114" t="s">
        <v>79</v>
      </c>
      <c r="C101" s="184">
        <v>3.8334794040315514</v>
      </c>
      <c r="D101" s="185">
        <v>0.41533624315274187</v>
      </c>
      <c r="E101" s="184" t="s">
        <v>227</v>
      </c>
      <c r="F101" s="185" t="str">
        <f t="shared" ref="F101:J109" si="28">IFERROR(E101-C101,"-")</f>
        <v>-</v>
      </c>
      <c r="G101" s="184">
        <v>2.6357758620689653</v>
      </c>
      <c r="H101" s="185" t="str">
        <f t="shared" si="28"/>
        <v>-</v>
      </c>
      <c r="I101" s="184">
        <v>4.19207579672696</v>
      </c>
      <c r="J101" s="185">
        <f t="shared" si="28"/>
        <v>1.5562999346579947</v>
      </c>
      <c r="K101" s="184">
        <v>3.8344733242134064</v>
      </c>
      <c r="L101" s="185">
        <f t="shared" ref="L101:L109" si="29">IFERROR(K101-I101,"-")</f>
        <v>-0.35760247251355359</v>
      </c>
      <c r="M101" s="184">
        <v>4.2610619469026547</v>
      </c>
      <c r="N101" s="185">
        <f t="shared" ref="N101:N107" si="30">IFERROR(M101-K101,"-")</f>
        <v>0.42658862268924835</v>
      </c>
      <c r="O101" s="185">
        <f t="shared" si="27"/>
        <v>0.42758254287110331</v>
      </c>
    </row>
    <row r="102" spans="2:15" x14ac:dyDescent="0.25">
      <c r="B102" s="114" t="s">
        <v>81</v>
      </c>
      <c r="C102" s="184">
        <v>2.5096446700507613</v>
      </c>
      <c r="D102" s="185">
        <v>-0.72602411975815606</v>
      </c>
      <c r="E102" s="184" t="s">
        <v>227</v>
      </c>
      <c r="F102" s="185" t="str">
        <f t="shared" si="28"/>
        <v>-</v>
      </c>
      <c r="G102" s="184">
        <v>3.8652849740932642</v>
      </c>
      <c r="H102" s="185" t="str">
        <f t="shared" si="28"/>
        <v>-</v>
      </c>
      <c r="I102" s="184">
        <v>3.5351063829787233</v>
      </c>
      <c r="J102" s="185">
        <f t="shared" si="28"/>
        <v>-0.33017859111454095</v>
      </c>
      <c r="K102" s="184">
        <v>4.2664437012263097</v>
      </c>
      <c r="L102" s="185">
        <f t="shared" si="29"/>
        <v>0.73133731824758641</v>
      </c>
      <c r="M102" s="184">
        <v>4.1506276150627617</v>
      </c>
      <c r="N102" s="185">
        <f t="shared" si="30"/>
        <v>-0.11581608616354799</v>
      </c>
      <c r="O102" s="185">
        <f t="shared" si="27"/>
        <v>1.6409829450120004</v>
      </c>
    </row>
    <row r="103" spans="2:15" x14ac:dyDescent="0.25">
      <c r="B103" s="114" t="s">
        <v>83</v>
      </c>
      <c r="C103" s="184">
        <v>2.8391608391608392</v>
      </c>
      <c r="D103" s="185">
        <v>0.39088497709187386</v>
      </c>
      <c r="E103" s="184" t="s">
        <v>227</v>
      </c>
      <c r="F103" s="185" t="str">
        <f t="shared" si="28"/>
        <v>-</v>
      </c>
      <c r="G103" s="184">
        <v>3.1094527363184081</v>
      </c>
      <c r="H103" s="185" t="str">
        <f t="shared" si="28"/>
        <v>-</v>
      </c>
      <c r="I103" s="184">
        <v>4.0482051282051286</v>
      </c>
      <c r="J103" s="185">
        <f t="shared" si="28"/>
        <v>0.93875239188672044</v>
      </c>
      <c r="K103" s="184">
        <v>2.8474870017331022</v>
      </c>
      <c r="L103" s="185">
        <f t="shared" si="29"/>
        <v>-1.2007181264720264</v>
      </c>
      <c r="M103" s="184">
        <v>2.9659685863874348</v>
      </c>
      <c r="N103" s="185">
        <f t="shared" si="30"/>
        <v>0.11848158465433256</v>
      </c>
      <c r="O103" s="185">
        <f>IFERROR(M103-C103,"-")</f>
        <v>0.1268077472265956</v>
      </c>
    </row>
    <row r="104" spans="2:15" x14ac:dyDescent="0.25">
      <c r="B104" s="114" t="s">
        <v>85</v>
      </c>
      <c r="C104" s="184">
        <v>2.5034843205574915</v>
      </c>
      <c r="D104" s="185">
        <v>-0.54239503373307763</v>
      </c>
      <c r="E104" s="184">
        <v>2.9937694704049846</v>
      </c>
      <c r="F104" s="185">
        <f t="shared" si="28"/>
        <v>0.49028514984749316</v>
      </c>
      <c r="G104" s="184">
        <v>3.701880035810206</v>
      </c>
      <c r="H104" s="185">
        <f t="shared" si="28"/>
        <v>0.70811056540522133</v>
      </c>
      <c r="I104" s="184">
        <v>3.1591928251121075</v>
      </c>
      <c r="J104" s="185">
        <f t="shared" si="28"/>
        <v>-0.54268721069809844</v>
      </c>
      <c r="K104" s="184">
        <v>3.7085624509033779</v>
      </c>
      <c r="L104" s="185">
        <f t="shared" si="29"/>
        <v>0.54936962579127036</v>
      </c>
      <c r="M104" s="184">
        <v>3.8645215918712954</v>
      </c>
      <c r="N104" s="185">
        <f t="shared" si="30"/>
        <v>0.15595914096791752</v>
      </c>
      <c r="O104" s="185">
        <f>IFERROR(M104-C104,"-")</f>
        <v>1.3610372713138039</v>
      </c>
    </row>
    <row r="105" spans="2:15" x14ac:dyDescent="0.25">
      <c r="B105" s="114" t="s">
        <v>87</v>
      </c>
      <c r="C105" s="184">
        <v>2.722762645914397</v>
      </c>
      <c r="D105" s="185">
        <v>-1.6176628860004962</v>
      </c>
      <c r="E105" s="184">
        <v>2.1490683229813663</v>
      </c>
      <c r="F105" s="185">
        <f t="shared" si="28"/>
        <v>-0.57369432293303069</v>
      </c>
      <c r="G105" s="184">
        <v>3.7703703703703701</v>
      </c>
      <c r="H105" s="185">
        <f t="shared" si="28"/>
        <v>1.6213020473890039</v>
      </c>
      <c r="I105" s="184">
        <v>3.9607109448082318</v>
      </c>
      <c r="J105" s="185">
        <f t="shared" si="28"/>
        <v>0.19034057443786168</v>
      </c>
      <c r="K105" s="184">
        <v>3.6751536435469712</v>
      </c>
      <c r="L105" s="185">
        <f t="shared" si="29"/>
        <v>-0.28555730126126067</v>
      </c>
      <c r="M105" s="184">
        <v>3.9577889447236183</v>
      </c>
      <c r="N105" s="185">
        <f t="shared" si="30"/>
        <v>0.28263530117664715</v>
      </c>
      <c r="O105" s="185">
        <f t="shared" ref="O105:O107" si="31">IFERROR(M105-C105,"-")</f>
        <v>1.2350262988092213</v>
      </c>
    </row>
    <row r="106" spans="2:15" x14ac:dyDescent="0.25">
      <c r="B106" s="114" t="s">
        <v>89</v>
      </c>
      <c r="C106" s="184">
        <v>3.0566037735849059</v>
      </c>
      <c r="D106" s="185">
        <v>-9.4173434228128627E-4</v>
      </c>
      <c r="E106" s="184">
        <v>1.9975786924939467</v>
      </c>
      <c r="F106" s="185">
        <f t="shared" si="28"/>
        <v>-1.0590250810909592</v>
      </c>
      <c r="G106" s="184">
        <v>4.9449321628092582</v>
      </c>
      <c r="H106" s="185">
        <f t="shared" si="28"/>
        <v>2.9473534703153117</v>
      </c>
      <c r="I106" s="184">
        <v>4.0375741595253789</v>
      </c>
      <c r="J106" s="185">
        <f t="shared" si="28"/>
        <v>-0.90735800328387928</v>
      </c>
      <c r="K106" s="184">
        <v>3.5069008782936009</v>
      </c>
      <c r="L106" s="185">
        <f t="shared" si="29"/>
        <v>-0.53067328123177804</v>
      </c>
      <c r="M106" s="184">
        <v>3.6727376209447922</v>
      </c>
      <c r="N106" s="185">
        <f t="shared" si="30"/>
        <v>0.1658367426511913</v>
      </c>
      <c r="O106" s="185">
        <f t="shared" si="31"/>
        <v>0.6161338473598863</v>
      </c>
    </row>
    <row r="107" spans="2:15" x14ac:dyDescent="0.25">
      <c r="B107" s="114" t="s">
        <v>91</v>
      </c>
      <c r="C107" s="184">
        <v>3.3241106719367588</v>
      </c>
      <c r="D107" s="185">
        <v>-0.26323872565360285</v>
      </c>
      <c r="E107" s="184">
        <v>2.193293885601578</v>
      </c>
      <c r="F107" s="185">
        <f t="shared" si="28"/>
        <v>-1.1308167863351808</v>
      </c>
      <c r="G107" s="184">
        <v>4.0615735461801599</v>
      </c>
      <c r="H107" s="185">
        <f t="shared" si="28"/>
        <v>1.8682796605785819</v>
      </c>
      <c r="I107" s="184">
        <v>4.2419738406658736</v>
      </c>
      <c r="J107" s="185">
        <f t="shared" si="28"/>
        <v>0.18040029448571371</v>
      </c>
      <c r="K107" s="184">
        <v>3.4946193702670385</v>
      </c>
      <c r="L107" s="185">
        <f t="shared" si="29"/>
        <v>-0.74735447039883507</v>
      </c>
      <c r="M107" s="184">
        <v>3.501834862385321</v>
      </c>
      <c r="N107" s="185">
        <f t="shared" si="30"/>
        <v>7.2154921182825404E-3</v>
      </c>
      <c r="O107" s="185">
        <f t="shared" si="31"/>
        <v>0.17772419044856225</v>
      </c>
    </row>
    <row r="108" spans="2:15" x14ac:dyDescent="0.25">
      <c r="B108" s="114" t="s">
        <v>93</v>
      </c>
      <c r="C108" s="184">
        <v>3.4175517048630519</v>
      </c>
      <c r="D108" s="185">
        <v>0.27187862793997519</v>
      </c>
      <c r="E108" s="184">
        <v>2.4045801526717558</v>
      </c>
      <c r="F108" s="185">
        <f t="shared" si="28"/>
        <v>-1.0129715521912961</v>
      </c>
      <c r="G108" s="184">
        <v>3.4735849056603771</v>
      </c>
      <c r="H108" s="185">
        <f t="shared" si="28"/>
        <v>1.0690047529886213</v>
      </c>
      <c r="I108" s="184">
        <v>3.3171001660210293</v>
      </c>
      <c r="J108" s="185">
        <f t="shared" si="28"/>
        <v>-0.15648473963934784</v>
      </c>
      <c r="K108" s="184">
        <v>3.5267099350973541</v>
      </c>
      <c r="L108" s="185">
        <f t="shared" si="29"/>
        <v>0.20960976907632478</v>
      </c>
      <c r="M108" s="184"/>
      <c r="N108" s="185"/>
      <c r="O108" s="185"/>
    </row>
    <row r="109" spans="2:15" ht="15.75" x14ac:dyDescent="0.25">
      <c r="B109" s="117" t="s">
        <v>30</v>
      </c>
      <c r="C109" s="186">
        <v>3.3671142369991474</v>
      </c>
      <c r="D109" s="187">
        <v>-7.2745689919244683E-2</v>
      </c>
      <c r="E109" s="186">
        <v>3.3236155159795073</v>
      </c>
      <c r="F109" s="187">
        <f t="shared" si="28"/>
        <v>-4.349872101964003E-2</v>
      </c>
      <c r="G109" s="186">
        <v>3.5296277322404372</v>
      </c>
      <c r="H109" s="187">
        <f t="shared" si="28"/>
        <v>0.20601221626092991</v>
      </c>
      <c r="I109" s="186">
        <v>3.7794749943426114</v>
      </c>
      <c r="J109" s="187">
        <f t="shared" si="28"/>
        <v>0.24984726210217412</v>
      </c>
      <c r="K109" s="186">
        <v>3.714313677514069</v>
      </c>
      <c r="L109" s="187">
        <f t="shared" si="29"/>
        <v>-6.5161316828542315E-2</v>
      </c>
      <c r="M109" s="186">
        <v>3.7934154695567712</v>
      </c>
      <c r="N109" s="187">
        <v>5.8714948723437743E-2</v>
      </c>
      <c r="O109" s="187">
        <v>0.43161559912859504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6" t="s">
        <v>294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4.0446428571428568</v>
      </c>
      <c r="D119" s="185">
        <v>1.0508928571428569</v>
      </c>
      <c r="E119" s="184">
        <v>4.0140056022408963</v>
      </c>
      <c r="F119" s="185">
        <f t="shared" ref="F119:J121" si="32">IFERROR(E119-C119,"-")</f>
        <v>-3.0637254901960453E-2</v>
      </c>
      <c r="G119" s="184">
        <v>1.6666666666666667</v>
      </c>
      <c r="H119" s="185">
        <f t="shared" si="32"/>
        <v>-2.3473389355742293</v>
      </c>
      <c r="I119" s="184">
        <v>3.9061371841155235</v>
      </c>
      <c r="J119" s="185">
        <f t="shared" si="32"/>
        <v>2.2394705174488569</v>
      </c>
      <c r="K119" s="184">
        <v>4.534391534391534</v>
      </c>
      <c r="L119" s="185">
        <f t="shared" ref="L119:L121" si="33">IFERROR(K119-I119,"-")</f>
        <v>0.62825435027601051</v>
      </c>
      <c r="M119" s="184">
        <v>3.3109619686800893</v>
      </c>
      <c r="N119" s="185">
        <f t="shared" ref="N119:N121" si="34">IFERROR(M119-K119,"-")</f>
        <v>-1.2234295657114447</v>
      </c>
      <c r="O119" s="185">
        <f t="shared" ref="O119" si="35">IFERROR(M119-C119,"-")</f>
        <v>-0.73368088846276747</v>
      </c>
    </row>
    <row r="120" spans="1:16" x14ac:dyDescent="0.25">
      <c r="B120" s="114" t="s">
        <v>73</v>
      </c>
      <c r="C120" s="184">
        <v>4.2225130890052354</v>
      </c>
      <c r="D120" s="185">
        <v>1.1248699913621376</v>
      </c>
      <c r="E120" s="184">
        <v>4.5580952380952384</v>
      </c>
      <c r="F120" s="185">
        <f t="shared" si="32"/>
        <v>0.33558214909000306</v>
      </c>
      <c r="G120" s="184">
        <v>1.8</v>
      </c>
      <c r="H120" s="185">
        <f t="shared" si="32"/>
        <v>-2.7580952380952386</v>
      </c>
      <c r="I120" s="184">
        <v>3.7969696969696969</v>
      </c>
      <c r="J120" s="185">
        <f t="shared" si="32"/>
        <v>1.9969696969696968</v>
      </c>
      <c r="K120" s="184">
        <v>4.2433090024330902</v>
      </c>
      <c r="L120" s="185">
        <f t="shared" si="33"/>
        <v>0.44633930546339329</v>
      </c>
      <c r="M120" s="184">
        <v>4.3813559322033901</v>
      </c>
      <c r="N120" s="185">
        <f t="shared" si="34"/>
        <v>0.13804692977029998</v>
      </c>
      <c r="O120" s="185">
        <f>IFERROR(M120-C120,"-")</f>
        <v>0.15884284319815478</v>
      </c>
    </row>
    <row r="121" spans="1:16" x14ac:dyDescent="0.25">
      <c r="B121" s="114" t="s">
        <v>75</v>
      </c>
      <c r="C121" s="184">
        <v>3.7871621621621623</v>
      </c>
      <c r="D121" s="185">
        <v>5.5454845088991345E-2</v>
      </c>
      <c r="E121" s="184">
        <v>5.4910714285714288</v>
      </c>
      <c r="F121" s="185">
        <f t="shared" si="32"/>
        <v>1.7039092664092665</v>
      </c>
      <c r="G121" s="184">
        <v>1.2571428571428571</v>
      </c>
      <c r="H121" s="185">
        <f t="shared" si="32"/>
        <v>-4.2339285714285717</v>
      </c>
      <c r="I121" s="184">
        <v>3.5324675324675323</v>
      </c>
      <c r="J121" s="185">
        <f t="shared" si="32"/>
        <v>2.2753246753246752</v>
      </c>
      <c r="K121" s="184">
        <v>4.5290697674418601</v>
      </c>
      <c r="L121" s="185">
        <f t="shared" si="33"/>
        <v>0.99660223497432776</v>
      </c>
      <c r="M121" s="184">
        <v>4.2471910112359552</v>
      </c>
      <c r="N121" s="185">
        <f t="shared" si="34"/>
        <v>-0.28187875620590486</v>
      </c>
      <c r="O121" s="185">
        <f t="shared" ref="O121:O124" si="36">IFERROR(M121-C121,"-")</f>
        <v>0.46002884907379293</v>
      </c>
    </row>
    <row r="122" spans="1:16" x14ac:dyDescent="0.25">
      <c r="B122" s="114" t="s">
        <v>77</v>
      </c>
      <c r="C122" s="184">
        <v>4.2482758620689651</v>
      </c>
      <c r="D122" s="185">
        <v>1.2265367316341824</v>
      </c>
      <c r="E122" s="184" t="s">
        <v>227</v>
      </c>
      <c r="F122" s="185" t="str">
        <f>IFERROR(E122-C122,"-")</f>
        <v>-</v>
      </c>
      <c r="G122" s="184">
        <v>3.2352941176470589</v>
      </c>
      <c r="H122" s="185" t="str">
        <f>IFERROR(G122-E122,"-")</f>
        <v>-</v>
      </c>
      <c r="I122" s="184">
        <v>4.1937984496124034</v>
      </c>
      <c r="J122" s="185">
        <f>IFERROR(I122-G122,"-")</f>
        <v>0.95850433196534457</v>
      </c>
      <c r="K122" s="184">
        <v>4.4000000000000004</v>
      </c>
      <c r="L122" s="185">
        <f>IFERROR(K122-I122,"-")</f>
        <v>0.20620155038759691</v>
      </c>
      <c r="M122" s="184">
        <v>5.560483870967742</v>
      </c>
      <c r="N122" s="185">
        <f>IFERROR(M122-K122,"-")</f>
        <v>1.1604838709677416</v>
      </c>
      <c r="O122" s="185">
        <f t="shared" si="36"/>
        <v>1.3122080088987769</v>
      </c>
    </row>
    <row r="123" spans="1:16" x14ac:dyDescent="0.25">
      <c r="B123" s="114" t="s">
        <v>79</v>
      </c>
      <c r="C123" s="184">
        <v>2.5149700598802394</v>
      </c>
      <c r="D123" s="185">
        <v>-1.2595397440413292</v>
      </c>
      <c r="E123" s="184" t="s">
        <v>227</v>
      </c>
      <c r="F123" s="185" t="str">
        <f t="shared" ref="F123:J131" si="37">IFERROR(E123-C123,"-")</f>
        <v>-</v>
      </c>
      <c r="G123" s="184">
        <v>2.3157894736842106</v>
      </c>
      <c r="H123" s="185" t="str">
        <f t="shared" si="37"/>
        <v>-</v>
      </c>
      <c r="I123" s="184">
        <v>3.6643356643356642</v>
      </c>
      <c r="J123" s="185">
        <f t="shared" si="37"/>
        <v>1.3485461906514535</v>
      </c>
      <c r="K123" s="184">
        <v>3.6912751677852347</v>
      </c>
      <c r="L123" s="185">
        <f t="shared" ref="L123:L131" si="38">IFERROR(K123-I123,"-")</f>
        <v>2.6939503449570523E-2</v>
      </c>
      <c r="M123" s="184">
        <v>5.503759398496241</v>
      </c>
      <c r="N123" s="185">
        <f t="shared" ref="N123:N129" si="39">IFERROR(M123-K123,"-")</f>
        <v>1.8124842307110063</v>
      </c>
      <c r="O123" s="185">
        <f t="shared" si="36"/>
        <v>2.9887893386160016</v>
      </c>
    </row>
    <row r="124" spans="1:16" x14ac:dyDescent="0.25">
      <c r="B124" s="114" t="s">
        <v>81</v>
      </c>
      <c r="C124" s="184">
        <v>2.2758620689655173</v>
      </c>
      <c r="D124" s="185">
        <v>-0.50509031198686349</v>
      </c>
      <c r="E124" s="184" t="s">
        <v>227</v>
      </c>
      <c r="F124" s="185" t="str">
        <f t="shared" si="37"/>
        <v>-</v>
      </c>
      <c r="G124" s="184">
        <v>4.84</v>
      </c>
      <c r="H124" s="185" t="str">
        <f t="shared" si="37"/>
        <v>-</v>
      </c>
      <c r="I124" s="184">
        <v>4.416666666666667</v>
      </c>
      <c r="J124" s="185">
        <f t="shared" si="37"/>
        <v>-0.4233333333333329</v>
      </c>
      <c r="K124" s="184">
        <v>4.112903225806452</v>
      </c>
      <c r="L124" s="185">
        <f t="shared" si="38"/>
        <v>-0.30376344086021501</v>
      </c>
      <c r="M124" s="184">
        <v>4.71</v>
      </c>
      <c r="N124" s="185">
        <f t="shared" si="39"/>
        <v>0.59709677419354801</v>
      </c>
      <c r="O124" s="185">
        <f t="shared" si="36"/>
        <v>2.4341379310344826</v>
      </c>
    </row>
    <row r="125" spans="1:16" x14ac:dyDescent="0.25">
      <c r="B125" s="114" t="s">
        <v>83</v>
      </c>
      <c r="C125" s="184">
        <v>2.4921875</v>
      </c>
      <c r="D125" s="185">
        <v>-0.60458669354838701</v>
      </c>
      <c r="E125" s="184" t="s">
        <v>227</v>
      </c>
      <c r="F125" s="185" t="str">
        <f t="shared" si="37"/>
        <v>-</v>
      </c>
      <c r="G125" s="184">
        <v>3.7551020408163267</v>
      </c>
      <c r="H125" s="185" t="str">
        <f t="shared" si="37"/>
        <v>-</v>
      </c>
      <c r="I125" s="184">
        <v>5.5609756097560972</v>
      </c>
      <c r="J125" s="185">
        <f t="shared" si="37"/>
        <v>1.8058735689397705</v>
      </c>
      <c r="K125" s="184">
        <v>2.7749999999999999</v>
      </c>
      <c r="L125" s="185">
        <f t="shared" si="38"/>
        <v>-2.7859756097560973</v>
      </c>
      <c r="M125" s="184">
        <v>2.5705128205128207</v>
      </c>
      <c r="N125" s="185">
        <f t="shared" si="39"/>
        <v>-0.2044871794871792</v>
      </c>
      <c r="O125" s="185">
        <f>IFERROR(M125-C125,"-")</f>
        <v>7.8325320512820706E-2</v>
      </c>
    </row>
    <row r="126" spans="1:16" x14ac:dyDescent="0.25">
      <c r="B126" s="114" t="s">
        <v>85</v>
      </c>
      <c r="C126" s="184">
        <v>2.5930232558139537</v>
      </c>
      <c r="D126" s="185">
        <v>0.45302325581395353</v>
      </c>
      <c r="E126" s="184">
        <v>2.75</v>
      </c>
      <c r="F126" s="185">
        <f t="shared" si="37"/>
        <v>0.15697674418604635</v>
      </c>
      <c r="G126" s="184">
        <v>5.2531645569620249</v>
      </c>
      <c r="H126" s="185">
        <f t="shared" si="37"/>
        <v>2.5031645569620249</v>
      </c>
      <c r="I126" s="184">
        <v>4.4220183486238529</v>
      </c>
      <c r="J126" s="185">
        <f t="shared" si="37"/>
        <v>-0.83114620833817199</v>
      </c>
      <c r="K126" s="184">
        <v>3.7320261437908497</v>
      </c>
      <c r="L126" s="185">
        <f t="shared" si="38"/>
        <v>-0.68999220483300316</v>
      </c>
      <c r="M126" s="184">
        <v>4.6885245901639347</v>
      </c>
      <c r="N126" s="185">
        <f t="shared" si="39"/>
        <v>0.95649844637308501</v>
      </c>
      <c r="O126" s="185">
        <f>IFERROR(M126-C126,"-")</f>
        <v>2.0955013343499811</v>
      </c>
    </row>
    <row r="127" spans="1:16" x14ac:dyDescent="0.25">
      <c r="B127" s="114" t="s">
        <v>87</v>
      </c>
      <c r="C127" s="184">
        <v>2.6170212765957448</v>
      </c>
      <c r="D127" s="185">
        <v>-1.4050375469336673</v>
      </c>
      <c r="E127" s="184">
        <v>1.75</v>
      </c>
      <c r="F127" s="185">
        <f t="shared" si="37"/>
        <v>-0.86702127659574479</v>
      </c>
      <c r="G127" s="184">
        <v>3.7397260273972601</v>
      </c>
      <c r="H127" s="185">
        <f t="shared" si="37"/>
        <v>1.9897260273972601</v>
      </c>
      <c r="I127" s="184">
        <v>4.4294478527607364</v>
      </c>
      <c r="J127" s="185">
        <f t="shared" si="37"/>
        <v>0.68972182536347626</v>
      </c>
      <c r="K127" s="184">
        <v>4.6111111111111107</v>
      </c>
      <c r="L127" s="185">
        <f t="shared" si="38"/>
        <v>0.18166325835037433</v>
      </c>
      <c r="M127" s="184">
        <v>4.2195121951219514</v>
      </c>
      <c r="N127" s="185">
        <f t="shared" si="39"/>
        <v>-0.3915989159891593</v>
      </c>
      <c r="O127" s="185">
        <f t="shared" ref="O127:O129" si="40">IFERROR(M127-C127,"-")</f>
        <v>1.6024909185262066</v>
      </c>
    </row>
    <row r="128" spans="1:16" x14ac:dyDescent="0.25">
      <c r="A128" s="120"/>
      <c r="B128" s="114" t="s">
        <v>89</v>
      </c>
      <c r="C128" s="184">
        <v>2.1818181818181817</v>
      </c>
      <c r="D128" s="185">
        <v>-0.4655806621124543</v>
      </c>
      <c r="E128" s="184">
        <v>1.8</v>
      </c>
      <c r="F128" s="185">
        <f t="shared" si="37"/>
        <v>-0.38181818181818161</v>
      </c>
      <c r="G128" s="184">
        <v>4.6441717791411046</v>
      </c>
      <c r="H128" s="185">
        <f t="shared" si="37"/>
        <v>2.8441717791411048</v>
      </c>
      <c r="I128" s="184">
        <v>3.862857142857143</v>
      </c>
      <c r="J128" s="185">
        <f t="shared" si="37"/>
        <v>-0.78131463628396158</v>
      </c>
      <c r="K128" s="184">
        <v>3.6555555555555554</v>
      </c>
      <c r="L128" s="185">
        <f t="shared" si="38"/>
        <v>-0.20730158730158754</v>
      </c>
      <c r="M128" s="184">
        <v>4.166666666666667</v>
      </c>
      <c r="N128" s="185">
        <f t="shared" si="39"/>
        <v>0.51111111111111152</v>
      </c>
      <c r="O128" s="185">
        <f t="shared" si="40"/>
        <v>1.9848484848484853</v>
      </c>
    </row>
    <row r="129" spans="2:16" x14ac:dyDescent="0.25">
      <c r="B129" s="114" t="s">
        <v>91</v>
      </c>
      <c r="C129" s="184">
        <v>2.7127659574468086</v>
      </c>
      <c r="D129" s="185">
        <v>-0.36130811662726536</v>
      </c>
      <c r="E129" s="184">
        <v>2.1458333333333335</v>
      </c>
      <c r="F129" s="185">
        <f t="shared" si="37"/>
        <v>-0.56693262411347511</v>
      </c>
      <c r="G129" s="184">
        <v>3.4688796680497926</v>
      </c>
      <c r="H129" s="185">
        <f t="shared" si="37"/>
        <v>1.3230463347164592</v>
      </c>
      <c r="I129" s="184">
        <v>3.5871212121212119</v>
      </c>
      <c r="J129" s="185">
        <f t="shared" si="37"/>
        <v>0.11824154407141929</v>
      </c>
      <c r="K129" s="184">
        <v>3.0539568345323742</v>
      </c>
      <c r="L129" s="185">
        <f t="shared" si="38"/>
        <v>-0.53316437758883772</v>
      </c>
      <c r="M129" s="184">
        <v>3.359375</v>
      </c>
      <c r="N129" s="185">
        <f t="shared" si="39"/>
        <v>0.30541816546762579</v>
      </c>
      <c r="O129" s="185">
        <f t="shared" si="40"/>
        <v>0.6466090425531914</v>
      </c>
    </row>
    <row r="130" spans="2:16" x14ac:dyDescent="0.25">
      <c r="B130" s="114" t="s">
        <v>93</v>
      </c>
      <c r="C130" s="184">
        <v>3.3640350877192984</v>
      </c>
      <c r="D130" s="185">
        <v>0.26609694338940137</v>
      </c>
      <c r="E130" s="184">
        <v>1.8378378378378379</v>
      </c>
      <c r="F130" s="185">
        <f t="shared" si="37"/>
        <v>-1.5261972498814604</v>
      </c>
      <c r="G130" s="184">
        <v>3.9766081871345027</v>
      </c>
      <c r="H130" s="185">
        <f t="shared" si="37"/>
        <v>2.1387703492966645</v>
      </c>
      <c r="I130" s="184">
        <v>3.1287128712871288</v>
      </c>
      <c r="J130" s="185">
        <f t="shared" si="37"/>
        <v>-0.84789531584737388</v>
      </c>
      <c r="K130" s="184">
        <v>3.865203761755486</v>
      </c>
      <c r="L130" s="185">
        <f t="shared" si="38"/>
        <v>0.73649089046835714</v>
      </c>
      <c r="M130" s="184"/>
      <c r="N130" s="185"/>
      <c r="O130" s="185"/>
    </row>
    <row r="131" spans="2:16" ht="15.75" x14ac:dyDescent="0.25">
      <c r="B131" s="117" t="s">
        <v>30</v>
      </c>
      <c r="C131" s="186">
        <v>3.3382899628252787</v>
      </c>
      <c r="D131" s="187">
        <v>0.18906258975684587</v>
      </c>
      <c r="E131" s="186">
        <v>3.8967391304347827</v>
      </c>
      <c r="F131" s="187">
        <f t="shared" si="37"/>
        <v>0.55844916760950403</v>
      </c>
      <c r="G131" s="186">
        <v>3.7937024972855591</v>
      </c>
      <c r="H131" s="187">
        <f t="shared" si="37"/>
        <v>-0.10303663314922362</v>
      </c>
      <c r="I131" s="186">
        <v>3.8489388264669162</v>
      </c>
      <c r="J131" s="187">
        <f t="shared" si="37"/>
        <v>5.5236329181357124E-2</v>
      </c>
      <c r="K131" s="186">
        <v>3.9989266547406084</v>
      </c>
      <c r="L131" s="187">
        <f t="shared" si="38"/>
        <v>0.14998782827369217</v>
      </c>
      <c r="M131" s="186">
        <v>4.1288808664259928</v>
      </c>
      <c r="N131" s="187">
        <v>0.11272577757300439</v>
      </c>
      <c r="O131" s="187">
        <v>0.79326755133251359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6" t="s">
        <v>295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6.5210526315789474</v>
      </c>
      <c r="D141" s="185">
        <v>9.9890805852806075E-2</v>
      </c>
      <c r="E141" s="184">
        <v>5.9742388758782203</v>
      </c>
      <c r="F141" s="185">
        <f t="shared" ref="F141:J143" si="41">IFERROR(E141-C141,"-")</f>
        <v>-0.5468137557007271</v>
      </c>
      <c r="G141" s="184">
        <v>5.7640449438202248</v>
      </c>
      <c r="H141" s="185">
        <f t="shared" si="41"/>
        <v>-0.21019393205799553</v>
      </c>
      <c r="I141" s="184">
        <v>5.7216828478964405</v>
      </c>
      <c r="J141" s="185">
        <f t="shared" si="41"/>
        <v>-4.236209592378426E-2</v>
      </c>
      <c r="K141" s="184">
        <v>5.8413043478260871</v>
      </c>
      <c r="L141" s="185">
        <f t="shared" ref="L141:L143" si="42">IFERROR(K141-I141,"-")</f>
        <v>0.11962149992964655</v>
      </c>
      <c r="M141" s="184">
        <v>5.5225505443234839</v>
      </c>
      <c r="N141" s="185">
        <f t="shared" ref="N141:N143" si="43">IFERROR(M141-K141,"-")</f>
        <v>-0.31875380350260318</v>
      </c>
      <c r="O141" s="185">
        <f t="shared" ref="O141" si="44">IFERROR(M141-C141,"-")</f>
        <v>-0.99850208725546352</v>
      </c>
    </row>
    <row r="142" spans="2:16" x14ac:dyDescent="0.25">
      <c r="B142" s="114" t="s">
        <v>73</v>
      </c>
      <c r="C142" s="184">
        <v>6.0083857442348005</v>
      </c>
      <c r="D142" s="185">
        <v>0.25278492957084975</v>
      </c>
      <c r="E142" s="184">
        <v>5.5458515283842793</v>
      </c>
      <c r="F142" s="185">
        <f t="shared" si="41"/>
        <v>-0.46253421585052124</v>
      </c>
      <c r="G142" s="184">
        <v>6.0217391304347823</v>
      </c>
      <c r="H142" s="185">
        <f t="shared" si="41"/>
        <v>0.47588760205050296</v>
      </c>
      <c r="I142" s="184">
        <v>6.0282051282051281</v>
      </c>
      <c r="J142" s="185">
        <f t="shared" si="41"/>
        <v>6.4659977703458438E-3</v>
      </c>
      <c r="K142" s="184">
        <v>6.4454545454545453</v>
      </c>
      <c r="L142" s="185">
        <f t="shared" si="42"/>
        <v>0.41724941724941722</v>
      </c>
      <c r="M142" s="184">
        <v>5.8026070763500934</v>
      </c>
      <c r="N142" s="185">
        <f t="shared" si="43"/>
        <v>-0.6428474691044519</v>
      </c>
      <c r="O142" s="185">
        <f>IFERROR(M142-C142,"-")</f>
        <v>-0.20577866788470711</v>
      </c>
    </row>
    <row r="143" spans="2:16" x14ac:dyDescent="0.25">
      <c r="B143" s="114" t="s">
        <v>75</v>
      </c>
      <c r="C143" s="184">
        <v>4.9601910828025479</v>
      </c>
      <c r="D143" s="185">
        <v>-0.6076055273669434</v>
      </c>
      <c r="E143" s="184">
        <v>7.397849462365591</v>
      </c>
      <c r="F143" s="185">
        <f t="shared" si="41"/>
        <v>2.4376583795630431</v>
      </c>
      <c r="G143" s="184">
        <v>4.9820359281437128</v>
      </c>
      <c r="H143" s="185">
        <f t="shared" si="41"/>
        <v>-2.4158135342218783</v>
      </c>
      <c r="I143" s="184">
        <v>5.8561484918793507</v>
      </c>
      <c r="J143" s="185">
        <f t="shared" si="41"/>
        <v>0.87411256373563795</v>
      </c>
      <c r="K143" s="184">
        <v>6.64</v>
      </c>
      <c r="L143" s="185">
        <f t="shared" si="42"/>
        <v>0.78385150812064897</v>
      </c>
      <c r="M143" s="184">
        <v>5.9575221238938054</v>
      </c>
      <c r="N143" s="185">
        <f t="shared" si="43"/>
        <v>-0.68247787610619426</v>
      </c>
      <c r="O143" s="185">
        <f t="shared" ref="O143:O146" si="45">IFERROR(M143-C143,"-")</f>
        <v>0.99733104109125748</v>
      </c>
    </row>
    <row r="144" spans="2:16" x14ac:dyDescent="0.25">
      <c r="B144" s="114" t="s">
        <v>77</v>
      </c>
      <c r="C144" s="184">
        <v>5.7439024390243905</v>
      </c>
      <c r="D144" s="185">
        <v>-0.43552339829618347</v>
      </c>
      <c r="E144" s="184" t="s">
        <v>227</v>
      </c>
      <c r="F144" s="185" t="str">
        <f>IFERROR(E144-C144,"-")</f>
        <v>-</v>
      </c>
      <c r="G144" s="184">
        <v>6.3734939759036147</v>
      </c>
      <c r="H144" s="185" t="str">
        <f>IFERROR(G144-E144,"-")</f>
        <v>-</v>
      </c>
      <c r="I144" s="184">
        <v>6.5965909090909092</v>
      </c>
      <c r="J144" s="185">
        <f>IFERROR(I144-G144,"-")</f>
        <v>0.22309693318729451</v>
      </c>
      <c r="K144" s="184">
        <v>6.6480446927374306</v>
      </c>
      <c r="L144" s="185">
        <f>IFERROR(K144-I144,"-")</f>
        <v>5.1453783646521423E-2</v>
      </c>
      <c r="M144" s="184">
        <v>6.6465517241379306</v>
      </c>
      <c r="N144" s="185">
        <f>IFERROR(M144-K144,"-")</f>
        <v>-1.4929685994999886E-3</v>
      </c>
      <c r="O144" s="185">
        <f t="shared" si="45"/>
        <v>0.90264928511354015</v>
      </c>
    </row>
    <row r="145" spans="1:16" x14ac:dyDescent="0.25">
      <c r="B145" s="114" t="s">
        <v>79</v>
      </c>
      <c r="C145" s="184">
        <v>8.5589743589743588</v>
      </c>
      <c r="D145" s="185">
        <v>2.3808921671935366</v>
      </c>
      <c r="E145" s="184" t="s">
        <v>227</v>
      </c>
      <c r="F145" s="185" t="str">
        <f t="shared" ref="F145:J153" si="46">IFERROR(E145-C145,"-")</f>
        <v>-</v>
      </c>
      <c r="G145" s="184">
        <v>4.7459016393442619</v>
      </c>
      <c r="H145" s="185" t="str">
        <f t="shared" si="46"/>
        <v>-</v>
      </c>
      <c r="I145" s="184">
        <v>7.4578947368421051</v>
      </c>
      <c r="J145" s="185">
        <f t="shared" si="46"/>
        <v>2.7119930974978432</v>
      </c>
      <c r="K145" s="184">
        <v>6.7712765957446805</v>
      </c>
      <c r="L145" s="185">
        <f t="shared" ref="L145:L153" si="47">IFERROR(K145-I145,"-")</f>
        <v>-0.68661814109742458</v>
      </c>
      <c r="M145" s="184">
        <v>6.5785123966942152</v>
      </c>
      <c r="N145" s="185">
        <f t="shared" ref="N145:N151" si="48">IFERROR(M145-K145,"-")</f>
        <v>-0.19276419905046538</v>
      </c>
      <c r="O145" s="185">
        <f t="shared" si="45"/>
        <v>-1.9804619622801436</v>
      </c>
    </row>
    <row r="146" spans="1:16" x14ac:dyDescent="0.25">
      <c r="B146" s="114" t="s">
        <v>81</v>
      </c>
      <c r="C146" s="184">
        <v>3.8020833333333335</v>
      </c>
      <c r="D146" s="185">
        <v>-3.1420791032148903</v>
      </c>
      <c r="E146" s="184" t="s">
        <v>227</v>
      </c>
      <c r="F146" s="185" t="str">
        <f t="shared" si="46"/>
        <v>-</v>
      </c>
      <c r="G146" s="184">
        <v>8.3490566037735849</v>
      </c>
      <c r="H146" s="185" t="str">
        <f t="shared" si="46"/>
        <v>-</v>
      </c>
      <c r="I146" s="184">
        <v>5.2280701754385968</v>
      </c>
      <c r="J146" s="185">
        <f t="shared" si="46"/>
        <v>-3.1209864283349882</v>
      </c>
      <c r="K146" s="184">
        <v>6.4921875</v>
      </c>
      <c r="L146" s="185">
        <f t="shared" si="47"/>
        <v>1.2641173245614032</v>
      </c>
      <c r="M146" s="184">
        <v>6.5649350649350646</v>
      </c>
      <c r="N146" s="185">
        <f t="shared" si="48"/>
        <v>7.2747564935064624E-2</v>
      </c>
      <c r="O146" s="185">
        <f t="shared" si="45"/>
        <v>2.7628517316017311</v>
      </c>
    </row>
    <row r="147" spans="1:16" x14ac:dyDescent="0.25">
      <c r="B147" s="114" t="s">
        <v>83</v>
      </c>
      <c r="C147" s="184">
        <v>2.6704545454545454</v>
      </c>
      <c r="D147" s="185">
        <v>-0.71664222873900307</v>
      </c>
      <c r="E147" s="184" t="s">
        <v>227</v>
      </c>
      <c r="F147" s="185" t="str">
        <f t="shared" si="46"/>
        <v>-</v>
      </c>
      <c r="G147" s="184">
        <v>7.1333333333333337</v>
      </c>
      <c r="H147" s="185" t="str">
        <f t="shared" si="46"/>
        <v>-</v>
      </c>
      <c r="I147" s="184">
        <v>6.9485294117647056</v>
      </c>
      <c r="J147" s="185">
        <f t="shared" si="46"/>
        <v>-0.18480392156862813</v>
      </c>
      <c r="K147" s="184">
        <v>3.9537037037037037</v>
      </c>
      <c r="L147" s="185">
        <f t="shared" si="47"/>
        <v>-2.9948257080610019</v>
      </c>
      <c r="M147" s="184">
        <v>3.661290322580645</v>
      </c>
      <c r="N147" s="185">
        <f t="shared" si="48"/>
        <v>-0.2924133811230587</v>
      </c>
      <c r="O147" s="185">
        <f>IFERROR(M147-C147,"-")</f>
        <v>0.9908357771260996</v>
      </c>
    </row>
    <row r="148" spans="1:16" x14ac:dyDescent="0.25">
      <c r="B148" s="114" t="s">
        <v>85</v>
      </c>
      <c r="C148" s="184">
        <v>3.9214285714285713</v>
      </c>
      <c r="D148" s="185">
        <v>-3.3557453416149072</v>
      </c>
      <c r="E148" s="184">
        <v>3.5697674418604652</v>
      </c>
      <c r="F148" s="185">
        <f t="shared" si="46"/>
        <v>-0.35166112956810602</v>
      </c>
      <c r="G148" s="184">
        <v>6.527093596059113</v>
      </c>
      <c r="H148" s="185">
        <f t="shared" si="46"/>
        <v>2.9573261541986477</v>
      </c>
      <c r="I148" s="184">
        <v>5.5595854922279795</v>
      </c>
      <c r="J148" s="185">
        <f t="shared" si="46"/>
        <v>-0.9675081038311335</v>
      </c>
      <c r="K148" s="184">
        <v>5.2212765957446807</v>
      </c>
      <c r="L148" s="185">
        <f t="shared" si="47"/>
        <v>-0.33830889648329876</v>
      </c>
      <c r="M148" s="184">
        <v>6.5260115606936413</v>
      </c>
      <c r="N148" s="185">
        <f t="shared" si="48"/>
        <v>1.3047349649489606</v>
      </c>
      <c r="O148" s="185">
        <f>IFERROR(M148-C148,"-")</f>
        <v>2.60458298926507</v>
      </c>
    </row>
    <row r="149" spans="1:16" x14ac:dyDescent="0.25">
      <c r="B149" s="114" t="s">
        <v>87</v>
      </c>
      <c r="C149" s="184">
        <v>3.3072625698324023</v>
      </c>
      <c r="D149" s="185">
        <v>-2.5552374301675975</v>
      </c>
      <c r="E149" s="184">
        <v>1.7142857142857142</v>
      </c>
      <c r="F149" s="185">
        <f t="shared" si="46"/>
        <v>-1.5929768555466881</v>
      </c>
      <c r="G149" s="184">
        <v>6.3711340206185563</v>
      </c>
      <c r="H149" s="185">
        <f t="shared" si="46"/>
        <v>4.6568483063328419</v>
      </c>
      <c r="I149" s="184">
        <v>6.1875</v>
      </c>
      <c r="J149" s="185">
        <f t="shared" si="46"/>
        <v>-0.18363402061855627</v>
      </c>
      <c r="K149" s="184">
        <v>5.801801801801802</v>
      </c>
      <c r="L149" s="185">
        <f t="shared" si="47"/>
        <v>-0.38569819819819795</v>
      </c>
      <c r="M149" s="184">
        <v>5.8526785714285712</v>
      </c>
      <c r="N149" s="185">
        <f t="shared" si="48"/>
        <v>5.0876769626769125E-2</v>
      </c>
      <c r="O149" s="185">
        <f t="shared" ref="O149:O151" si="49">IFERROR(M149-C149,"-")</f>
        <v>2.5454160015961689</v>
      </c>
    </row>
    <row r="150" spans="1:16" x14ac:dyDescent="0.25">
      <c r="A150" s="120"/>
      <c r="B150" s="114" t="s">
        <v>89</v>
      </c>
      <c r="C150" s="184">
        <v>4.2342569269521411</v>
      </c>
      <c r="D150" s="185">
        <v>-0.35177798576606367</v>
      </c>
      <c r="E150" s="184">
        <v>3.05</v>
      </c>
      <c r="F150" s="185">
        <f t="shared" si="46"/>
        <v>-1.1842569269521412</v>
      </c>
      <c r="G150" s="184">
        <v>8.5621890547263675</v>
      </c>
      <c r="H150" s="185">
        <f t="shared" si="46"/>
        <v>5.5121890547263677</v>
      </c>
      <c r="I150" s="184">
        <v>6.6477987421383649</v>
      </c>
      <c r="J150" s="185">
        <f t="shared" si="46"/>
        <v>-1.9143903125880026</v>
      </c>
      <c r="K150" s="184">
        <v>5.7828947368421053</v>
      </c>
      <c r="L150" s="185">
        <f t="shared" si="47"/>
        <v>-0.86490400529625955</v>
      </c>
      <c r="M150" s="184">
        <v>5.9803278688524593</v>
      </c>
      <c r="N150" s="185">
        <f t="shared" si="48"/>
        <v>0.19743313201035395</v>
      </c>
      <c r="O150" s="185">
        <f t="shared" si="49"/>
        <v>1.7460709419003182</v>
      </c>
    </row>
    <row r="151" spans="1:16" x14ac:dyDescent="0.25">
      <c r="B151" s="114" t="s">
        <v>91</v>
      </c>
      <c r="C151" s="184">
        <v>5.9776119402985071</v>
      </c>
      <c r="D151" s="185">
        <v>0.55185165407310421</v>
      </c>
      <c r="E151" s="184">
        <v>2.0388349514563107</v>
      </c>
      <c r="F151" s="185">
        <f t="shared" si="46"/>
        <v>-3.9387769888421964</v>
      </c>
      <c r="G151" s="184">
        <v>5.795309168443497</v>
      </c>
      <c r="H151" s="185">
        <f t="shared" si="46"/>
        <v>3.7564742169871863</v>
      </c>
      <c r="I151" s="184">
        <v>5.9533169533169534</v>
      </c>
      <c r="J151" s="185">
        <f t="shared" si="46"/>
        <v>0.15800778487345646</v>
      </c>
      <c r="K151" s="184">
        <v>5.8276553106212425</v>
      </c>
      <c r="L151" s="185">
        <f t="shared" si="47"/>
        <v>-0.1256616426957109</v>
      </c>
      <c r="M151" s="184">
        <v>6.3442265795206971</v>
      </c>
      <c r="N151" s="185">
        <f t="shared" si="48"/>
        <v>0.51657126889945459</v>
      </c>
      <c r="O151" s="185">
        <f t="shared" si="49"/>
        <v>0.36661463922219006</v>
      </c>
    </row>
    <row r="152" spans="1:16" x14ac:dyDescent="0.25">
      <c r="B152" s="114" t="s">
        <v>93</v>
      </c>
      <c r="C152" s="184">
        <v>5.9551451187335092</v>
      </c>
      <c r="D152" s="185">
        <v>1.0806277442161347</v>
      </c>
      <c r="E152" s="184">
        <v>2.2873563218390807</v>
      </c>
      <c r="F152" s="185">
        <f t="shared" si="46"/>
        <v>-3.6677887968944285</v>
      </c>
      <c r="G152" s="184">
        <v>5.5287356321839081</v>
      </c>
      <c r="H152" s="185">
        <f t="shared" si="46"/>
        <v>3.2413793103448274</v>
      </c>
      <c r="I152" s="184">
        <v>5.0775623268698062</v>
      </c>
      <c r="J152" s="185">
        <f t="shared" si="46"/>
        <v>-0.45117330531410182</v>
      </c>
      <c r="K152" s="184">
        <v>4.8246445497630335</v>
      </c>
      <c r="L152" s="185">
        <f t="shared" si="47"/>
        <v>-0.25291777710677277</v>
      </c>
      <c r="M152" s="184"/>
      <c r="N152" s="185"/>
      <c r="O152" s="185"/>
    </row>
    <row r="153" spans="1:16" ht="15.75" x14ac:dyDescent="0.25">
      <c r="B153" s="117" t="s">
        <v>30</v>
      </c>
      <c r="C153" s="186">
        <v>5.4714468629961583</v>
      </c>
      <c r="D153" s="187">
        <v>-0.18991827948230444</v>
      </c>
      <c r="E153" s="186">
        <v>5.0459149223497635</v>
      </c>
      <c r="F153" s="187">
        <f t="shared" si="46"/>
        <v>-0.42553194064639488</v>
      </c>
      <c r="G153" s="186">
        <v>6.4271398747390398</v>
      </c>
      <c r="H153" s="187">
        <f t="shared" si="46"/>
        <v>1.3812249523892763</v>
      </c>
      <c r="I153" s="186">
        <v>6.0453762205628951</v>
      </c>
      <c r="J153" s="187">
        <f t="shared" si="46"/>
        <v>-0.38176365417614466</v>
      </c>
      <c r="K153" s="186">
        <v>5.9357629785002626</v>
      </c>
      <c r="L153" s="187">
        <f t="shared" si="47"/>
        <v>-0.10961324206263257</v>
      </c>
      <c r="M153" s="186">
        <v>5.9827768945416002</v>
      </c>
      <c r="N153" s="187">
        <v>-9.122074696783411E-2</v>
      </c>
      <c r="O153" s="187">
        <v>0.56332142091709692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6" t="s">
        <v>296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1.9512195121951219</v>
      </c>
      <c r="D163" s="185">
        <v>-0.61900520690600169</v>
      </c>
      <c r="E163" s="184">
        <v>2.3308641975308642</v>
      </c>
      <c r="F163" s="185">
        <f t="shared" ref="F163:J165" si="50">IFERROR(E163-C163,"-")</f>
        <v>0.37964468533574225</v>
      </c>
      <c r="G163" s="184">
        <v>1.7464788732394365</v>
      </c>
      <c r="H163" s="185">
        <f t="shared" si="50"/>
        <v>-0.58438532429142764</v>
      </c>
      <c r="I163" s="184">
        <v>2.3723076923076922</v>
      </c>
      <c r="J163" s="185">
        <f t="shared" si="50"/>
        <v>0.62582881906825572</v>
      </c>
      <c r="K163" s="184">
        <v>2.0614754098360657</v>
      </c>
      <c r="L163" s="185">
        <f t="shared" ref="L163:L165" si="51">IFERROR(K163-I163,"-")</f>
        <v>-0.31083228247162653</v>
      </c>
      <c r="M163" s="184">
        <v>2.5740259740259739</v>
      </c>
      <c r="N163" s="185">
        <f t="shared" ref="N163:N165" si="52">IFERROR(M163-K163,"-")</f>
        <v>0.51255056418990819</v>
      </c>
      <c r="O163" s="185">
        <f t="shared" ref="O163" si="53">IFERROR(M163-C163,"-")</f>
        <v>0.62280646183085198</v>
      </c>
    </row>
    <row r="164" spans="2:15" x14ac:dyDescent="0.25">
      <c r="B164" s="114" t="s">
        <v>73</v>
      </c>
      <c r="C164" s="184">
        <v>2.8468468468468466</v>
      </c>
      <c r="D164" s="185">
        <v>0.44684684684684672</v>
      </c>
      <c r="E164" s="184">
        <v>2.4140000000000001</v>
      </c>
      <c r="F164" s="185">
        <f t="shared" si="50"/>
        <v>-0.43284684684684649</v>
      </c>
      <c r="G164" s="184">
        <v>2.0147601476014758</v>
      </c>
      <c r="H164" s="185">
        <f t="shared" si="50"/>
        <v>-0.39923985239852433</v>
      </c>
      <c r="I164" s="184">
        <v>2.2242268041237114</v>
      </c>
      <c r="J164" s="185">
        <f t="shared" si="50"/>
        <v>0.20946665652223562</v>
      </c>
      <c r="K164" s="184">
        <v>2.5348258706467663</v>
      </c>
      <c r="L164" s="185">
        <f t="shared" si="51"/>
        <v>0.31059906652305491</v>
      </c>
      <c r="M164" s="184">
        <v>2.6754385964912282</v>
      </c>
      <c r="N164" s="185">
        <f t="shared" si="52"/>
        <v>0.14061272584446183</v>
      </c>
      <c r="O164" s="185">
        <f>IFERROR(M164-C164,"-")</f>
        <v>-0.17140825035561846</v>
      </c>
    </row>
    <row r="165" spans="2:15" x14ac:dyDescent="0.25">
      <c r="B165" s="114" t="s">
        <v>75</v>
      </c>
      <c r="C165" s="184">
        <v>2.3513513513513513</v>
      </c>
      <c r="D165" s="185">
        <v>-6.5522097780162269E-2</v>
      </c>
      <c r="E165" s="184">
        <v>1.97265625</v>
      </c>
      <c r="F165" s="185">
        <f t="shared" si="50"/>
        <v>-0.37869510135135132</v>
      </c>
      <c r="G165" s="184">
        <v>1.8691796008869179</v>
      </c>
      <c r="H165" s="185">
        <f t="shared" si="50"/>
        <v>-0.10347664911308208</v>
      </c>
      <c r="I165" s="184">
        <v>2.4673629242819843</v>
      </c>
      <c r="J165" s="185">
        <f t="shared" si="50"/>
        <v>0.59818332339506641</v>
      </c>
      <c r="K165" s="184">
        <v>2.4316239316239314</v>
      </c>
      <c r="L165" s="185">
        <f t="shared" si="51"/>
        <v>-3.5738992658052915E-2</v>
      </c>
      <c r="M165" s="184">
        <v>2.6632653061224492</v>
      </c>
      <c r="N165" s="185">
        <f t="shared" si="52"/>
        <v>0.23164137449851774</v>
      </c>
      <c r="O165" s="185">
        <f t="shared" ref="O165:O168" si="54">IFERROR(M165-C165,"-")</f>
        <v>0.31191395477109785</v>
      </c>
    </row>
    <row r="166" spans="2:15" x14ac:dyDescent="0.25">
      <c r="B166" s="114" t="s">
        <v>77</v>
      </c>
      <c r="C166" s="184">
        <v>2.2630136986301368</v>
      </c>
      <c r="D166" s="185">
        <v>0.15748606043918212</v>
      </c>
      <c r="E166" s="184" t="s">
        <v>227</v>
      </c>
      <c r="F166" s="185" t="str">
        <f>IFERROR(E166-C166,"-")</f>
        <v>-</v>
      </c>
      <c r="G166" s="184">
        <v>1.9146005509641872</v>
      </c>
      <c r="H166" s="185" t="str">
        <f>IFERROR(G166-E166,"-")</f>
        <v>-</v>
      </c>
      <c r="I166" s="184">
        <v>2.6418439716312059</v>
      </c>
      <c r="J166" s="185">
        <f>IFERROR(I166-G166,"-")</f>
        <v>0.72724342066701864</v>
      </c>
      <c r="K166" s="184">
        <v>2.1666666666666665</v>
      </c>
      <c r="L166" s="185">
        <f>IFERROR(K166-I166,"-")</f>
        <v>-0.47517730496453936</v>
      </c>
      <c r="M166" s="184">
        <v>2.4542772861356932</v>
      </c>
      <c r="N166" s="185">
        <f>IFERROR(M166-K166,"-")</f>
        <v>0.28761061946902666</v>
      </c>
      <c r="O166" s="185">
        <f t="shared" si="54"/>
        <v>0.19126358750555639</v>
      </c>
    </row>
    <row r="167" spans="2:15" x14ac:dyDescent="0.25">
      <c r="B167" s="114" t="s">
        <v>79</v>
      </c>
      <c r="C167" s="184">
        <v>2.2274143302180685</v>
      </c>
      <c r="D167" s="185">
        <v>0.55094374198277429</v>
      </c>
      <c r="E167" s="184" t="s">
        <v>227</v>
      </c>
      <c r="F167" s="185" t="str">
        <f t="shared" ref="F167:J175" si="55">IFERROR(E167-C167,"-")</f>
        <v>-</v>
      </c>
      <c r="G167" s="184">
        <v>1.8443877551020409</v>
      </c>
      <c r="H167" s="185" t="str">
        <f t="shared" si="55"/>
        <v>-</v>
      </c>
      <c r="I167" s="184">
        <v>2.0501792114695339</v>
      </c>
      <c r="J167" s="185">
        <f t="shared" si="55"/>
        <v>0.20579145636749296</v>
      </c>
      <c r="K167" s="184">
        <v>2.3689320388349513</v>
      </c>
      <c r="L167" s="185">
        <f t="shared" ref="L167:L175" si="56">IFERROR(K167-I167,"-")</f>
        <v>0.31875282736541743</v>
      </c>
      <c r="M167" s="184">
        <v>2.9319727891156462</v>
      </c>
      <c r="N167" s="185">
        <f t="shared" ref="N167:N173" si="57">IFERROR(M167-K167,"-")</f>
        <v>0.56304075028069489</v>
      </c>
      <c r="O167" s="185">
        <f t="shared" si="54"/>
        <v>0.70455845889757773</v>
      </c>
    </row>
    <row r="168" spans="2:15" x14ac:dyDescent="0.25">
      <c r="B168" s="114" t="s">
        <v>81</v>
      </c>
      <c r="C168" s="184">
        <v>2.3442622950819674</v>
      </c>
      <c r="D168" s="185">
        <v>0.65561760643727873</v>
      </c>
      <c r="E168" s="184" t="s">
        <v>227</v>
      </c>
      <c r="F168" s="185" t="str">
        <f t="shared" si="55"/>
        <v>-</v>
      </c>
      <c r="G168" s="184">
        <v>2.2037037037037037</v>
      </c>
      <c r="H168" s="185" t="str">
        <f t="shared" si="55"/>
        <v>-</v>
      </c>
      <c r="I168" s="184">
        <v>2.278688524590164</v>
      </c>
      <c r="J168" s="185">
        <f t="shared" si="55"/>
        <v>7.4984820886460302E-2</v>
      </c>
      <c r="K168" s="184">
        <v>2.4933333333333332</v>
      </c>
      <c r="L168" s="185">
        <f t="shared" si="56"/>
        <v>0.21464480874316916</v>
      </c>
      <c r="M168" s="184">
        <v>3.6101694915254239</v>
      </c>
      <c r="N168" s="185">
        <f t="shared" si="57"/>
        <v>1.1168361581920907</v>
      </c>
      <c r="O168" s="185">
        <f t="shared" si="54"/>
        <v>1.2659071964434565</v>
      </c>
    </row>
    <row r="169" spans="2:15" x14ac:dyDescent="0.25">
      <c r="B169" s="114" t="s">
        <v>83</v>
      </c>
      <c r="C169" s="184">
        <v>2.6995073891625614</v>
      </c>
      <c r="D169" s="185">
        <v>0.8967392230725959</v>
      </c>
      <c r="E169" s="184" t="s">
        <v>227</v>
      </c>
      <c r="F169" s="185" t="str">
        <f t="shared" si="55"/>
        <v>-</v>
      </c>
      <c r="G169" s="184">
        <v>1.9858490566037736</v>
      </c>
      <c r="H169" s="185" t="str">
        <f t="shared" si="55"/>
        <v>-</v>
      </c>
      <c r="I169" s="184">
        <v>2.9</v>
      </c>
      <c r="J169" s="185">
        <f t="shared" si="55"/>
        <v>0.91415094339622627</v>
      </c>
      <c r="K169" s="184">
        <v>2.0376344086021505</v>
      </c>
      <c r="L169" s="185">
        <f t="shared" si="56"/>
        <v>-0.86236559139784941</v>
      </c>
      <c r="M169" s="184">
        <v>3.2391304347826089</v>
      </c>
      <c r="N169" s="185">
        <f t="shared" si="57"/>
        <v>1.2014960261804584</v>
      </c>
      <c r="O169" s="185">
        <f>IFERROR(M169-C169,"-")</f>
        <v>0.53962304562004748</v>
      </c>
    </row>
    <row r="170" spans="2:15" x14ac:dyDescent="0.25">
      <c r="B170" s="114" t="s">
        <v>85</v>
      </c>
      <c r="C170" s="184">
        <v>1.9026315789473685</v>
      </c>
      <c r="D170" s="185">
        <v>0.22538290169869124</v>
      </c>
      <c r="E170" s="184">
        <v>3.2</v>
      </c>
      <c r="F170" s="185">
        <f t="shared" si="55"/>
        <v>1.2973684210526317</v>
      </c>
      <c r="G170" s="184">
        <v>2.2243436754176611</v>
      </c>
      <c r="H170" s="185">
        <f t="shared" si="55"/>
        <v>-0.97565632458233909</v>
      </c>
      <c r="I170" s="184">
        <v>2.0975609756097562</v>
      </c>
      <c r="J170" s="185">
        <f t="shared" si="55"/>
        <v>-0.12678269980790491</v>
      </c>
      <c r="K170" s="184">
        <v>2.2378048780487805</v>
      </c>
      <c r="L170" s="185">
        <f t="shared" si="56"/>
        <v>0.14024390243902429</v>
      </c>
      <c r="M170" s="184">
        <v>2.9610778443113772</v>
      </c>
      <c r="N170" s="185">
        <f t="shared" si="57"/>
        <v>0.72327296626259674</v>
      </c>
      <c r="O170" s="185">
        <f>IFERROR(M170-C170,"-")</f>
        <v>1.0584462653640088</v>
      </c>
    </row>
    <row r="171" spans="2:15" x14ac:dyDescent="0.25">
      <c r="B171" s="114" t="s">
        <v>87</v>
      </c>
      <c r="C171" s="184">
        <v>2.3886255924170614</v>
      </c>
      <c r="D171" s="185">
        <v>0.18210385328662682</v>
      </c>
      <c r="E171" s="184">
        <v>2.1666666666666665</v>
      </c>
      <c r="F171" s="185">
        <f t="shared" si="55"/>
        <v>-0.22195892575039489</v>
      </c>
      <c r="G171" s="184">
        <v>1.9833333333333334</v>
      </c>
      <c r="H171" s="185">
        <f t="shared" si="55"/>
        <v>-0.18333333333333313</v>
      </c>
      <c r="I171" s="184">
        <v>2.5324675324675323</v>
      </c>
      <c r="J171" s="185">
        <f t="shared" si="55"/>
        <v>0.54913419913419892</v>
      </c>
      <c r="K171" s="184">
        <v>2.3365384615384617</v>
      </c>
      <c r="L171" s="185">
        <f t="shared" si="56"/>
        <v>-0.19592907092907064</v>
      </c>
      <c r="M171" s="184">
        <v>2.7697368421052633</v>
      </c>
      <c r="N171" s="185">
        <f t="shared" si="57"/>
        <v>0.4331983805668016</v>
      </c>
      <c r="O171" s="185">
        <f t="shared" ref="O171:O173" si="58">IFERROR(M171-C171,"-")</f>
        <v>0.38111124968820187</v>
      </c>
    </row>
    <row r="172" spans="2:15" x14ac:dyDescent="0.25">
      <c r="B172" s="114" t="s">
        <v>89</v>
      </c>
      <c r="C172" s="184">
        <v>1.9392097264437691</v>
      </c>
      <c r="D172" s="185">
        <v>-1.0676378339830039E-2</v>
      </c>
      <c r="E172" s="184">
        <v>1.7272727272727273</v>
      </c>
      <c r="F172" s="185">
        <f t="shared" si="55"/>
        <v>-0.21193699917104181</v>
      </c>
      <c r="G172" s="184">
        <v>1.9558823529411764</v>
      </c>
      <c r="H172" s="185">
        <f t="shared" si="55"/>
        <v>0.22860962566844911</v>
      </c>
      <c r="I172" s="184">
        <v>2.1704035874439462</v>
      </c>
      <c r="J172" s="185">
        <f t="shared" si="55"/>
        <v>0.21452123450276983</v>
      </c>
      <c r="K172" s="184">
        <v>1.9482758620689655</v>
      </c>
      <c r="L172" s="185">
        <f t="shared" si="56"/>
        <v>-0.22212772537498071</v>
      </c>
      <c r="M172" s="184">
        <v>2.174825174825175</v>
      </c>
      <c r="N172" s="185">
        <f t="shared" si="57"/>
        <v>0.22654931275620949</v>
      </c>
      <c r="O172" s="185">
        <f t="shared" si="58"/>
        <v>0.23561544838140591</v>
      </c>
    </row>
    <row r="173" spans="2:15" x14ac:dyDescent="0.25">
      <c r="B173" s="114" t="s">
        <v>91</v>
      </c>
      <c r="C173" s="184">
        <v>1.9232804232804233</v>
      </c>
      <c r="D173" s="185">
        <v>-2.6178060474089326E-2</v>
      </c>
      <c r="E173" s="184">
        <v>2.9183673469387754</v>
      </c>
      <c r="F173" s="185">
        <f t="shared" si="55"/>
        <v>0.99508692365835216</v>
      </c>
      <c r="G173" s="184">
        <v>2.2709677419354839</v>
      </c>
      <c r="H173" s="185">
        <f t="shared" si="55"/>
        <v>-0.64739960500329152</v>
      </c>
      <c r="I173" s="184">
        <v>2.3391003460207611</v>
      </c>
      <c r="J173" s="185">
        <f t="shared" si="55"/>
        <v>6.8132604085277215E-2</v>
      </c>
      <c r="K173" s="184">
        <v>2.5221238938053099</v>
      </c>
      <c r="L173" s="185">
        <f t="shared" si="56"/>
        <v>0.18302354778454877</v>
      </c>
      <c r="M173" s="184">
        <v>2.103542234332425</v>
      </c>
      <c r="N173" s="185">
        <f t="shared" si="57"/>
        <v>-0.41858165947288484</v>
      </c>
      <c r="O173" s="185">
        <f t="shared" si="58"/>
        <v>0.18026181105200179</v>
      </c>
    </row>
    <row r="174" spans="2:15" x14ac:dyDescent="0.25">
      <c r="B174" s="114" t="s">
        <v>93</v>
      </c>
      <c r="C174" s="184">
        <v>2.470414201183432</v>
      </c>
      <c r="D174" s="185">
        <v>0.54220907297830379</v>
      </c>
      <c r="E174" s="184">
        <v>2.2029702970297032</v>
      </c>
      <c r="F174" s="185">
        <f t="shared" si="55"/>
        <v>-0.26744390415372887</v>
      </c>
      <c r="G174" s="184">
        <v>2.1950549450549453</v>
      </c>
      <c r="H174" s="185">
        <f t="shared" si="55"/>
        <v>-7.9153519747579004E-3</v>
      </c>
      <c r="I174" s="184">
        <v>2.0084033613445378</v>
      </c>
      <c r="J174" s="185">
        <f t="shared" si="55"/>
        <v>-0.18665158371040746</v>
      </c>
      <c r="K174" s="184">
        <v>2.2335526315789473</v>
      </c>
      <c r="L174" s="185">
        <f t="shared" si="56"/>
        <v>0.22514927023440956</v>
      </c>
      <c r="M174" s="184"/>
      <c r="N174" s="185"/>
      <c r="O174" s="185"/>
    </row>
    <row r="175" spans="2:15" ht="15.75" x14ac:dyDescent="0.25">
      <c r="B175" s="117" t="s">
        <v>30</v>
      </c>
      <c r="C175" s="186">
        <v>2.2462376751427087</v>
      </c>
      <c r="D175" s="187">
        <v>0.20173442760842919</v>
      </c>
      <c r="E175" s="186">
        <v>2.3596757852076999</v>
      </c>
      <c r="F175" s="187">
        <f t="shared" si="55"/>
        <v>0.11343811006499127</v>
      </c>
      <c r="G175" s="186">
        <v>2.0186388025981361</v>
      </c>
      <c r="H175" s="187">
        <f t="shared" si="55"/>
        <v>-0.34103698260956383</v>
      </c>
      <c r="I175" s="186">
        <v>2.3097889800703402</v>
      </c>
      <c r="J175" s="187">
        <f t="shared" si="55"/>
        <v>0.29115017747220406</v>
      </c>
      <c r="K175" s="186">
        <v>2.2913770913770914</v>
      </c>
      <c r="L175" s="187">
        <f t="shared" si="56"/>
        <v>-1.8411888693248724E-2</v>
      </c>
      <c r="M175" s="186">
        <v>2.6537444933920704</v>
      </c>
      <c r="N175" s="187">
        <v>0.35745853974783692</v>
      </c>
      <c r="O175" s="187">
        <v>0.42905734890970404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6" t="s">
        <v>297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2.5810810810810811</v>
      </c>
      <c r="D185" s="185">
        <v>3.1081081081081319E-2</v>
      </c>
      <c r="E185" s="184">
        <v>2.408450704225352</v>
      </c>
      <c r="F185" s="185">
        <f t="shared" ref="F185:J187" si="59">IFERROR(E185-C185,"-")</f>
        <v>-0.17263037685572913</v>
      </c>
      <c r="G185" s="184">
        <v>3.375</v>
      </c>
      <c r="H185" s="185">
        <f t="shared" si="59"/>
        <v>0.96654929577464799</v>
      </c>
      <c r="I185" s="184">
        <v>2.6404494382022472</v>
      </c>
      <c r="J185" s="185">
        <f t="shared" si="59"/>
        <v>-0.7345505617977528</v>
      </c>
      <c r="K185" s="184">
        <v>2.5185185185185186</v>
      </c>
      <c r="L185" s="185">
        <f t="shared" ref="L185:L187" si="60">IFERROR(K185-I185,"-")</f>
        <v>-0.1219309196837286</v>
      </c>
      <c r="M185" s="184">
        <v>2.2865497076023393</v>
      </c>
      <c r="N185" s="185">
        <f t="shared" ref="N185:N187" si="61">IFERROR(M185-K185,"-")</f>
        <v>-0.23196881091617927</v>
      </c>
      <c r="O185" s="185">
        <f t="shared" ref="O185" si="62">IFERROR(M185-C185,"-")</f>
        <v>-0.29453137347874181</v>
      </c>
    </row>
    <row r="186" spans="1:16" x14ac:dyDescent="0.25">
      <c r="B186" s="114" t="s">
        <v>73</v>
      </c>
      <c r="C186" s="184">
        <v>3</v>
      </c>
      <c r="D186" s="185">
        <v>-0.64583333333333348</v>
      </c>
      <c r="E186" s="184">
        <v>2.7586206896551726</v>
      </c>
      <c r="F186" s="185">
        <f t="shared" si="59"/>
        <v>-0.2413793103448274</v>
      </c>
      <c r="G186" s="184">
        <v>4</v>
      </c>
      <c r="H186" s="185">
        <f t="shared" si="59"/>
        <v>1.2413793103448274</v>
      </c>
      <c r="I186" s="184">
        <v>2.925925925925926</v>
      </c>
      <c r="J186" s="185">
        <f t="shared" si="59"/>
        <v>-1.074074074074074</v>
      </c>
      <c r="K186" s="184">
        <v>3</v>
      </c>
      <c r="L186" s="185">
        <f t="shared" si="60"/>
        <v>7.4074074074073959E-2</v>
      </c>
      <c r="M186" s="184">
        <v>3.2736842105263158</v>
      </c>
      <c r="N186" s="185">
        <f t="shared" si="61"/>
        <v>0.27368421052631575</v>
      </c>
      <c r="O186" s="185">
        <f>IFERROR(M186-C186,"-")</f>
        <v>0.27368421052631575</v>
      </c>
    </row>
    <row r="187" spans="1:16" x14ac:dyDescent="0.25">
      <c r="B187" s="114" t="s">
        <v>75</v>
      </c>
      <c r="C187" s="184">
        <v>3.8360655737704916</v>
      </c>
      <c r="D187" s="185">
        <v>0.86309260079751882</v>
      </c>
      <c r="E187" s="184">
        <v>1.34375</v>
      </c>
      <c r="F187" s="185">
        <f t="shared" si="59"/>
        <v>-2.4923155737704916</v>
      </c>
      <c r="G187" s="184">
        <v>4.083333333333333</v>
      </c>
      <c r="H187" s="185">
        <f t="shared" si="59"/>
        <v>2.739583333333333</v>
      </c>
      <c r="I187" s="184">
        <v>3.3624999999999998</v>
      </c>
      <c r="J187" s="185">
        <f t="shared" si="59"/>
        <v>-0.72083333333333321</v>
      </c>
      <c r="K187" s="184">
        <v>4.253521126760563</v>
      </c>
      <c r="L187" s="185">
        <f t="shared" si="60"/>
        <v>0.89102112676056322</v>
      </c>
      <c r="M187" s="184">
        <v>3.043010752688172</v>
      </c>
      <c r="N187" s="185">
        <f t="shared" si="61"/>
        <v>-1.210510374072391</v>
      </c>
      <c r="O187" s="185">
        <f t="shared" ref="O187:O190" si="63">IFERROR(M187-C187,"-")</f>
        <v>-0.79305482108231962</v>
      </c>
    </row>
    <row r="188" spans="1:16" x14ac:dyDescent="0.25">
      <c r="B188" s="114" t="s">
        <v>77</v>
      </c>
      <c r="C188" s="184">
        <v>2.5319148936170213</v>
      </c>
      <c r="D188" s="185">
        <v>-1.222802087515054</v>
      </c>
      <c r="E188" s="184" t="s">
        <v>227</v>
      </c>
      <c r="F188" s="185" t="str">
        <f>IFERROR(E188-C188,"-")</f>
        <v>-</v>
      </c>
      <c r="G188" s="184">
        <v>2.0857142857142859</v>
      </c>
      <c r="H188" s="185" t="str">
        <f>IFERROR(G188-E188,"-")</f>
        <v>-</v>
      </c>
      <c r="I188" s="184">
        <v>2.6166666666666667</v>
      </c>
      <c r="J188" s="185">
        <f>IFERROR(I188-G188,"-")</f>
        <v>0.53095238095238084</v>
      </c>
      <c r="K188" s="184">
        <v>2.5909090909090908</v>
      </c>
      <c r="L188" s="185">
        <f>IFERROR(K188-I188,"-")</f>
        <v>-2.5757575757575868E-2</v>
      </c>
      <c r="M188" s="184">
        <v>2.6896551724137931</v>
      </c>
      <c r="N188" s="185">
        <f>IFERROR(M188-K188,"-")</f>
        <v>9.8746081504702321E-2</v>
      </c>
      <c r="O188" s="185">
        <f t="shared" si="63"/>
        <v>0.15774027879677188</v>
      </c>
    </row>
    <row r="189" spans="1:16" x14ac:dyDescent="0.25">
      <c r="B189" s="114" t="s">
        <v>79</v>
      </c>
      <c r="C189" s="184">
        <v>4.2105263157894735</v>
      </c>
      <c r="D189" s="185">
        <v>-1.5894736842105264</v>
      </c>
      <c r="E189" s="184" t="s">
        <v>227</v>
      </c>
      <c r="F189" s="185" t="str">
        <f t="shared" ref="F189:J197" si="64">IFERROR(E189-C189,"-")</f>
        <v>-</v>
      </c>
      <c r="G189" s="184">
        <v>1.5454545454545454</v>
      </c>
      <c r="H189" s="185" t="str">
        <f t="shared" si="64"/>
        <v>-</v>
      </c>
      <c r="I189" s="184">
        <v>3.25</v>
      </c>
      <c r="J189" s="185">
        <f t="shared" si="64"/>
        <v>1.7045454545454546</v>
      </c>
      <c r="K189" s="184">
        <v>2.59375</v>
      </c>
      <c r="L189" s="185">
        <f t="shared" ref="L189:L197" si="65">IFERROR(K189-I189,"-")</f>
        <v>-0.65625</v>
      </c>
      <c r="M189" s="184">
        <v>1.346938775510204</v>
      </c>
      <c r="N189" s="185">
        <f t="shared" ref="N189:N195" si="66">IFERROR(M189-K189,"-")</f>
        <v>-1.246811224489796</v>
      </c>
      <c r="O189" s="185">
        <f t="shared" si="63"/>
        <v>-2.8635875402792692</v>
      </c>
    </row>
    <row r="190" spans="1:16" x14ac:dyDescent="0.25">
      <c r="B190" s="114" t="s">
        <v>120</v>
      </c>
      <c r="C190" s="184">
        <v>1.9090909090909092</v>
      </c>
      <c r="D190" s="185">
        <v>-1.8803827751196169</v>
      </c>
      <c r="E190" s="184" t="s">
        <v>227</v>
      </c>
      <c r="F190" s="185" t="str">
        <f t="shared" si="64"/>
        <v>-</v>
      </c>
      <c r="G190" s="184">
        <v>3.36</v>
      </c>
      <c r="H190" s="185" t="str">
        <f t="shared" si="64"/>
        <v>-</v>
      </c>
      <c r="I190" s="184">
        <v>2.2580645161290325</v>
      </c>
      <c r="J190" s="185">
        <f t="shared" si="64"/>
        <v>-1.1019354838709674</v>
      </c>
      <c r="K190" s="184">
        <v>2.28125</v>
      </c>
      <c r="L190" s="185">
        <f t="shared" si="65"/>
        <v>2.3185483870967527E-2</v>
      </c>
      <c r="M190" s="184">
        <v>2.8947368421052633</v>
      </c>
      <c r="N190" s="185">
        <f t="shared" si="66"/>
        <v>0.61348684210526327</v>
      </c>
      <c r="O190" s="185">
        <f t="shared" si="63"/>
        <v>0.9856459330143541</v>
      </c>
    </row>
    <row r="191" spans="1:16" x14ac:dyDescent="0.25">
      <c r="B191" s="114" t="s">
        <v>83</v>
      </c>
      <c r="C191" s="184">
        <v>1.6538461538461537</v>
      </c>
      <c r="D191" s="185">
        <v>-1.3461538461538463</v>
      </c>
      <c r="E191" s="184" t="s">
        <v>227</v>
      </c>
      <c r="F191" s="185" t="str">
        <f t="shared" si="64"/>
        <v>-</v>
      </c>
      <c r="G191" s="184">
        <v>2.5116279069767442</v>
      </c>
      <c r="H191" s="185" t="str">
        <f t="shared" si="64"/>
        <v>-</v>
      </c>
      <c r="I191" s="184">
        <v>3.4262295081967213</v>
      </c>
      <c r="J191" s="185">
        <f t="shared" si="64"/>
        <v>0.91460160121997713</v>
      </c>
      <c r="K191" s="184">
        <v>2.5813953488372094</v>
      </c>
      <c r="L191" s="185">
        <f t="shared" si="65"/>
        <v>-0.84483415935951189</v>
      </c>
      <c r="M191" s="184">
        <v>2.36</v>
      </c>
      <c r="N191" s="185">
        <f t="shared" si="66"/>
        <v>-0.22139534883720957</v>
      </c>
      <c r="O191" s="185">
        <f>IFERROR(M191-C191,"-")</f>
        <v>0.70615384615384613</v>
      </c>
    </row>
    <row r="192" spans="1:16" x14ac:dyDescent="0.25">
      <c r="B192" s="114" t="s">
        <v>85</v>
      </c>
      <c r="C192" s="184">
        <v>1.8181818181818181</v>
      </c>
      <c r="D192" s="185">
        <v>-0.946524064171123</v>
      </c>
      <c r="E192" s="184">
        <v>2.6666666666666665</v>
      </c>
      <c r="F192" s="185">
        <f t="shared" si="64"/>
        <v>0.8484848484848484</v>
      </c>
      <c r="G192" s="184">
        <v>1.7179487179487178</v>
      </c>
      <c r="H192" s="185">
        <f t="shared" si="64"/>
        <v>-0.94871794871794868</v>
      </c>
      <c r="I192" s="184">
        <v>2.406779661016949</v>
      </c>
      <c r="J192" s="185">
        <f t="shared" si="64"/>
        <v>0.68883094306823112</v>
      </c>
      <c r="K192" s="184">
        <v>2.3877551020408165</v>
      </c>
      <c r="L192" s="185">
        <f t="shared" si="65"/>
        <v>-1.9024558976132422E-2</v>
      </c>
      <c r="M192" s="184">
        <v>2.3050847457627119</v>
      </c>
      <c r="N192" s="185">
        <f t="shared" si="66"/>
        <v>-8.2670356278104595E-2</v>
      </c>
      <c r="O192" s="185">
        <f>IFERROR(M192-C192,"-")</f>
        <v>0.48690292758089382</v>
      </c>
    </row>
    <row r="193" spans="2:16" x14ac:dyDescent="0.25">
      <c r="B193" s="114" t="s">
        <v>87</v>
      </c>
      <c r="C193" s="184">
        <v>1.5</v>
      </c>
      <c r="D193" s="185">
        <v>-1.6538461538461537</v>
      </c>
      <c r="E193" s="184">
        <v>2.15</v>
      </c>
      <c r="F193" s="185">
        <f t="shared" si="64"/>
        <v>0.64999999999999991</v>
      </c>
      <c r="G193" s="184">
        <v>2</v>
      </c>
      <c r="H193" s="185">
        <f t="shared" si="64"/>
        <v>-0.14999999999999991</v>
      </c>
      <c r="I193" s="184">
        <v>3.9</v>
      </c>
      <c r="J193" s="185">
        <f t="shared" si="64"/>
        <v>1.9</v>
      </c>
      <c r="K193" s="184">
        <v>2.9268292682926829</v>
      </c>
      <c r="L193" s="185">
        <f t="shared" si="65"/>
        <v>-0.97317073170731705</v>
      </c>
      <c r="M193" s="184">
        <v>3.8536585365853657</v>
      </c>
      <c r="N193" s="185">
        <f t="shared" si="66"/>
        <v>0.92682926829268286</v>
      </c>
      <c r="O193" s="185">
        <f t="shared" ref="O193:O195" si="67">IFERROR(M193-C193,"-")</f>
        <v>2.3536585365853657</v>
      </c>
    </row>
    <row r="194" spans="2:16" x14ac:dyDescent="0.25">
      <c r="B194" s="114" t="s">
        <v>89</v>
      </c>
      <c r="C194" s="184">
        <v>2.074074074074074</v>
      </c>
      <c r="D194" s="185">
        <v>-0.21759259259259256</v>
      </c>
      <c r="E194" s="184">
        <v>1.8974358974358974</v>
      </c>
      <c r="F194" s="185">
        <f t="shared" si="64"/>
        <v>-0.1766381766381766</v>
      </c>
      <c r="G194" s="184">
        <v>2.7580645161290325</v>
      </c>
      <c r="H194" s="185">
        <f t="shared" si="64"/>
        <v>0.86062861869313512</v>
      </c>
      <c r="I194" s="184">
        <v>2.2432432432432434</v>
      </c>
      <c r="J194" s="185">
        <f t="shared" si="64"/>
        <v>-0.51482127288578905</v>
      </c>
      <c r="K194" s="184">
        <v>2.9</v>
      </c>
      <c r="L194" s="185">
        <f t="shared" si="65"/>
        <v>0.65675675675675649</v>
      </c>
      <c r="M194" s="184">
        <v>2.736842105263158</v>
      </c>
      <c r="N194" s="185">
        <f t="shared" si="66"/>
        <v>-0.16315789473684195</v>
      </c>
      <c r="O194" s="185">
        <f t="shared" si="67"/>
        <v>0.66276803118908401</v>
      </c>
    </row>
    <row r="195" spans="2:16" x14ac:dyDescent="0.25">
      <c r="B195" s="114" t="s">
        <v>91</v>
      </c>
      <c r="C195" s="184">
        <v>1.5316455696202531</v>
      </c>
      <c r="D195" s="185">
        <v>-1.7004972875226041</v>
      </c>
      <c r="E195" s="184">
        <v>2.4509803921568629</v>
      </c>
      <c r="F195" s="185">
        <f t="shared" si="64"/>
        <v>0.91933482253660981</v>
      </c>
      <c r="G195" s="184">
        <v>3.0673076923076925</v>
      </c>
      <c r="H195" s="185">
        <f t="shared" si="64"/>
        <v>0.61632730015082959</v>
      </c>
      <c r="I195" s="184">
        <v>2.2428571428571429</v>
      </c>
      <c r="J195" s="185">
        <f t="shared" si="64"/>
        <v>-0.82445054945054963</v>
      </c>
      <c r="K195" s="184">
        <v>2.961904761904762</v>
      </c>
      <c r="L195" s="185">
        <f t="shared" si="65"/>
        <v>0.71904761904761916</v>
      </c>
      <c r="M195" s="184">
        <v>2.515625</v>
      </c>
      <c r="N195" s="185">
        <f t="shared" si="66"/>
        <v>-0.44627976190476204</v>
      </c>
      <c r="O195" s="185">
        <f t="shared" si="67"/>
        <v>0.98397943037974689</v>
      </c>
    </row>
    <row r="196" spans="2:16" x14ac:dyDescent="0.25">
      <c r="B196" s="114" t="s">
        <v>93</v>
      </c>
      <c r="C196" s="184">
        <v>2.85</v>
      </c>
      <c r="D196" s="185">
        <v>0.99141414141414153</v>
      </c>
      <c r="E196" s="184">
        <v>1.8</v>
      </c>
      <c r="F196" s="185">
        <f t="shared" si="64"/>
        <v>-1.05</v>
      </c>
      <c r="G196" s="184">
        <v>2.4202898550724639</v>
      </c>
      <c r="H196" s="185">
        <f t="shared" si="64"/>
        <v>0.62028985507246381</v>
      </c>
      <c r="I196" s="184">
        <v>2.1538461538461537</v>
      </c>
      <c r="J196" s="185">
        <f t="shared" si="64"/>
        <v>-0.26644370122631011</v>
      </c>
      <c r="K196" s="184">
        <v>2.0506329113924049</v>
      </c>
      <c r="L196" s="185">
        <f t="shared" si="65"/>
        <v>-0.10321324245374885</v>
      </c>
      <c r="M196" s="184"/>
      <c r="N196" s="185"/>
      <c r="O196" s="185"/>
    </row>
    <row r="197" spans="2:16" ht="15.75" x14ac:dyDescent="0.25">
      <c r="B197" s="117" t="s">
        <v>30</v>
      </c>
      <c r="C197" s="186">
        <v>2.5009633911368017</v>
      </c>
      <c r="D197" s="187">
        <v>-0.43349353770214982</v>
      </c>
      <c r="E197" s="186">
        <v>2.2450142450142452</v>
      </c>
      <c r="F197" s="187">
        <f t="shared" si="64"/>
        <v>-0.25594914612255648</v>
      </c>
      <c r="G197" s="186">
        <v>2.5936883629191323</v>
      </c>
      <c r="H197" s="187">
        <f t="shared" si="64"/>
        <v>0.34867411790488712</v>
      </c>
      <c r="I197" s="186">
        <v>2.774193548387097</v>
      </c>
      <c r="J197" s="187">
        <f t="shared" si="64"/>
        <v>0.18050518546796468</v>
      </c>
      <c r="K197" s="186">
        <v>2.7876923076923079</v>
      </c>
      <c r="L197" s="187">
        <f t="shared" si="65"/>
        <v>1.3498759305210939E-2</v>
      </c>
      <c r="M197" s="186">
        <v>2.6447368421052633</v>
      </c>
      <c r="N197" s="187">
        <v>-0.24493040833256519</v>
      </c>
      <c r="O197" s="187">
        <v>0.17292055818042007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6" t="s">
        <v>298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3.4125000000000001</v>
      </c>
      <c r="D207" s="185">
        <v>-4.0988372093023084E-2</v>
      </c>
      <c r="E207" s="184">
        <v>2.3258426966292136</v>
      </c>
      <c r="F207" s="185">
        <f t="shared" ref="F207:J209" si="68">IFERROR(E207-C207,"-")</f>
        <v>-1.0866573033707865</v>
      </c>
      <c r="G207" s="184">
        <v>1.6</v>
      </c>
      <c r="H207" s="185">
        <f t="shared" si="68"/>
        <v>-0.72584269662921352</v>
      </c>
      <c r="I207" s="184">
        <v>3.8759689922480618</v>
      </c>
      <c r="J207" s="185">
        <f t="shared" si="68"/>
        <v>2.2759689922480617</v>
      </c>
      <c r="K207" s="184">
        <v>4.2846715328467155</v>
      </c>
      <c r="L207" s="185">
        <f t="shared" ref="L207:L209" si="69">IFERROR(K207-I207,"-")</f>
        <v>0.40870254059865374</v>
      </c>
      <c r="M207" s="184">
        <v>4.0129870129870131</v>
      </c>
      <c r="N207" s="185">
        <f t="shared" ref="N207:N209" si="70">IFERROR(M207-K207,"-")</f>
        <v>-0.27168451985970243</v>
      </c>
      <c r="O207" s="185">
        <f t="shared" ref="O207" si="71">IFERROR(M207-C207,"-")</f>
        <v>0.60048701298701301</v>
      </c>
    </row>
    <row r="208" spans="2:16" x14ac:dyDescent="0.25">
      <c r="B208" s="114" t="s">
        <v>73</v>
      </c>
      <c r="C208" s="184">
        <v>4.395833333333333</v>
      </c>
      <c r="D208" s="185">
        <v>-1.2094298245614041</v>
      </c>
      <c r="E208" s="184">
        <v>3.5098039215686274</v>
      </c>
      <c r="F208" s="185">
        <f t="shared" si="68"/>
        <v>-0.88602941176470562</v>
      </c>
      <c r="G208" s="184">
        <v>1.7</v>
      </c>
      <c r="H208" s="185">
        <f t="shared" si="68"/>
        <v>-1.8098039215686275</v>
      </c>
      <c r="I208" s="184">
        <v>3.2136752136752138</v>
      </c>
      <c r="J208" s="185">
        <f t="shared" si="68"/>
        <v>1.5136752136752138</v>
      </c>
      <c r="K208" s="184">
        <v>4.5227272727272725</v>
      </c>
      <c r="L208" s="185">
        <f t="shared" si="69"/>
        <v>1.3090520590520587</v>
      </c>
      <c r="M208" s="184">
        <v>3.5890410958904111</v>
      </c>
      <c r="N208" s="185">
        <f t="shared" si="70"/>
        <v>-0.93368617683686139</v>
      </c>
      <c r="O208" s="185">
        <f>IFERROR(M208-C208,"-")</f>
        <v>-0.80679223744292194</v>
      </c>
    </row>
    <row r="209" spans="2:16" x14ac:dyDescent="0.25">
      <c r="B209" s="114" t="s">
        <v>75</v>
      </c>
      <c r="C209" s="184">
        <v>2.6666666666666665</v>
      </c>
      <c r="D209" s="185">
        <v>-3.6666666666666665</v>
      </c>
      <c r="E209" s="184">
        <v>4.1304347826086953</v>
      </c>
      <c r="F209" s="185">
        <f t="shared" si="68"/>
        <v>1.4637681159420288</v>
      </c>
      <c r="G209" s="184">
        <v>2.2272727272727271</v>
      </c>
      <c r="H209" s="185">
        <f t="shared" si="68"/>
        <v>-1.9031620553359683</v>
      </c>
      <c r="I209" s="184">
        <v>2.9935897435897436</v>
      </c>
      <c r="J209" s="185">
        <f t="shared" si="68"/>
        <v>0.76631701631701654</v>
      </c>
      <c r="K209" s="184">
        <v>3.8451612903225807</v>
      </c>
      <c r="L209" s="185">
        <f t="shared" si="69"/>
        <v>0.85157154673283708</v>
      </c>
      <c r="M209" s="184">
        <v>3.3227848101265822</v>
      </c>
      <c r="N209" s="185">
        <f t="shared" si="70"/>
        <v>-0.52237648019599847</v>
      </c>
      <c r="O209" s="185">
        <f t="shared" ref="O209:O212" si="72">IFERROR(M209-C209,"-")</f>
        <v>0.6561181434599157</v>
      </c>
    </row>
    <row r="210" spans="2:16" x14ac:dyDescent="0.25">
      <c r="B210" s="114" t="s">
        <v>77</v>
      </c>
      <c r="C210" s="184">
        <v>4</v>
      </c>
      <c r="D210" s="185">
        <v>-1.4594594594594597</v>
      </c>
      <c r="E210" s="184" t="s">
        <v>227</v>
      </c>
      <c r="F210" s="185" t="str">
        <f>IFERROR(E210-C210,"-")</f>
        <v>-</v>
      </c>
      <c r="G210" s="184">
        <v>3.75</v>
      </c>
      <c r="H210" s="185" t="str">
        <f>IFERROR(G210-E210,"-")</f>
        <v>-</v>
      </c>
      <c r="I210" s="184">
        <v>3.8653846153846154</v>
      </c>
      <c r="J210" s="185">
        <f>IFERROR(I210-G210,"-")</f>
        <v>0.11538461538461542</v>
      </c>
      <c r="K210" s="184">
        <v>2.9874999999999998</v>
      </c>
      <c r="L210" s="185">
        <f>IFERROR(K210-I210,"-")</f>
        <v>-0.8778846153846156</v>
      </c>
      <c r="M210" s="184">
        <v>7.709677419354839</v>
      </c>
      <c r="N210" s="185">
        <f>IFERROR(M210-K210,"-")</f>
        <v>4.7221774193548391</v>
      </c>
      <c r="O210" s="185">
        <f t="shared" si="72"/>
        <v>3.709677419354839</v>
      </c>
    </row>
    <row r="211" spans="2:16" x14ac:dyDescent="0.25">
      <c r="B211" s="114" t="s">
        <v>79</v>
      </c>
      <c r="C211" s="184">
        <v>3.161290322580645</v>
      </c>
      <c r="D211" s="185">
        <v>-0.46370967741935498</v>
      </c>
      <c r="E211" s="184" t="s">
        <v>227</v>
      </c>
      <c r="F211" s="185" t="str">
        <f t="shared" ref="F211:J219" si="73">IFERROR(E211-C211,"-")</f>
        <v>-</v>
      </c>
      <c r="G211" s="184">
        <v>3.1666666666666665</v>
      </c>
      <c r="H211" s="185" t="str">
        <f t="shared" si="73"/>
        <v>-</v>
      </c>
      <c r="I211" s="184">
        <v>4.5925925925925926</v>
      </c>
      <c r="J211" s="185">
        <f t="shared" si="73"/>
        <v>1.425925925925926</v>
      </c>
      <c r="K211" s="184">
        <v>4.8780487804878048</v>
      </c>
      <c r="L211" s="185">
        <f t="shared" ref="L211:L219" si="74">IFERROR(K211-I211,"-")</f>
        <v>0.28545618789521221</v>
      </c>
      <c r="M211" s="184">
        <v>5.4523809523809526</v>
      </c>
      <c r="N211" s="185">
        <f t="shared" ref="N211:N217" si="75">IFERROR(M211-K211,"-")</f>
        <v>0.57433217189314778</v>
      </c>
      <c r="O211" s="185">
        <f t="shared" si="72"/>
        <v>2.2910906298003075</v>
      </c>
    </row>
    <row r="212" spans="2:16" x14ac:dyDescent="0.25">
      <c r="B212" s="114" t="s">
        <v>81</v>
      </c>
      <c r="C212" s="184">
        <v>5.03125</v>
      </c>
      <c r="D212" s="185">
        <v>2.9479166666666665</v>
      </c>
      <c r="E212" s="184" t="s">
        <v>227</v>
      </c>
      <c r="F212" s="185" t="str">
        <f t="shared" si="73"/>
        <v>-</v>
      </c>
      <c r="G212" s="184">
        <v>3.0588235294117645</v>
      </c>
      <c r="H212" s="185" t="str">
        <f t="shared" si="73"/>
        <v>-</v>
      </c>
      <c r="I212" s="184">
        <v>5.2705882352941176</v>
      </c>
      <c r="J212" s="185">
        <f t="shared" si="73"/>
        <v>2.2117647058823531</v>
      </c>
      <c r="K212" s="184">
        <v>4.2333333333333334</v>
      </c>
      <c r="L212" s="185">
        <f t="shared" si="74"/>
        <v>-1.0372549019607842</v>
      </c>
      <c r="M212" s="184">
        <v>8.7222222222222214</v>
      </c>
      <c r="N212" s="185">
        <f t="shared" si="75"/>
        <v>4.488888888888888</v>
      </c>
      <c r="O212" s="185">
        <f t="shared" si="72"/>
        <v>3.6909722222222214</v>
      </c>
    </row>
    <row r="213" spans="2:16" x14ac:dyDescent="0.25">
      <c r="B213" s="114" t="s">
        <v>83</v>
      </c>
      <c r="C213" s="184">
        <v>3.6</v>
      </c>
      <c r="D213" s="185">
        <v>-0.39999999999999991</v>
      </c>
      <c r="E213" s="184" t="s">
        <v>227</v>
      </c>
      <c r="F213" s="185" t="str">
        <f t="shared" si="73"/>
        <v>-</v>
      </c>
      <c r="G213" s="184">
        <v>2.4666666666666668</v>
      </c>
      <c r="H213" s="185" t="str">
        <f t="shared" si="73"/>
        <v>-</v>
      </c>
      <c r="I213" s="184">
        <v>3.6904761904761907</v>
      </c>
      <c r="J213" s="185">
        <f t="shared" si="73"/>
        <v>1.2238095238095239</v>
      </c>
      <c r="K213" s="184">
        <v>4.6315789473684212</v>
      </c>
      <c r="L213" s="185">
        <f t="shared" si="74"/>
        <v>0.94110275689223055</v>
      </c>
      <c r="M213" s="184">
        <v>4.6206896551724137</v>
      </c>
      <c r="N213" s="185">
        <f t="shared" si="75"/>
        <v>-1.0889292196007538E-2</v>
      </c>
      <c r="O213" s="185">
        <f>IFERROR(M213-C213,"-")</f>
        <v>1.0206896551724136</v>
      </c>
    </row>
    <row r="214" spans="2:16" x14ac:dyDescent="0.25">
      <c r="B214" s="114" t="s">
        <v>85</v>
      </c>
      <c r="C214" s="184">
        <v>7.6578947368421053</v>
      </c>
      <c r="D214" s="185">
        <v>3.7546689303904923</v>
      </c>
      <c r="E214" s="184">
        <v>2.1111111111111112</v>
      </c>
      <c r="F214" s="185">
        <f t="shared" si="73"/>
        <v>-5.5467836257309937</v>
      </c>
      <c r="G214" s="184">
        <v>3.1666666666666665</v>
      </c>
      <c r="H214" s="185">
        <f t="shared" si="73"/>
        <v>1.0555555555555554</v>
      </c>
      <c r="I214" s="184">
        <v>3.6132075471698113</v>
      </c>
      <c r="J214" s="185">
        <f t="shared" si="73"/>
        <v>0.44654088050314478</v>
      </c>
      <c r="K214" s="184">
        <v>3.3260869565217392</v>
      </c>
      <c r="L214" s="185">
        <f t="shared" si="74"/>
        <v>-0.28712059064807205</v>
      </c>
      <c r="M214" s="184">
        <v>5.0930232558139537</v>
      </c>
      <c r="N214" s="185">
        <f t="shared" si="75"/>
        <v>1.7669362992922144</v>
      </c>
      <c r="O214" s="185">
        <f>IFERROR(M214-C214,"-")</f>
        <v>-2.5648714810281517</v>
      </c>
    </row>
    <row r="215" spans="2:16" x14ac:dyDescent="0.25">
      <c r="B215" s="114" t="s">
        <v>87</v>
      </c>
      <c r="C215" s="184">
        <v>4</v>
      </c>
      <c r="D215" s="185">
        <v>-4.6923076923076916</v>
      </c>
      <c r="E215" s="184">
        <v>1</v>
      </c>
      <c r="F215" s="185">
        <f t="shared" si="73"/>
        <v>-3</v>
      </c>
      <c r="G215" s="184">
        <v>6.2307692307692308</v>
      </c>
      <c r="H215" s="185">
        <f t="shared" si="73"/>
        <v>5.2307692307692308</v>
      </c>
      <c r="I215" s="184">
        <v>5.0454545454545459</v>
      </c>
      <c r="J215" s="185">
        <f t="shared" si="73"/>
        <v>-1.185314685314685</v>
      </c>
      <c r="K215" s="184">
        <v>6.258064516129032</v>
      </c>
      <c r="L215" s="185">
        <f t="shared" si="74"/>
        <v>1.2126099706744862</v>
      </c>
      <c r="M215" s="184">
        <v>3.903225806451613</v>
      </c>
      <c r="N215" s="185">
        <f t="shared" si="75"/>
        <v>-2.354838709677419</v>
      </c>
      <c r="O215" s="185">
        <f t="shared" ref="O215:O217" si="76">IFERROR(M215-C215,"-")</f>
        <v>-9.6774193548387011E-2</v>
      </c>
    </row>
    <row r="216" spans="2:16" x14ac:dyDescent="0.25">
      <c r="B216" s="114" t="s">
        <v>89</v>
      </c>
      <c r="C216" s="184">
        <v>3.4225352112676055</v>
      </c>
      <c r="D216" s="185">
        <v>0.81539235412474831</v>
      </c>
      <c r="E216" s="184">
        <v>1.25</v>
      </c>
      <c r="F216" s="185">
        <f t="shared" si="73"/>
        <v>-2.1725352112676055</v>
      </c>
      <c r="G216" s="184">
        <v>2.9565217391304346</v>
      </c>
      <c r="H216" s="185">
        <f t="shared" si="73"/>
        <v>1.7065217391304346</v>
      </c>
      <c r="I216" s="184">
        <v>6.3611111111111107</v>
      </c>
      <c r="J216" s="185">
        <f t="shared" si="73"/>
        <v>3.4045893719806761</v>
      </c>
      <c r="K216" s="184">
        <v>4.092307692307692</v>
      </c>
      <c r="L216" s="185">
        <f t="shared" si="74"/>
        <v>-2.2688034188034187</v>
      </c>
      <c r="M216" s="184">
        <v>1.9620253164556962</v>
      </c>
      <c r="N216" s="185">
        <f t="shared" si="75"/>
        <v>-2.130282375851996</v>
      </c>
      <c r="O216" s="185">
        <f t="shared" si="76"/>
        <v>-1.4605098948119093</v>
      </c>
    </row>
    <row r="217" spans="2:16" x14ac:dyDescent="0.25">
      <c r="B217" s="114" t="s">
        <v>91</v>
      </c>
      <c r="C217" s="184">
        <v>2.0754716981132075</v>
      </c>
      <c r="D217" s="185">
        <v>-0.39622641509433976</v>
      </c>
      <c r="E217" s="184">
        <v>1.3333333333333333</v>
      </c>
      <c r="F217" s="185">
        <f t="shared" si="73"/>
        <v>-0.74213836477987427</v>
      </c>
      <c r="G217" s="184">
        <v>2.7094017094017095</v>
      </c>
      <c r="H217" s="185">
        <f t="shared" si="73"/>
        <v>1.3760683760683763</v>
      </c>
      <c r="I217" s="184">
        <v>7.666666666666667</v>
      </c>
      <c r="J217" s="185">
        <f t="shared" si="73"/>
        <v>4.9572649572649574</v>
      </c>
      <c r="K217" s="184">
        <v>2.8245614035087718</v>
      </c>
      <c r="L217" s="185">
        <f t="shared" si="74"/>
        <v>-4.8421052631578956</v>
      </c>
      <c r="M217" s="184">
        <v>3.4358974358974357</v>
      </c>
      <c r="N217" s="185">
        <f t="shared" si="75"/>
        <v>0.61133603238866385</v>
      </c>
      <c r="O217" s="185">
        <f t="shared" si="76"/>
        <v>1.3604257377842282</v>
      </c>
    </row>
    <row r="218" spans="2:16" x14ac:dyDescent="0.25">
      <c r="B218" s="114" t="s">
        <v>93</v>
      </c>
      <c r="C218" s="184">
        <v>2.4624999999999999</v>
      </c>
      <c r="D218" s="185">
        <v>-5.3629032258064591E-2</v>
      </c>
      <c r="E218" s="184">
        <v>1</v>
      </c>
      <c r="F218" s="185">
        <f t="shared" si="73"/>
        <v>-1.4624999999999999</v>
      </c>
      <c r="G218" s="184">
        <v>3.2523364485981308</v>
      </c>
      <c r="H218" s="185">
        <f t="shared" si="73"/>
        <v>2.2523364485981308</v>
      </c>
      <c r="I218" s="184">
        <v>3.0909090909090908</v>
      </c>
      <c r="J218" s="185">
        <f t="shared" si="73"/>
        <v>-0.16142735768903993</v>
      </c>
      <c r="K218" s="184">
        <v>3.2300884955752212</v>
      </c>
      <c r="L218" s="185">
        <f t="shared" si="74"/>
        <v>0.13917940466613032</v>
      </c>
      <c r="M218" s="184"/>
      <c r="N218" s="185"/>
      <c r="O218" s="185"/>
    </row>
    <row r="219" spans="2:16" ht="15.75" x14ac:dyDescent="0.25">
      <c r="B219" s="117" t="s">
        <v>30</v>
      </c>
      <c r="C219" s="186">
        <v>3.4191702432045781</v>
      </c>
      <c r="D219" s="187">
        <v>-0.63316620539355251</v>
      </c>
      <c r="E219" s="186">
        <v>2.9102167182662537</v>
      </c>
      <c r="F219" s="187">
        <f t="shared" si="73"/>
        <v>-0.50895352493832435</v>
      </c>
      <c r="G219" s="186">
        <v>3.2060185185185186</v>
      </c>
      <c r="H219" s="187">
        <f t="shared" si="73"/>
        <v>0.29580180025226488</v>
      </c>
      <c r="I219" s="186">
        <v>4.25</v>
      </c>
      <c r="J219" s="187">
        <f t="shared" si="73"/>
        <v>1.0439814814814814</v>
      </c>
      <c r="K219" s="186">
        <v>3.8624733475479744</v>
      </c>
      <c r="L219" s="187">
        <f t="shared" si="74"/>
        <v>-0.38752665245202556</v>
      </c>
      <c r="M219" s="186">
        <v>4.1783216783216783</v>
      </c>
      <c r="N219" s="187">
        <v>0.22923076923076913</v>
      </c>
      <c r="O219" s="187">
        <v>0.63551069286125816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6" t="s">
        <v>297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2.5810810810810811</v>
      </c>
      <c r="D229" s="185">
        <v>3.1081081081081319E-2</v>
      </c>
      <c r="E229" s="184">
        <v>2.408450704225352</v>
      </c>
      <c r="F229" s="185">
        <f t="shared" ref="F229:J231" si="77">IFERROR(E229-C229,"-")</f>
        <v>-0.17263037685572913</v>
      </c>
      <c r="G229" s="184">
        <v>3.375</v>
      </c>
      <c r="H229" s="185">
        <f t="shared" si="77"/>
        <v>0.96654929577464799</v>
      </c>
      <c r="I229" s="184">
        <v>2.6404494382022472</v>
      </c>
      <c r="J229" s="185">
        <f t="shared" si="77"/>
        <v>-0.7345505617977528</v>
      </c>
      <c r="K229" s="184">
        <v>2.5185185185185186</v>
      </c>
      <c r="L229" s="185">
        <f t="shared" ref="L229:L231" si="78">IFERROR(K229-I229,"-")</f>
        <v>-0.1219309196837286</v>
      </c>
      <c r="M229" s="184">
        <v>2.2865497076023393</v>
      </c>
      <c r="N229" s="185">
        <f t="shared" ref="N229:N231" si="79">IFERROR(M229-K229,"-")</f>
        <v>-0.23196881091617927</v>
      </c>
      <c r="O229" s="185">
        <f t="shared" ref="O229" si="80">IFERROR(M229-C229,"-")</f>
        <v>-0.29453137347874181</v>
      </c>
    </row>
    <row r="230" spans="2:16" x14ac:dyDescent="0.25">
      <c r="B230" s="114" t="s">
        <v>73</v>
      </c>
      <c r="C230" s="184">
        <v>3</v>
      </c>
      <c r="D230" s="185">
        <v>-0.64583333333333348</v>
      </c>
      <c r="E230" s="184">
        <v>2.7586206896551726</v>
      </c>
      <c r="F230" s="185">
        <f t="shared" si="77"/>
        <v>-0.2413793103448274</v>
      </c>
      <c r="G230" s="184">
        <v>4</v>
      </c>
      <c r="H230" s="185">
        <f t="shared" si="77"/>
        <v>1.2413793103448274</v>
      </c>
      <c r="I230" s="184">
        <v>2.925925925925926</v>
      </c>
      <c r="J230" s="185">
        <f t="shared" si="77"/>
        <v>-1.074074074074074</v>
      </c>
      <c r="K230" s="184">
        <v>3</v>
      </c>
      <c r="L230" s="185">
        <f t="shared" si="78"/>
        <v>7.4074074074073959E-2</v>
      </c>
      <c r="M230" s="184">
        <v>3.2736842105263158</v>
      </c>
      <c r="N230" s="185">
        <f t="shared" si="79"/>
        <v>0.27368421052631575</v>
      </c>
      <c r="O230" s="185">
        <f>IFERROR(M230-C230,"-")</f>
        <v>0.27368421052631575</v>
      </c>
    </row>
    <row r="231" spans="2:16" x14ac:dyDescent="0.25">
      <c r="B231" s="114" t="s">
        <v>75</v>
      </c>
      <c r="C231" s="184">
        <v>3.8360655737704916</v>
      </c>
      <c r="D231" s="185">
        <v>0.86309260079751882</v>
      </c>
      <c r="E231" s="184">
        <v>1.34375</v>
      </c>
      <c r="F231" s="185">
        <f t="shared" si="77"/>
        <v>-2.4923155737704916</v>
      </c>
      <c r="G231" s="184">
        <v>4.083333333333333</v>
      </c>
      <c r="H231" s="185">
        <f t="shared" si="77"/>
        <v>2.739583333333333</v>
      </c>
      <c r="I231" s="184">
        <v>3.3624999999999998</v>
      </c>
      <c r="J231" s="185">
        <f t="shared" si="77"/>
        <v>-0.72083333333333321</v>
      </c>
      <c r="K231" s="184">
        <v>4.253521126760563</v>
      </c>
      <c r="L231" s="185">
        <f t="shared" si="78"/>
        <v>0.89102112676056322</v>
      </c>
      <c r="M231" s="184">
        <v>3.043010752688172</v>
      </c>
      <c r="N231" s="185">
        <f t="shared" si="79"/>
        <v>-1.210510374072391</v>
      </c>
      <c r="O231" s="185">
        <f t="shared" ref="O231:O234" si="81">IFERROR(M231-C231,"-")</f>
        <v>-0.79305482108231962</v>
      </c>
    </row>
    <row r="232" spans="2:16" x14ac:dyDescent="0.25">
      <c r="B232" s="114" t="s">
        <v>77</v>
      </c>
      <c r="C232" s="184">
        <v>2.5319148936170213</v>
      </c>
      <c r="D232" s="185">
        <v>-1.222802087515054</v>
      </c>
      <c r="E232" s="184" t="s">
        <v>227</v>
      </c>
      <c r="F232" s="185" t="str">
        <f>IFERROR(E232-C232,"-")</f>
        <v>-</v>
      </c>
      <c r="G232" s="184">
        <v>2.0857142857142859</v>
      </c>
      <c r="H232" s="185" t="str">
        <f>IFERROR(G232-E232,"-")</f>
        <v>-</v>
      </c>
      <c r="I232" s="184">
        <v>2.6166666666666667</v>
      </c>
      <c r="J232" s="185">
        <f>IFERROR(I232-G232,"-")</f>
        <v>0.53095238095238084</v>
      </c>
      <c r="K232" s="184">
        <v>2.5909090909090908</v>
      </c>
      <c r="L232" s="185">
        <f>IFERROR(K232-I232,"-")</f>
        <v>-2.5757575757575868E-2</v>
      </c>
      <c r="M232" s="184">
        <v>2.6896551724137931</v>
      </c>
      <c r="N232" s="185">
        <f>IFERROR(M232-K232,"-")</f>
        <v>9.8746081504702321E-2</v>
      </c>
      <c r="O232" s="185">
        <f t="shared" si="81"/>
        <v>0.15774027879677188</v>
      </c>
    </row>
    <row r="233" spans="2:16" x14ac:dyDescent="0.25">
      <c r="B233" s="114" t="s">
        <v>79</v>
      </c>
      <c r="C233" s="184">
        <v>4.2105263157894735</v>
      </c>
      <c r="D233" s="185">
        <v>-1.5894736842105264</v>
      </c>
      <c r="E233" s="184" t="s">
        <v>227</v>
      </c>
      <c r="F233" s="185" t="str">
        <f t="shared" ref="F233:J241" si="82">IFERROR(E233-C233,"-")</f>
        <v>-</v>
      </c>
      <c r="G233" s="184">
        <v>1.5454545454545454</v>
      </c>
      <c r="H233" s="185" t="str">
        <f t="shared" si="82"/>
        <v>-</v>
      </c>
      <c r="I233" s="184">
        <v>3.25</v>
      </c>
      <c r="J233" s="185">
        <f t="shared" si="82"/>
        <v>1.7045454545454546</v>
      </c>
      <c r="K233" s="184">
        <v>2.59375</v>
      </c>
      <c r="L233" s="185">
        <f t="shared" ref="L233:L241" si="83">IFERROR(K233-I233,"-")</f>
        <v>-0.65625</v>
      </c>
      <c r="M233" s="184">
        <v>1.346938775510204</v>
      </c>
      <c r="N233" s="185">
        <f t="shared" ref="N233:N239" si="84">IFERROR(M233-K233,"-")</f>
        <v>-1.246811224489796</v>
      </c>
      <c r="O233" s="185">
        <f t="shared" si="81"/>
        <v>-2.8635875402792692</v>
      </c>
    </row>
    <row r="234" spans="2:16" x14ac:dyDescent="0.25">
      <c r="B234" s="114" t="s">
        <v>81</v>
      </c>
      <c r="C234" s="184">
        <v>1.9090909090909092</v>
      </c>
      <c r="D234" s="185">
        <v>-1.8803827751196169</v>
      </c>
      <c r="E234" s="184" t="s">
        <v>227</v>
      </c>
      <c r="F234" s="185" t="str">
        <f t="shared" si="82"/>
        <v>-</v>
      </c>
      <c r="G234" s="184">
        <v>3.36</v>
      </c>
      <c r="H234" s="185" t="str">
        <f t="shared" si="82"/>
        <v>-</v>
      </c>
      <c r="I234" s="184">
        <v>2.2580645161290325</v>
      </c>
      <c r="J234" s="185">
        <f t="shared" si="82"/>
        <v>-1.1019354838709674</v>
      </c>
      <c r="K234" s="184">
        <v>2.28125</v>
      </c>
      <c r="L234" s="185">
        <f t="shared" si="83"/>
        <v>2.3185483870967527E-2</v>
      </c>
      <c r="M234" s="184">
        <v>2.8947368421052633</v>
      </c>
      <c r="N234" s="185">
        <f t="shared" si="84"/>
        <v>0.61348684210526327</v>
      </c>
      <c r="O234" s="185">
        <f t="shared" si="81"/>
        <v>0.9856459330143541</v>
      </c>
    </row>
    <row r="235" spans="2:16" x14ac:dyDescent="0.25">
      <c r="B235" s="114" t="s">
        <v>83</v>
      </c>
      <c r="C235" s="184">
        <v>1.6538461538461537</v>
      </c>
      <c r="D235" s="185">
        <v>-1.3461538461538463</v>
      </c>
      <c r="E235" s="184" t="s">
        <v>227</v>
      </c>
      <c r="F235" s="185" t="str">
        <f t="shared" si="82"/>
        <v>-</v>
      </c>
      <c r="G235" s="184">
        <v>2.5116279069767442</v>
      </c>
      <c r="H235" s="185" t="str">
        <f t="shared" si="82"/>
        <v>-</v>
      </c>
      <c r="I235" s="184">
        <v>3.4262295081967213</v>
      </c>
      <c r="J235" s="185">
        <f t="shared" si="82"/>
        <v>0.91460160121997713</v>
      </c>
      <c r="K235" s="184">
        <v>2.5813953488372094</v>
      </c>
      <c r="L235" s="185">
        <f t="shared" si="83"/>
        <v>-0.84483415935951189</v>
      </c>
      <c r="M235" s="184">
        <v>2.36</v>
      </c>
      <c r="N235" s="185">
        <f t="shared" si="84"/>
        <v>-0.22139534883720957</v>
      </c>
      <c r="O235" s="185">
        <f>IFERROR(M235-C235,"-")</f>
        <v>0.70615384615384613</v>
      </c>
    </row>
    <row r="236" spans="2:16" x14ac:dyDescent="0.25">
      <c r="B236" s="114" t="s">
        <v>85</v>
      </c>
      <c r="C236" s="184">
        <v>1.8181818181818181</v>
      </c>
      <c r="D236" s="185">
        <v>-0.946524064171123</v>
      </c>
      <c r="E236" s="184">
        <v>2.6666666666666665</v>
      </c>
      <c r="F236" s="185">
        <f t="shared" si="82"/>
        <v>0.8484848484848484</v>
      </c>
      <c r="G236" s="184">
        <v>1.7179487179487178</v>
      </c>
      <c r="H236" s="185">
        <f t="shared" si="82"/>
        <v>-0.94871794871794868</v>
      </c>
      <c r="I236" s="184">
        <v>2.406779661016949</v>
      </c>
      <c r="J236" s="185">
        <f t="shared" si="82"/>
        <v>0.68883094306823112</v>
      </c>
      <c r="K236" s="184">
        <v>2.3877551020408165</v>
      </c>
      <c r="L236" s="185">
        <f t="shared" si="83"/>
        <v>-1.9024558976132422E-2</v>
      </c>
      <c r="M236" s="184">
        <v>2.3050847457627119</v>
      </c>
      <c r="N236" s="185">
        <f t="shared" si="84"/>
        <v>-8.2670356278104595E-2</v>
      </c>
      <c r="O236" s="185">
        <f>IFERROR(M236-C236,"-")</f>
        <v>0.48690292758089382</v>
      </c>
    </row>
    <row r="237" spans="2:16" x14ac:dyDescent="0.25">
      <c r="B237" s="114" t="s">
        <v>87</v>
      </c>
      <c r="C237" s="184">
        <v>1.5</v>
      </c>
      <c r="D237" s="185">
        <v>-1.6538461538461537</v>
      </c>
      <c r="E237" s="184">
        <v>2.15</v>
      </c>
      <c r="F237" s="185">
        <f t="shared" si="82"/>
        <v>0.64999999999999991</v>
      </c>
      <c r="G237" s="184">
        <v>2</v>
      </c>
      <c r="H237" s="185">
        <f t="shared" si="82"/>
        <v>-0.14999999999999991</v>
      </c>
      <c r="I237" s="184">
        <v>3.9</v>
      </c>
      <c r="J237" s="185">
        <f t="shared" si="82"/>
        <v>1.9</v>
      </c>
      <c r="K237" s="184">
        <v>2.9268292682926829</v>
      </c>
      <c r="L237" s="185">
        <f t="shared" si="83"/>
        <v>-0.97317073170731705</v>
      </c>
      <c r="M237" s="184">
        <v>3.8536585365853657</v>
      </c>
      <c r="N237" s="185">
        <f t="shared" si="84"/>
        <v>0.92682926829268286</v>
      </c>
      <c r="O237" s="185">
        <f t="shared" ref="O237:O239" si="85">IFERROR(M237-C237,"-")</f>
        <v>2.3536585365853657</v>
      </c>
    </row>
    <row r="238" spans="2:16" x14ac:dyDescent="0.25">
      <c r="B238" s="114" t="s">
        <v>89</v>
      </c>
      <c r="C238" s="184">
        <v>2.074074074074074</v>
      </c>
      <c r="D238" s="185">
        <v>-0.21759259259259256</v>
      </c>
      <c r="E238" s="184">
        <v>1.8974358974358974</v>
      </c>
      <c r="F238" s="185">
        <f t="shared" si="82"/>
        <v>-0.1766381766381766</v>
      </c>
      <c r="G238" s="184">
        <v>2.7580645161290325</v>
      </c>
      <c r="H238" s="185">
        <f t="shared" si="82"/>
        <v>0.86062861869313512</v>
      </c>
      <c r="I238" s="184">
        <v>2.2432432432432434</v>
      </c>
      <c r="J238" s="185">
        <f t="shared" si="82"/>
        <v>-0.51482127288578905</v>
      </c>
      <c r="K238" s="184">
        <v>2.9</v>
      </c>
      <c r="L238" s="185">
        <f t="shared" si="83"/>
        <v>0.65675675675675649</v>
      </c>
      <c r="M238" s="184">
        <v>2.736842105263158</v>
      </c>
      <c r="N238" s="185">
        <f t="shared" si="84"/>
        <v>-0.16315789473684195</v>
      </c>
      <c r="O238" s="185">
        <f t="shared" si="85"/>
        <v>0.66276803118908401</v>
      </c>
    </row>
    <row r="239" spans="2:16" x14ac:dyDescent="0.25">
      <c r="B239" s="114" t="s">
        <v>91</v>
      </c>
      <c r="C239" s="184">
        <v>1.5316455696202531</v>
      </c>
      <c r="D239" s="185">
        <v>-1.7004972875226041</v>
      </c>
      <c r="E239" s="184">
        <v>2.4509803921568629</v>
      </c>
      <c r="F239" s="185">
        <f t="shared" si="82"/>
        <v>0.91933482253660981</v>
      </c>
      <c r="G239" s="184">
        <v>3.0673076923076925</v>
      </c>
      <c r="H239" s="185">
        <f t="shared" si="82"/>
        <v>0.61632730015082959</v>
      </c>
      <c r="I239" s="184">
        <v>2.2428571428571429</v>
      </c>
      <c r="J239" s="185">
        <f t="shared" si="82"/>
        <v>-0.82445054945054963</v>
      </c>
      <c r="K239" s="184">
        <v>2.961904761904762</v>
      </c>
      <c r="L239" s="185">
        <f t="shared" si="83"/>
        <v>0.71904761904761916</v>
      </c>
      <c r="M239" s="184">
        <v>2.515625</v>
      </c>
      <c r="N239" s="185">
        <f t="shared" si="84"/>
        <v>-0.44627976190476204</v>
      </c>
      <c r="O239" s="185">
        <f t="shared" si="85"/>
        <v>0.98397943037974689</v>
      </c>
    </row>
    <row r="240" spans="2:16" x14ac:dyDescent="0.25">
      <c r="B240" s="114" t="s">
        <v>93</v>
      </c>
      <c r="C240" s="184">
        <v>2.85</v>
      </c>
      <c r="D240" s="185">
        <v>0.99141414141414153</v>
      </c>
      <c r="E240" s="184">
        <v>1.8</v>
      </c>
      <c r="F240" s="185">
        <f t="shared" si="82"/>
        <v>-1.05</v>
      </c>
      <c r="G240" s="184">
        <v>2.4202898550724639</v>
      </c>
      <c r="H240" s="185">
        <f t="shared" si="82"/>
        <v>0.62028985507246381</v>
      </c>
      <c r="I240" s="184">
        <v>2.1538461538461537</v>
      </c>
      <c r="J240" s="185">
        <f t="shared" si="82"/>
        <v>-0.26644370122631011</v>
      </c>
      <c r="K240" s="184">
        <v>2.0506329113924049</v>
      </c>
      <c r="L240" s="185">
        <f t="shared" si="83"/>
        <v>-0.10321324245374885</v>
      </c>
      <c r="M240" s="184"/>
      <c r="N240" s="185"/>
      <c r="O240" s="185"/>
    </row>
    <row r="241" spans="2:16" ht="15.75" x14ac:dyDescent="0.25">
      <c r="B241" s="117" t="s">
        <v>30</v>
      </c>
      <c r="C241" s="186">
        <v>2.5009633911368017</v>
      </c>
      <c r="D241" s="187">
        <v>-0.43349353770214982</v>
      </c>
      <c r="E241" s="186">
        <v>2.2450142450142452</v>
      </c>
      <c r="F241" s="187">
        <f t="shared" si="82"/>
        <v>-0.25594914612255648</v>
      </c>
      <c r="G241" s="186">
        <v>2.5936883629191323</v>
      </c>
      <c r="H241" s="187">
        <f t="shared" si="82"/>
        <v>0.34867411790488712</v>
      </c>
      <c r="I241" s="186">
        <v>2.774193548387097</v>
      </c>
      <c r="J241" s="187">
        <f t="shared" si="82"/>
        <v>0.18050518546796468</v>
      </c>
      <c r="K241" s="186">
        <v>2.7876923076923079</v>
      </c>
      <c r="L241" s="187">
        <f t="shared" si="83"/>
        <v>1.3498759305210939E-2</v>
      </c>
      <c r="M241" s="186">
        <v>2.6447368421052633</v>
      </c>
      <c r="N241" s="187">
        <v>-0.24493040833256519</v>
      </c>
      <c r="O241" s="187">
        <v>0.17292055818042007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6" t="s">
        <v>299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3.2777777777777777</v>
      </c>
      <c r="D251" s="185">
        <v>0.9444444444444442</v>
      </c>
      <c r="E251" s="184">
        <v>3.7241379310344827</v>
      </c>
      <c r="F251" s="185">
        <f t="shared" ref="F251:J253" si="86">IFERROR(E251-C251,"-")</f>
        <v>0.44636015325670497</v>
      </c>
      <c r="G251" s="184">
        <v>1.25</v>
      </c>
      <c r="H251" s="185">
        <f t="shared" si="86"/>
        <v>-2.4741379310344827</v>
      </c>
      <c r="I251" s="184">
        <v>4.04</v>
      </c>
      <c r="J251" s="185">
        <f t="shared" si="86"/>
        <v>2.79</v>
      </c>
      <c r="K251" s="184">
        <v>3.6111111111111112</v>
      </c>
      <c r="L251" s="185">
        <f t="shared" ref="L251:L253" si="87">IFERROR(K251-I251,"-")</f>
        <v>-0.42888888888888888</v>
      </c>
      <c r="M251" s="184">
        <v>2.8793103448275863</v>
      </c>
      <c r="N251" s="185">
        <f t="shared" ref="N251:N253" si="88">IFERROR(M251-K251,"-")</f>
        <v>-0.73180076628352486</v>
      </c>
      <c r="O251" s="185">
        <f t="shared" ref="O251" si="89">IFERROR(M251-C251,"-")</f>
        <v>-0.39846743295019138</v>
      </c>
    </row>
    <row r="252" spans="2:16" x14ac:dyDescent="0.25">
      <c r="B252" s="114" t="s">
        <v>73</v>
      </c>
      <c r="C252" s="184">
        <v>2.3235294117647061</v>
      </c>
      <c r="D252" s="185">
        <v>6.6386554621848948E-2</v>
      </c>
      <c r="E252" s="184">
        <v>4.2941176470588234</v>
      </c>
      <c r="F252" s="185">
        <f t="shared" si="86"/>
        <v>1.9705882352941173</v>
      </c>
      <c r="G252" s="184">
        <v>1</v>
      </c>
      <c r="H252" s="185">
        <f t="shared" si="86"/>
        <v>-3.2941176470588234</v>
      </c>
      <c r="I252" s="184">
        <v>2.9384615384615387</v>
      </c>
      <c r="J252" s="185">
        <f t="shared" si="86"/>
        <v>1.9384615384615387</v>
      </c>
      <c r="K252" s="184">
        <v>1.8235294117647058</v>
      </c>
      <c r="L252" s="185">
        <f t="shared" si="87"/>
        <v>-1.1149321266968328</v>
      </c>
      <c r="M252" s="184">
        <v>4.2424242424242422</v>
      </c>
      <c r="N252" s="185">
        <f t="shared" si="88"/>
        <v>2.4188948306595366</v>
      </c>
      <c r="O252" s="185">
        <f>IFERROR(M252-C252,"-")</f>
        <v>1.9188948306595361</v>
      </c>
    </row>
    <row r="253" spans="2:16" x14ac:dyDescent="0.25">
      <c r="B253" s="114" t="s">
        <v>75</v>
      </c>
      <c r="C253" s="184">
        <v>3.8</v>
      </c>
      <c r="D253" s="185">
        <v>0.68888888888888866</v>
      </c>
      <c r="E253" s="184">
        <v>21</v>
      </c>
      <c r="F253" s="185">
        <f t="shared" si="86"/>
        <v>17.2</v>
      </c>
      <c r="G253" s="184">
        <v>7</v>
      </c>
      <c r="H253" s="185">
        <f t="shared" si="86"/>
        <v>-14</v>
      </c>
      <c r="I253" s="184">
        <v>1.9318181818181819</v>
      </c>
      <c r="J253" s="185">
        <f t="shared" si="86"/>
        <v>-5.0681818181818183</v>
      </c>
      <c r="K253" s="184">
        <v>2</v>
      </c>
      <c r="L253" s="185">
        <f t="shared" si="87"/>
        <v>6.8181818181818121E-2</v>
      </c>
      <c r="M253" s="184">
        <v>4.7692307692307692</v>
      </c>
      <c r="N253" s="185">
        <f t="shared" si="88"/>
        <v>2.7692307692307692</v>
      </c>
      <c r="O253" s="185">
        <f t="shared" ref="O253:O256" si="90">IFERROR(M253-C253,"-")</f>
        <v>0.96923076923076934</v>
      </c>
    </row>
    <row r="254" spans="2:16" x14ac:dyDescent="0.25">
      <c r="B254" s="114" t="s">
        <v>77</v>
      </c>
      <c r="C254" s="184">
        <v>2.6666666666666665</v>
      </c>
      <c r="D254" s="185">
        <v>1.0555555555555554</v>
      </c>
      <c r="E254" s="184" t="s">
        <v>227</v>
      </c>
      <c r="F254" s="185" t="str">
        <f>IFERROR(E254-C254,"-")</f>
        <v>-</v>
      </c>
      <c r="G254" s="184">
        <v>1.8</v>
      </c>
      <c r="H254" s="185" t="str">
        <f>IFERROR(G254-E254,"-")</f>
        <v>-</v>
      </c>
      <c r="I254" s="184">
        <v>1.7</v>
      </c>
      <c r="J254" s="185">
        <f>IFERROR(I254-G254,"-")</f>
        <v>-0.10000000000000009</v>
      </c>
      <c r="K254" s="184">
        <v>2.625</v>
      </c>
      <c r="L254" s="185">
        <f>IFERROR(K254-I254,"-")</f>
        <v>0.92500000000000004</v>
      </c>
      <c r="M254" s="184" t="s">
        <v>227</v>
      </c>
      <c r="N254" s="185" t="str">
        <f>IFERROR(M254-K254,"-")</f>
        <v>-</v>
      </c>
      <c r="O254" s="185" t="str">
        <f t="shared" si="90"/>
        <v>-</v>
      </c>
    </row>
    <row r="255" spans="2:16" x14ac:dyDescent="0.25">
      <c r="B255" s="114" t="s">
        <v>79</v>
      </c>
      <c r="C255" s="184">
        <v>2.5</v>
      </c>
      <c r="D255" s="185">
        <v>1.5</v>
      </c>
      <c r="E255" s="184" t="s">
        <v>227</v>
      </c>
      <c r="F255" s="185" t="str">
        <f t="shared" ref="F255:J263" si="91">IFERROR(E255-C255,"-")</f>
        <v>-</v>
      </c>
      <c r="G255" s="184">
        <v>6</v>
      </c>
      <c r="H255" s="185" t="str">
        <f t="shared" si="91"/>
        <v>-</v>
      </c>
      <c r="I255" s="184">
        <v>3.5</v>
      </c>
      <c r="J255" s="185">
        <f t="shared" si="91"/>
        <v>-2.5</v>
      </c>
      <c r="K255" s="184">
        <v>5</v>
      </c>
      <c r="L255" s="185">
        <f t="shared" ref="L255:L263" si="92">IFERROR(K255-I255,"-")</f>
        <v>1.5</v>
      </c>
      <c r="M255" s="184" t="s">
        <v>227</v>
      </c>
      <c r="N255" s="185" t="str">
        <f t="shared" ref="N255:N261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3.8333333333333335</v>
      </c>
      <c r="D256" s="185" t="s">
        <v>227</v>
      </c>
      <c r="E256" s="184" t="s">
        <v>227</v>
      </c>
      <c r="F256" s="185" t="str">
        <f t="shared" si="91"/>
        <v>-</v>
      </c>
      <c r="G256" s="184" t="s">
        <v>227</v>
      </c>
      <c r="H256" s="185" t="str">
        <f t="shared" si="91"/>
        <v>-</v>
      </c>
      <c r="I256" s="184">
        <v>1</v>
      </c>
      <c r="J256" s="185" t="str">
        <f t="shared" si="91"/>
        <v>-</v>
      </c>
      <c r="K256" s="184">
        <v>1</v>
      </c>
      <c r="L256" s="185">
        <f t="shared" si="92"/>
        <v>0</v>
      </c>
      <c r="M256" s="184">
        <v>3.7446808510638299</v>
      </c>
      <c r="N256" s="185">
        <f t="shared" si="93"/>
        <v>2.7446808510638299</v>
      </c>
      <c r="O256" s="185">
        <f t="shared" si="90"/>
        <v>-8.8652482269503619E-2</v>
      </c>
    </row>
    <row r="257" spans="2:16" x14ac:dyDescent="0.25">
      <c r="B257" s="114" t="s">
        <v>83</v>
      </c>
      <c r="C257" s="184">
        <v>3</v>
      </c>
      <c r="D257" s="185">
        <v>1</v>
      </c>
      <c r="E257" s="184" t="s">
        <v>227</v>
      </c>
      <c r="F257" s="185" t="str">
        <f t="shared" si="91"/>
        <v>-</v>
      </c>
      <c r="G257" s="184">
        <v>1</v>
      </c>
      <c r="H257" s="185" t="str">
        <f t="shared" si="91"/>
        <v>-</v>
      </c>
      <c r="I257" s="184">
        <v>2.125</v>
      </c>
      <c r="J257" s="185">
        <f t="shared" si="91"/>
        <v>1.125</v>
      </c>
      <c r="K257" s="184">
        <v>3.8888888888888888</v>
      </c>
      <c r="L257" s="185">
        <f t="shared" si="92"/>
        <v>1.7638888888888888</v>
      </c>
      <c r="M257" s="184">
        <v>4.5</v>
      </c>
      <c r="N257" s="185">
        <f t="shared" si="93"/>
        <v>0.61111111111111116</v>
      </c>
      <c r="O257" s="185">
        <f>IFERROR(M257-C257,"-")</f>
        <v>1.5</v>
      </c>
    </row>
    <row r="258" spans="2:16" x14ac:dyDescent="0.25">
      <c r="B258" s="114" t="s">
        <v>85</v>
      </c>
      <c r="C258" s="184">
        <v>1</v>
      </c>
      <c r="D258" s="185" t="s">
        <v>227</v>
      </c>
      <c r="E258" s="184">
        <v>1</v>
      </c>
      <c r="F258" s="185">
        <f t="shared" si="91"/>
        <v>0</v>
      </c>
      <c r="G258" s="184" t="s">
        <v>227</v>
      </c>
      <c r="H258" s="185" t="str">
        <f t="shared" si="91"/>
        <v>-</v>
      </c>
      <c r="I258" s="184">
        <v>2.3333333333333335</v>
      </c>
      <c r="J258" s="185" t="str">
        <f t="shared" si="91"/>
        <v>-</v>
      </c>
      <c r="K258" s="184">
        <v>1</v>
      </c>
      <c r="L258" s="185">
        <f t="shared" si="92"/>
        <v>-1.3333333333333335</v>
      </c>
      <c r="M258" s="184">
        <v>1</v>
      </c>
      <c r="N258" s="185">
        <f t="shared" si="93"/>
        <v>0</v>
      </c>
      <c r="O258" s="185">
        <f>IFERROR(M258-C258,"-")</f>
        <v>0</v>
      </c>
    </row>
    <row r="259" spans="2:16" x14ac:dyDescent="0.25">
      <c r="B259" s="114" t="s">
        <v>87</v>
      </c>
      <c r="C259" s="184">
        <v>1</v>
      </c>
      <c r="D259" s="185" t="s">
        <v>227</v>
      </c>
      <c r="E259" s="184">
        <v>2</v>
      </c>
      <c r="F259" s="185">
        <f t="shared" si="91"/>
        <v>1</v>
      </c>
      <c r="G259" s="184">
        <v>1</v>
      </c>
      <c r="H259" s="185">
        <f t="shared" si="91"/>
        <v>-1</v>
      </c>
      <c r="I259" s="184">
        <v>5.4</v>
      </c>
      <c r="J259" s="185">
        <f t="shared" si="91"/>
        <v>4.4000000000000004</v>
      </c>
      <c r="K259" s="184">
        <v>3.5</v>
      </c>
      <c r="L259" s="185">
        <f t="shared" si="92"/>
        <v>-1.9000000000000004</v>
      </c>
      <c r="M259" s="184">
        <v>2.7692307692307692</v>
      </c>
      <c r="N259" s="185">
        <f t="shared" si="93"/>
        <v>-0.73076923076923084</v>
      </c>
      <c r="O259" s="185">
        <f t="shared" ref="O259:O261" si="94">IFERROR(M259-C259,"-")</f>
        <v>1.7692307692307692</v>
      </c>
    </row>
    <row r="260" spans="2:16" x14ac:dyDescent="0.25">
      <c r="B260" s="114" t="s">
        <v>89</v>
      </c>
      <c r="C260" s="184">
        <v>1.3333333333333333</v>
      </c>
      <c r="D260" s="185">
        <v>-1.2916666666666667</v>
      </c>
      <c r="E260" s="184" t="s">
        <v>227</v>
      </c>
      <c r="F260" s="185" t="str">
        <f t="shared" si="91"/>
        <v>-</v>
      </c>
      <c r="G260" s="184">
        <v>3.225806451612903</v>
      </c>
      <c r="H260" s="185" t="str">
        <f t="shared" si="91"/>
        <v>-</v>
      </c>
      <c r="I260" s="184">
        <v>3.2857142857142856</v>
      </c>
      <c r="J260" s="185">
        <f t="shared" si="91"/>
        <v>5.9907834101382562E-2</v>
      </c>
      <c r="K260" s="184">
        <v>1</v>
      </c>
      <c r="L260" s="185">
        <f t="shared" si="92"/>
        <v>-2.2857142857142856</v>
      </c>
      <c r="M260" s="184">
        <v>2.4</v>
      </c>
      <c r="N260" s="185">
        <f t="shared" si="93"/>
        <v>1.4</v>
      </c>
      <c r="O260" s="185">
        <f t="shared" si="94"/>
        <v>1.0666666666666667</v>
      </c>
    </row>
    <row r="261" spans="2:16" x14ac:dyDescent="0.25">
      <c r="B261" s="114" t="s">
        <v>91</v>
      </c>
      <c r="C261" s="184">
        <v>2.4375</v>
      </c>
      <c r="D261" s="185">
        <v>-0.3900862068965516</v>
      </c>
      <c r="E261" s="184">
        <v>4.5</v>
      </c>
      <c r="F261" s="185">
        <f t="shared" si="91"/>
        <v>2.0625</v>
      </c>
      <c r="G261" s="184">
        <v>2.5909090909090908</v>
      </c>
      <c r="H261" s="185">
        <f t="shared" si="91"/>
        <v>-1.9090909090909092</v>
      </c>
      <c r="I261" s="184">
        <v>3.3333333333333335</v>
      </c>
      <c r="J261" s="185">
        <f t="shared" si="91"/>
        <v>0.74242424242424265</v>
      </c>
      <c r="K261" s="184">
        <v>3.4166666666666665</v>
      </c>
      <c r="L261" s="185">
        <f t="shared" si="92"/>
        <v>8.3333333333333037E-2</v>
      </c>
      <c r="M261" s="184">
        <v>3.0526315789473686</v>
      </c>
      <c r="N261" s="185">
        <f t="shared" si="93"/>
        <v>-0.36403508771929793</v>
      </c>
      <c r="O261" s="185">
        <f t="shared" si="94"/>
        <v>0.61513157894736858</v>
      </c>
    </row>
    <row r="262" spans="2:16" x14ac:dyDescent="0.25">
      <c r="B262" s="114" t="s">
        <v>93</v>
      </c>
      <c r="C262" s="184">
        <v>3.7</v>
      </c>
      <c r="D262" s="185">
        <v>0.89512195121951255</v>
      </c>
      <c r="E262" s="184">
        <v>1</v>
      </c>
      <c r="F262" s="185">
        <f t="shared" si="91"/>
        <v>-2.7</v>
      </c>
      <c r="G262" s="184">
        <v>2.40625</v>
      </c>
      <c r="H262" s="185">
        <f t="shared" si="91"/>
        <v>1.40625</v>
      </c>
      <c r="I262" s="184">
        <v>4.5909090909090908</v>
      </c>
      <c r="J262" s="185">
        <f t="shared" si="91"/>
        <v>2.1846590909090908</v>
      </c>
      <c r="K262" s="184">
        <v>2</v>
      </c>
      <c r="L262" s="185">
        <f t="shared" si="92"/>
        <v>-2.5909090909090908</v>
      </c>
      <c r="M262" s="184"/>
      <c r="N262" s="185"/>
      <c r="O262" s="185"/>
    </row>
    <row r="263" spans="2:16" ht="15.75" x14ac:dyDescent="0.25">
      <c r="B263" s="117" t="s">
        <v>30</v>
      </c>
      <c r="C263" s="186">
        <v>2.8645161290322583</v>
      </c>
      <c r="D263" s="187">
        <v>0.37019794721407662</v>
      </c>
      <c r="E263" s="186">
        <v>4.830645161290323</v>
      </c>
      <c r="F263" s="187">
        <f t="shared" si="91"/>
        <v>1.9661290322580647</v>
      </c>
      <c r="G263" s="186">
        <v>2.6190476190476191</v>
      </c>
      <c r="H263" s="187">
        <f t="shared" si="91"/>
        <v>-2.2115975422427039</v>
      </c>
      <c r="I263" s="186">
        <v>3.0259259259259261</v>
      </c>
      <c r="J263" s="187">
        <f t="shared" si="91"/>
        <v>0.40687830687830706</v>
      </c>
      <c r="K263" s="186">
        <v>2.7450980392156863</v>
      </c>
      <c r="L263" s="187">
        <f t="shared" si="92"/>
        <v>-0.28082788671023984</v>
      </c>
      <c r="M263" s="186">
        <v>3.415929203539823</v>
      </c>
      <c r="N263" s="187">
        <v>0.5776939094221758</v>
      </c>
      <c r="O263" s="187">
        <v>0.67518846279908207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6" t="s">
        <v>300</v>
      </c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3.5</v>
      </c>
      <c r="D273" s="185">
        <v>0.82075471698113223</v>
      </c>
      <c r="E273" s="184">
        <v>3.1</v>
      </c>
      <c r="F273" s="185">
        <f t="shared" ref="F273:J275" si="95">IFERROR(E273-C273,"-")</f>
        <v>-0.39999999999999991</v>
      </c>
      <c r="G273" s="184">
        <v>3.2857142857142856</v>
      </c>
      <c r="H273" s="185">
        <f t="shared" si="95"/>
        <v>0.1857142857142855</v>
      </c>
      <c r="I273" s="184">
        <v>2.8918918918918921</v>
      </c>
      <c r="J273" s="185">
        <f t="shared" si="95"/>
        <v>-0.39382239382239348</v>
      </c>
      <c r="K273" s="184">
        <v>3.6875</v>
      </c>
      <c r="L273" s="185">
        <f t="shared" ref="L273:L275" si="96">IFERROR(K273-I273,"-")</f>
        <v>0.79560810810810789</v>
      </c>
      <c r="M273" s="184">
        <v>2.7826086956521738</v>
      </c>
      <c r="N273" s="185">
        <f t="shared" ref="N273:N275" si="97">IFERROR(M273-K273,"-")</f>
        <v>-0.90489130434782616</v>
      </c>
      <c r="O273" s="185">
        <f t="shared" ref="O273" si="98">IFERROR(M273-C273,"-")</f>
        <v>-0.71739130434782616</v>
      </c>
    </row>
    <row r="274" spans="2:15" x14ac:dyDescent="0.25">
      <c r="B274" s="114" t="s">
        <v>73</v>
      </c>
      <c r="C274" s="184">
        <v>3.9393939393939394</v>
      </c>
      <c r="D274" s="185">
        <v>1.0560606060606061</v>
      </c>
      <c r="E274" s="184">
        <v>3.7692307692307692</v>
      </c>
      <c r="F274" s="185">
        <f t="shared" si="95"/>
        <v>-0.17016317016317029</v>
      </c>
      <c r="G274" s="184">
        <v>7</v>
      </c>
      <c r="H274" s="185">
        <f t="shared" si="95"/>
        <v>3.2307692307692308</v>
      </c>
      <c r="I274" s="184">
        <v>4.4000000000000004</v>
      </c>
      <c r="J274" s="185">
        <f t="shared" si="95"/>
        <v>-2.5999999999999996</v>
      </c>
      <c r="K274" s="184">
        <v>3.6875</v>
      </c>
      <c r="L274" s="185">
        <f t="shared" si="96"/>
        <v>-0.71250000000000036</v>
      </c>
      <c r="M274" s="184">
        <v>4.2</v>
      </c>
      <c r="N274" s="185">
        <f t="shared" si="97"/>
        <v>0.51250000000000018</v>
      </c>
      <c r="O274" s="185">
        <f>IFERROR(M274-C274,"-")</f>
        <v>0.26060606060606073</v>
      </c>
    </row>
    <row r="275" spans="2:15" x14ac:dyDescent="0.25">
      <c r="B275" s="114" t="s">
        <v>75</v>
      </c>
      <c r="C275" s="184">
        <v>2.6052631578947367</v>
      </c>
      <c r="D275" s="185">
        <v>-0.88727415553809896</v>
      </c>
      <c r="E275" s="184">
        <v>3.8</v>
      </c>
      <c r="F275" s="185">
        <f t="shared" si="95"/>
        <v>1.1947368421052631</v>
      </c>
      <c r="G275" s="184">
        <v>4.125</v>
      </c>
      <c r="H275" s="185">
        <f t="shared" si="95"/>
        <v>0.32500000000000018</v>
      </c>
      <c r="I275" s="184">
        <v>1.0454545454545454</v>
      </c>
      <c r="J275" s="185">
        <f t="shared" si="95"/>
        <v>-3.0795454545454546</v>
      </c>
      <c r="K275" s="184">
        <v>2.763157894736842</v>
      </c>
      <c r="L275" s="185">
        <f t="shared" si="96"/>
        <v>1.7177033492822966</v>
      </c>
      <c r="M275" s="184">
        <v>3.2857142857142856</v>
      </c>
      <c r="N275" s="185">
        <f t="shared" si="97"/>
        <v>0.52255639097744355</v>
      </c>
      <c r="O275" s="185">
        <f t="shared" ref="O275:O278" si="99">IFERROR(M275-C275,"-")</f>
        <v>0.68045112781954886</v>
      </c>
    </row>
    <row r="276" spans="2:15" x14ac:dyDescent="0.25">
      <c r="B276" s="114" t="s">
        <v>77</v>
      </c>
      <c r="C276" s="184">
        <v>1.0666666666666667</v>
      </c>
      <c r="D276" s="185">
        <v>-1.4596491228070174</v>
      </c>
      <c r="E276" s="184" t="s">
        <v>227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2</v>
      </c>
      <c r="J276" s="185">
        <f>IFERROR(I276-G276,"-")</f>
        <v>0</v>
      </c>
      <c r="K276" s="184">
        <v>3</v>
      </c>
      <c r="L276" s="185">
        <f>IFERROR(K276-I276,"-")</f>
        <v>1</v>
      </c>
      <c r="M276" s="184">
        <v>3.2</v>
      </c>
      <c r="N276" s="185">
        <f>IFERROR(M276-K276,"-")</f>
        <v>0.20000000000000018</v>
      </c>
      <c r="O276" s="185">
        <f t="shared" si="99"/>
        <v>2.1333333333333337</v>
      </c>
    </row>
    <row r="277" spans="2:15" x14ac:dyDescent="0.25">
      <c r="B277" s="114" t="s">
        <v>79</v>
      </c>
      <c r="C277" s="184">
        <v>1</v>
      </c>
      <c r="D277" s="185">
        <v>-1.3076923076923075</v>
      </c>
      <c r="E277" s="184" t="s">
        <v>227</v>
      </c>
      <c r="F277" s="185" t="str">
        <f t="shared" ref="F277:J285" si="100">IFERROR(E277-C277,"-")</f>
        <v>-</v>
      </c>
      <c r="G277" s="184">
        <v>1.25</v>
      </c>
      <c r="H277" s="185" t="str">
        <f t="shared" si="100"/>
        <v>-</v>
      </c>
      <c r="I277" s="184">
        <v>1.6666666666666667</v>
      </c>
      <c r="J277" s="185">
        <f t="shared" si="100"/>
        <v>0.41666666666666674</v>
      </c>
      <c r="K277" s="184">
        <v>10.5</v>
      </c>
      <c r="L277" s="185">
        <f t="shared" ref="L277:L285" si="101">IFERROR(K277-I277,"-")</f>
        <v>8.8333333333333339</v>
      </c>
      <c r="M277" s="184">
        <v>1.5</v>
      </c>
      <c r="N277" s="185">
        <f t="shared" ref="N277:N283" si="102">IFERROR(M277-K277,"-")</f>
        <v>-9</v>
      </c>
      <c r="O277" s="185">
        <f t="shared" si="99"/>
        <v>0.5</v>
      </c>
    </row>
    <row r="278" spans="2:15" x14ac:dyDescent="0.25">
      <c r="B278" s="114" t="s">
        <v>81</v>
      </c>
      <c r="C278" s="184">
        <v>1.7619047619047619</v>
      </c>
      <c r="D278" s="185">
        <v>9.5238095238095122E-2</v>
      </c>
      <c r="E278" s="184" t="s">
        <v>227</v>
      </c>
      <c r="F278" s="185" t="str">
        <f t="shared" si="100"/>
        <v>-</v>
      </c>
      <c r="G278" s="184">
        <v>2</v>
      </c>
      <c r="H278" s="185" t="str">
        <f t="shared" si="100"/>
        <v>-</v>
      </c>
      <c r="I278" s="184">
        <v>1.3181818181818181</v>
      </c>
      <c r="J278" s="185">
        <f t="shared" si="100"/>
        <v>-0.68181818181818188</v>
      </c>
      <c r="K278" s="184">
        <v>5.333333333333333</v>
      </c>
      <c r="L278" s="185">
        <f t="shared" si="101"/>
        <v>4.0151515151515147</v>
      </c>
      <c r="M278" s="184" t="s">
        <v>227</v>
      </c>
      <c r="N278" s="185" t="str">
        <f t="shared" si="102"/>
        <v>-</v>
      </c>
      <c r="O278" s="185" t="str">
        <f t="shared" si="99"/>
        <v>-</v>
      </c>
    </row>
    <row r="279" spans="2:15" x14ac:dyDescent="0.25">
      <c r="B279" s="114" t="s">
        <v>83</v>
      </c>
      <c r="C279" s="184">
        <v>1.1538461538461537</v>
      </c>
      <c r="D279" s="185">
        <v>-0.262820512820513</v>
      </c>
      <c r="E279" s="184" t="s">
        <v>227</v>
      </c>
      <c r="F279" s="185" t="str">
        <f t="shared" si="100"/>
        <v>-</v>
      </c>
      <c r="G279" s="184">
        <v>3.5</v>
      </c>
      <c r="H279" s="185" t="str">
        <f t="shared" si="100"/>
        <v>-</v>
      </c>
      <c r="I279" s="184">
        <v>2.5</v>
      </c>
      <c r="J279" s="185">
        <f t="shared" si="100"/>
        <v>-1</v>
      </c>
      <c r="K279" s="184">
        <v>3.2222222222222223</v>
      </c>
      <c r="L279" s="185">
        <f t="shared" si="101"/>
        <v>0.72222222222222232</v>
      </c>
      <c r="M279" s="184">
        <v>1</v>
      </c>
      <c r="N279" s="185">
        <f t="shared" si="102"/>
        <v>-2.2222222222222223</v>
      </c>
      <c r="O279" s="185">
        <f>IFERROR(M279-C279,"-")</f>
        <v>-0.15384615384615374</v>
      </c>
    </row>
    <row r="280" spans="2:15" x14ac:dyDescent="0.25">
      <c r="B280" s="114" t="s">
        <v>85</v>
      </c>
      <c r="C280" s="184">
        <v>3.8571428571428572</v>
      </c>
      <c r="D280" s="185">
        <v>2.4571428571428573</v>
      </c>
      <c r="E280" s="184">
        <v>1</v>
      </c>
      <c r="F280" s="185">
        <f t="shared" si="100"/>
        <v>-2.8571428571428572</v>
      </c>
      <c r="G280" s="184">
        <v>3.3333333333333335</v>
      </c>
      <c r="H280" s="185">
        <f t="shared" si="100"/>
        <v>2.3333333333333335</v>
      </c>
      <c r="I280" s="184">
        <v>2.4</v>
      </c>
      <c r="J280" s="185">
        <f t="shared" si="100"/>
        <v>-0.93333333333333357</v>
      </c>
      <c r="K280" s="184">
        <v>2.4285714285714284</v>
      </c>
      <c r="L280" s="185">
        <f t="shared" si="101"/>
        <v>2.857142857142847E-2</v>
      </c>
      <c r="M280" s="184">
        <v>4.5999999999999996</v>
      </c>
      <c r="N280" s="185">
        <f t="shared" si="102"/>
        <v>2.1714285714285713</v>
      </c>
      <c r="O280" s="185">
        <f>IFERROR(M280-C280,"-")</f>
        <v>0.74285714285714244</v>
      </c>
    </row>
    <row r="281" spans="2:15" x14ac:dyDescent="0.25">
      <c r="B281" s="114" t="s">
        <v>87</v>
      </c>
      <c r="C281" s="184" t="s">
        <v>227</v>
      </c>
      <c r="D281" s="185" t="s">
        <v>227</v>
      </c>
      <c r="E281" s="184">
        <v>3</v>
      </c>
      <c r="F281" s="185" t="str">
        <f t="shared" si="100"/>
        <v>-</v>
      </c>
      <c r="G281" s="184">
        <v>1.7</v>
      </c>
      <c r="H281" s="185">
        <f t="shared" si="100"/>
        <v>-1.3</v>
      </c>
      <c r="I281" s="184">
        <v>1.3333333333333333</v>
      </c>
      <c r="J281" s="185">
        <f t="shared" si="100"/>
        <v>-0.3666666666666667</v>
      </c>
      <c r="K281" s="184">
        <v>3.3333333333333335</v>
      </c>
      <c r="L281" s="185">
        <f t="shared" si="101"/>
        <v>2</v>
      </c>
      <c r="M281" s="184">
        <v>2.4</v>
      </c>
      <c r="N281" s="185">
        <f t="shared" si="102"/>
        <v>-0.93333333333333357</v>
      </c>
      <c r="O281" s="185" t="str">
        <f t="shared" ref="O281:O283" si="103">IFERROR(M281-C281,"-")</f>
        <v>-</v>
      </c>
    </row>
    <row r="282" spans="2:15" x14ac:dyDescent="0.25">
      <c r="B282" s="114" t="s">
        <v>89</v>
      </c>
      <c r="C282" s="184">
        <v>2.1818181818181817</v>
      </c>
      <c r="D282" s="185">
        <v>-3.1931818181818183</v>
      </c>
      <c r="E282" s="184">
        <v>1.5</v>
      </c>
      <c r="F282" s="185">
        <f t="shared" si="100"/>
        <v>-0.68181818181818166</v>
      </c>
      <c r="G282" s="184">
        <v>1.75</v>
      </c>
      <c r="H282" s="185">
        <f t="shared" si="100"/>
        <v>0.25</v>
      </c>
      <c r="I282" s="184">
        <v>1.8181818181818181</v>
      </c>
      <c r="J282" s="185">
        <f t="shared" si="100"/>
        <v>6.8181818181818121E-2</v>
      </c>
      <c r="K282" s="184">
        <v>1.625</v>
      </c>
      <c r="L282" s="185">
        <f t="shared" si="101"/>
        <v>-0.19318181818181812</v>
      </c>
      <c r="M282" s="184">
        <v>4.6923076923076925</v>
      </c>
      <c r="N282" s="185">
        <f t="shared" si="102"/>
        <v>3.0673076923076925</v>
      </c>
      <c r="O282" s="185">
        <f t="shared" si="103"/>
        <v>2.5104895104895109</v>
      </c>
    </row>
    <row r="283" spans="2:15" x14ac:dyDescent="0.25">
      <c r="B283" s="114" t="s">
        <v>91</v>
      </c>
      <c r="C283" s="184">
        <v>2.5483870967741935</v>
      </c>
      <c r="D283" s="185">
        <v>-1.6649462365591394</v>
      </c>
      <c r="E283" s="184">
        <v>1.6666666666666667</v>
      </c>
      <c r="F283" s="185">
        <f t="shared" si="100"/>
        <v>-0.88172043010752676</v>
      </c>
      <c r="G283" s="184">
        <v>3.4615384615384617</v>
      </c>
      <c r="H283" s="185">
        <f t="shared" si="100"/>
        <v>1.7948717948717949</v>
      </c>
      <c r="I283" s="184">
        <v>3</v>
      </c>
      <c r="J283" s="185">
        <f t="shared" si="100"/>
        <v>-0.46153846153846168</v>
      </c>
      <c r="K283" s="184">
        <v>3.03125</v>
      </c>
      <c r="L283" s="185">
        <f t="shared" si="101"/>
        <v>3.125E-2</v>
      </c>
      <c r="M283" s="184">
        <v>2.6764705882352939</v>
      </c>
      <c r="N283" s="185">
        <f t="shared" si="102"/>
        <v>-0.35477941176470607</v>
      </c>
      <c r="O283" s="185">
        <f t="shared" si="103"/>
        <v>0.12808349146110043</v>
      </c>
    </row>
    <row r="284" spans="2:15" x14ac:dyDescent="0.25">
      <c r="B284" s="114" t="s">
        <v>93</v>
      </c>
      <c r="C284" s="184">
        <v>2.6829268292682928</v>
      </c>
      <c r="D284" s="185">
        <v>1.0927628948420633</v>
      </c>
      <c r="E284" s="184">
        <v>2</v>
      </c>
      <c r="F284" s="185">
        <f t="shared" si="100"/>
        <v>-0.68292682926829285</v>
      </c>
      <c r="G284" s="184">
        <v>2.625</v>
      </c>
      <c r="H284" s="185">
        <f t="shared" si="100"/>
        <v>0.625</v>
      </c>
      <c r="I284" s="184">
        <v>2.6857142857142855</v>
      </c>
      <c r="J284" s="185">
        <f t="shared" si="100"/>
        <v>6.0714285714285499E-2</v>
      </c>
      <c r="K284" s="184">
        <v>4.59375</v>
      </c>
      <c r="L284" s="185">
        <f t="shared" si="101"/>
        <v>1.9080357142857145</v>
      </c>
      <c r="M284" s="184"/>
      <c r="N284" s="185"/>
      <c r="O284" s="185"/>
    </row>
    <row r="285" spans="2:15" ht="15.75" x14ac:dyDescent="0.25">
      <c r="B285" s="117" t="s">
        <v>30</v>
      </c>
      <c r="C285" s="186">
        <v>2.5793357933579335</v>
      </c>
      <c r="D285" s="187">
        <v>-0.44416290115903756</v>
      </c>
      <c r="E285" s="186">
        <v>2.9101123595505616</v>
      </c>
      <c r="F285" s="187">
        <f t="shared" si="100"/>
        <v>0.33077656619262807</v>
      </c>
      <c r="G285" s="186">
        <v>2.6979166666666665</v>
      </c>
      <c r="H285" s="187">
        <f t="shared" si="100"/>
        <v>-0.21219569288389506</v>
      </c>
      <c r="I285" s="186">
        <v>2.2916666666666665</v>
      </c>
      <c r="J285" s="187">
        <f t="shared" si="100"/>
        <v>-0.40625</v>
      </c>
      <c r="K285" s="186">
        <v>3.5185185185185186</v>
      </c>
      <c r="L285" s="187">
        <f t="shared" si="101"/>
        <v>1.2268518518518521</v>
      </c>
      <c r="M285" s="186">
        <v>3.1695906432748537</v>
      </c>
      <c r="N285" s="187">
        <v>-0.20435893655707904</v>
      </c>
      <c r="O285" s="187">
        <v>0.60872107805746234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0323-775F-4755-BDED-FCD9095AEEA5}">
  <sheetPr>
    <tabColor theme="4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6" t="s">
        <v>289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2.635496183206107</v>
      </c>
      <c r="D9" s="185">
        <v>-0.16128533113265942</v>
      </c>
      <c r="E9" s="184">
        <v>2.6174716182412929</v>
      </c>
      <c r="F9" s="185">
        <f t="shared" ref="F9:J21" si="0">IFERROR(E9-C9,"-")</f>
        <v>-1.8024564964814083E-2</v>
      </c>
      <c r="G9" s="184">
        <v>2.4109947643979059</v>
      </c>
      <c r="H9" s="185">
        <f t="shared" si="0"/>
        <v>-0.20647685384338699</v>
      </c>
      <c r="I9" s="184">
        <v>3.2322086759285513</v>
      </c>
      <c r="J9" s="185">
        <f t="shared" si="0"/>
        <v>0.82121391153064538</v>
      </c>
      <c r="K9" s="184">
        <v>2.6628942486085343</v>
      </c>
      <c r="L9" s="185">
        <f t="shared" ref="L9:L21" si="1">IFERROR(K9-I9,"-")</f>
        <v>-0.56931442732001702</v>
      </c>
      <c r="M9" s="184">
        <v>2.7949012842629863</v>
      </c>
      <c r="N9" s="185">
        <f t="shared" ref="N9:N14" si="2">IFERROR(M9-K9,"-")</f>
        <v>0.13200703565445204</v>
      </c>
      <c r="O9" s="185">
        <f>IFERROR(M9-C9,"-")</f>
        <v>0.15940510105687933</v>
      </c>
    </row>
    <row r="10" spans="1:16" x14ac:dyDescent="0.25">
      <c r="A10" s="1" t="s">
        <v>72</v>
      </c>
      <c r="B10" s="114" t="s">
        <v>73</v>
      </c>
      <c r="C10" s="184">
        <v>2.7260385005065855</v>
      </c>
      <c r="D10" s="185">
        <v>1.3098287566372324E-2</v>
      </c>
      <c r="E10" s="184">
        <v>2.6762455682030231</v>
      </c>
      <c r="F10" s="185">
        <f t="shared" si="0"/>
        <v>-4.9792932303562409E-2</v>
      </c>
      <c r="G10" s="184">
        <v>2.2361010830324908</v>
      </c>
      <c r="H10" s="185">
        <f t="shared" si="0"/>
        <v>-0.44014448517053228</v>
      </c>
      <c r="I10" s="184">
        <v>2.7251615992338998</v>
      </c>
      <c r="J10" s="185">
        <f t="shared" si="0"/>
        <v>0.489060516201409</v>
      </c>
      <c r="K10" s="184">
        <v>2.7041745730550284</v>
      </c>
      <c r="L10" s="185">
        <f t="shared" si="1"/>
        <v>-2.0987026178871382E-2</v>
      </c>
      <c r="M10" s="184">
        <v>3.1517801374141161</v>
      </c>
      <c r="N10" s="185">
        <f t="shared" si="2"/>
        <v>0.44760556435908772</v>
      </c>
      <c r="O10" s="185">
        <f>IFERROR(M10-C10,"-")</f>
        <v>0.42574163690753064</v>
      </c>
    </row>
    <row r="11" spans="1:16" x14ac:dyDescent="0.25">
      <c r="A11" s="1" t="s">
        <v>74</v>
      </c>
      <c r="B11" s="114" t="s">
        <v>75</v>
      </c>
      <c r="C11" s="184">
        <v>2.7059052059052058</v>
      </c>
      <c r="D11" s="185">
        <v>-0.15258354625783976</v>
      </c>
      <c r="E11" s="184">
        <v>2.599636032757052</v>
      </c>
      <c r="F11" s="185">
        <f t="shared" si="0"/>
        <v>-0.10626917314815376</v>
      </c>
      <c r="G11" s="184">
        <v>2.167395104895105</v>
      </c>
      <c r="H11" s="185">
        <f t="shared" si="0"/>
        <v>-0.43224092786194701</v>
      </c>
      <c r="I11" s="184">
        <v>2.6814345991561179</v>
      </c>
      <c r="J11" s="185">
        <f t="shared" si="0"/>
        <v>0.51403949426101292</v>
      </c>
      <c r="K11" s="184">
        <v>2.7572009188902631</v>
      </c>
      <c r="L11" s="185">
        <f t="shared" si="1"/>
        <v>7.576631973414516E-2</v>
      </c>
      <c r="M11" s="184">
        <v>2.9589783281733748</v>
      </c>
      <c r="N11" s="185">
        <f t="shared" si="2"/>
        <v>0.20177740928311172</v>
      </c>
      <c r="O11" s="185">
        <f t="shared" ref="O11:O14" si="3">IFERROR(M11-C11,"-")</f>
        <v>0.25307312226816903</v>
      </c>
    </row>
    <row r="12" spans="1:16" x14ac:dyDescent="0.25">
      <c r="A12" s="1" t="s">
        <v>76</v>
      </c>
      <c r="B12" s="114" t="s">
        <v>77</v>
      </c>
      <c r="C12" s="184">
        <v>2.924415832141154</v>
      </c>
      <c r="D12" s="185">
        <v>0.50867141785842263</v>
      </c>
      <c r="E12" s="184" t="s">
        <v>227</v>
      </c>
      <c r="F12" s="185" t="str">
        <f t="shared" si="0"/>
        <v>-</v>
      </c>
      <c r="G12" s="184">
        <v>2.2338797814207649</v>
      </c>
      <c r="H12" s="185" t="str">
        <f t="shared" si="0"/>
        <v>-</v>
      </c>
      <c r="I12" s="184">
        <v>2.9921472392638035</v>
      </c>
      <c r="J12" s="185">
        <f t="shared" si="0"/>
        <v>0.75826745784303862</v>
      </c>
      <c r="K12" s="184">
        <v>2.4570599613152804</v>
      </c>
      <c r="L12" s="185">
        <f t="shared" si="1"/>
        <v>-0.53508727794852318</v>
      </c>
      <c r="M12" s="184">
        <v>2.6590819153146024</v>
      </c>
      <c r="N12" s="185">
        <f t="shared" si="2"/>
        <v>0.20202195399932199</v>
      </c>
      <c r="O12" s="185">
        <f>IFERROR(M12-C12,"-")</f>
        <v>-0.26533391682655161</v>
      </c>
    </row>
    <row r="13" spans="1:16" x14ac:dyDescent="0.25">
      <c r="A13" s="1" t="s">
        <v>78</v>
      </c>
      <c r="B13" s="114" t="s">
        <v>79</v>
      </c>
      <c r="C13" s="184">
        <v>2.7901599015990159</v>
      </c>
      <c r="D13" s="185">
        <v>0.27636932312696327</v>
      </c>
      <c r="E13" s="184" t="s">
        <v>227</v>
      </c>
      <c r="F13" s="185" t="str">
        <f t="shared" si="0"/>
        <v>-</v>
      </c>
      <c r="G13" s="184">
        <v>2.1226024821361413</v>
      </c>
      <c r="H13" s="185" t="str">
        <f t="shared" si="0"/>
        <v>-</v>
      </c>
      <c r="I13" s="184">
        <v>2.77670704845815</v>
      </c>
      <c r="J13" s="185">
        <f t="shared" si="0"/>
        <v>0.65410456632200864</v>
      </c>
      <c r="K13" s="184">
        <v>2.5519648912826649</v>
      </c>
      <c r="L13" s="185">
        <f t="shared" si="1"/>
        <v>-0.22474215717548507</v>
      </c>
      <c r="M13" s="184">
        <v>2.5066105769230771</v>
      </c>
      <c r="N13" s="185">
        <f t="shared" si="2"/>
        <v>-4.5354314359587811E-2</v>
      </c>
      <c r="O13" s="185">
        <f>IFERROR(M13-C13,"-")</f>
        <v>-0.28354932467593885</v>
      </c>
    </row>
    <row r="14" spans="1:16" x14ac:dyDescent="0.25">
      <c r="A14" s="1" t="s">
        <v>80</v>
      </c>
      <c r="B14" s="114" t="s">
        <v>81</v>
      </c>
      <c r="C14" s="184">
        <v>2.1747448979591835</v>
      </c>
      <c r="D14" s="185">
        <v>-6.6557840752881514E-2</v>
      </c>
      <c r="E14" s="184" t="s">
        <v>227</v>
      </c>
      <c r="F14" s="185" t="str">
        <f t="shared" si="0"/>
        <v>-</v>
      </c>
      <c r="G14" s="184">
        <v>2.2000801924619084</v>
      </c>
      <c r="H14" s="185" t="str">
        <f t="shared" si="0"/>
        <v>-</v>
      </c>
      <c r="I14" s="184">
        <v>2.4949115044247789</v>
      </c>
      <c r="J14" s="185">
        <f t="shared" si="0"/>
        <v>0.29483131196287049</v>
      </c>
      <c r="K14" s="184">
        <v>2.4809854101889499</v>
      </c>
      <c r="L14" s="185">
        <f t="shared" si="1"/>
        <v>-1.3926094235829023E-2</v>
      </c>
      <c r="M14" s="184">
        <v>2.5517154389505552</v>
      </c>
      <c r="N14" s="185">
        <f t="shared" si="2"/>
        <v>7.0730028761605279E-2</v>
      </c>
      <c r="O14" s="185">
        <f t="shared" si="3"/>
        <v>0.37697054099137173</v>
      </c>
    </row>
    <row r="15" spans="1:16" x14ac:dyDescent="0.25">
      <c r="A15" s="1" t="s">
        <v>82</v>
      </c>
      <c r="B15" s="114" t="s">
        <v>83</v>
      </c>
      <c r="C15" s="184">
        <v>2.0936858901299291</v>
      </c>
      <c r="D15" s="185">
        <v>-9.2713916959533016E-2</v>
      </c>
      <c r="E15" s="184" t="s">
        <v>227</v>
      </c>
      <c r="F15" s="185" t="str">
        <f t="shared" si="0"/>
        <v>-</v>
      </c>
      <c r="G15" s="184">
        <v>2.3360790774299836</v>
      </c>
      <c r="H15" s="185" t="str">
        <f t="shared" si="0"/>
        <v>-</v>
      </c>
      <c r="I15" s="184">
        <v>2.5052631578947366</v>
      </c>
      <c r="J15" s="185">
        <f t="shared" si="0"/>
        <v>0.16918408046475308</v>
      </c>
      <c r="K15" s="184">
        <v>2.2105990783410139</v>
      </c>
      <c r="L15" s="185">
        <f t="shared" si="1"/>
        <v>-0.29466407955372276</v>
      </c>
      <c r="M15" s="184">
        <v>2.2077073807968648</v>
      </c>
      <c r="N15" s="185">
        <f>IFERROR(M15-K15,"-")</f>
        <v>-2.8916975441490855E-3</v>
      </c>
      <c r="O15" s="185">
        <f>IFERROR(M15-C15,"-")</f>
        <v>0.11402149066693568</v>
      </c>
    </row>
    <row r="16" spans="1:16" x14ac:dyDescent="0.25">
      <c r="A16" s="1" t="s">
        <v>84</v>
      </c>
      <c r="B16" s="114" t="s">
        <v>85</v>
      </c>
      <c r="C16" s="184">
        <v>2.1728628936774803</v>
      </c>
      <c r="D16" s="185">
        <v>-0.50416295587233106</v>
      </c>
      <c r="E16" s="184">
        <v>2.499459848757652</v>
      </c>
      <c r="F16" s="185">
        <f t="shared" si="0"/>
        <v>0.32659695508017172</v>
      </c>
      <c r="G16" s="184">
        <v>2.9317173096620008</v>
      </c>
      <c r="H16" s="185">
        <f t="shared" si="0"/>
        <v>0.4322574609043488</v>
      </c>
      <c r="I16" s="184">
        <v>2.6119023397761953</v>
      </c>
      <c r="J16" s="185">
        <f t="shared" si="0"/>
        <v>-0.31981496988580549</v>
      </c>
      <c r="K16" s="184">
        <v>2.5556512378902045</v>
      </c>
      <c r="L16" s="185">
        <f t="shared" si="1"/>
        <v>-5.6251101885990806E-2</v>
      </c>
      <c r="M16" s="184">
        <v>3.1938599517074855</v>
      </c>
      <c r="N16" s="185">
        <f>IFERROR(M16-K16,"-")</f>
        <v>0.63820871381728095</v>
      </c>
      <c r="O16" s="185">
        <f>IFERROR(M16-C16,"-")</f>
        <v>1.0209970580300052</v>
      </c>
    </row>
    <row r="17" spans="1:16" x14ac:dyDescent="0.25">
      <c r="A17" s="1" t="s">
        <v>86</v>
      </c>
      <c r="B17" s="114" t="s">
        <v>87</v>
      </c>
      <c r="C17" s="184">
        <v>2.0868318122555412</v>
      </c>
      <c r="D17" s="185">
        <v>-1.2575286162258705</v>
      </c>
      <c r="E17" s="184">
        <v>2.135487528344671</v>
      </c>
      <c r="F17" s="185">
        <f t="shared" si="0"/>
        <v>4.8655716089129886E-2</v>
      </c>
      <c r="G17" s="184">
        <v>2.452733776188043</v>
      </c>
      <c r="H17" s="185">
        <f t="shared" si="0"/>
        <v>0.31724624784337196</v>
      </c>
      <c r="I17" s="184">
        <v>2.3955875928352994</v>
      </c>
      <c r="J17" s="185">
        <f t="shared" si="0"/>
        <v>-5.7146183352743574E-2</v>
      </c>
      <c r="K17" s="184">
        <v>2.3459411634594116</v>
      </c>
      <c r="L17" s="185">
        <f t="shared" si="1"/>
        <v>-4.9646429375887813E-2</v>
      </c>
      <c r="M17" s="184">
        <v>2.2301946137212503</v>
      </c>
      <c r="N17" s="185">
        <f t="shared" ref="N17:N19" si="4">IFERROR(M17-K17,"-")</f>
        <v>-0.11574654973816134</v>
      </c>
      <c r="O17" s="185">
        <f t="shared" ref="O17:O19" si="5">IFERROR(M17-C17,"-")</f>
        <v>0.14336280146570912</v>
      </c>
    </row>
    <row r="18" spans="1:16" x14ac:dyDescent="0.25">
      <c r="A18" s="1" t="s">
        <v>88</v>
      </c>
      <c r="B18" s="114" t="s">
        <v>89</v>
      </c>
      <c r="C18" s="184">
        <v>2.2741073337609579</v>
      </c>
      <c r="D18" s="185">
        <v>-1.0836583409016054E-2</v>
      </c>
      <c r="E18" s="184">
        <v>2.0425170068027212</v>
      </c>
      <c r="F18" s="185">
        <f t="shared" si="0"/>
        <v>-0.23159032695823667</v>
      </c>
      <c r="G18" s="184">
        <v>2.9937869822485208</v>
      </c>
      <c r="H18" s="185">
        <f t="shared" si="0"/>
        <v>0.95126997544579961</v>
      </c>
      <c r="I18" s="184">
        <v>2.8807453416149067</v>
      </c>
      <c r="J18" s="185">
        <f t="shared" si="0"/>
        <v>-0.1130416406336141</v>
      </c>
      <c r="K18" s="184">
        <v>2.5134645847476804</v>
      </c>
      <c r="L18" s="185">
        <f t="shared" si="1"/>
        <v>-0.36728075686722628</v>
      </c>
      <c r="M18" s="184">
        <v>2.4775360845700347</v>
      </c>
      <c r="N18" s="185">
        <f t="shared" si="4"/>
        <v>-3.5928500177645706E-2</v>
      </c>
      <c r="O18" s="185">
        <f t="shared" si="5"/>
        <v>0.20342875080907685</v>
      </c>
    </row>
    <row r="19" spans="1:16" x14ac:dyDescent="0.25">
      <c r="A19" s="1" t="s">
        <v>90</v>
      </c>
      <c r="B19" s="114" t="s">
        <v>91</v>
      </c>
      <c r="C19" s="184">
        <v>2.3524916943521594</v>
      </c>
      <c r="D19" s="185">
        <v>-0.26352781418282456</v>
      </c>
      <c r="E19" s="184">
        <v>2.0164492342597846</v>
      </c>
      <c r="F19" s="185">
        <f t="shared" si="0"/>
        <v>-0.33604246009237482</v>
      </c>
      <c r="G19" s="184">
        <v>2.7396582733812949</v>
      </c>
      <c r="H19" s="185">
        <f t="shared" si="0"/>
        <v>0.72320903912151024</v>
      </c>
      <c r="I19" s="184">
        <v>2.6980157089706491</v>
      </c>
      <c r="J19" s="185">
        <f t="shared" si="0"/>
        <v>-4.1642564410645733E-2</v>
      </c>
      <c r="K19" s="184">
        <v>2.6623690572119258</v>
      </c>
      <c r="L19" s="185">
        <f t="shared" si="1"/>
        <v>-3.564665175872328E-2</v>
      </c>
      <c r="M19" s="184">
        <v>2.7401171303074672</v>
      </c>
      <c r="N19" s="185">
        <f t="shared" si="4"/>
        <v>7.7748073095541326E-2</v>
      </c>
      <c r="O19" s="185">
        <f t="shared" si="5"/>
        <v>0.38762543595530774</v>
      </c>
    </row>
    <row r="20" spans="1:16" x14ac:dyDescent="0.25">
      <c r="A20" s="1" t="s">
        <v>92</v>
      </c>
      <c r="B20" s="114" t="s">
        <v>93</v>
      </c>
      <c r="C20" s="184">
        <v>2.2576729668805271</v>
      </c>
      <c r="D20" s="185">
        <v>-0.14240132732452482</v>
      </c>
      <c r="E20" s="184">
        <v>2.2569676700111483</v>
      </c>
      <c r="F20" s="185">
        <f t="shared" si="0"/>
        <v>-7.0529686937881308E-4</v>
      </c>
      <c r="G20" s="184">
        <v>2.4653312788906008</v>
      </c>
      <c r="H20" s="185">
        <f t="shared" si="0"/>
        <v>0.20836360887945249</v>
      </c>
      <c r="I20" s="184">
        <v>2.3449477351916377</v>
      </c>
      <c r="J20" s="185">
        <f t="shared" si="0"/>
        <v>-0.12038354369896309</v>
      </c>
      <c r="K20" s="184">
        <v>2.587568157033806</v>
      </c>
      <c r="L20" s="185">
        <f t="shared" si="1"/>
        <v>0.24262042184216837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2.4357363966575409</v>
      </c>
      <c r="D21" s="187">
        <v>-0.13872735320353424</v>
      </c>
      <c r="E21" s="186">
        <v>2.437843193922629</v>
      </c>
      <c r="F21" s="187">
        <f t="shared" si="0"/>
        <v>2.1067972650881117E-3</v>
      </c>
      <c r="G21" s="186">
        <v>2.4937806482478173</v>
      </c>
      <c r="H21" s="187">
        <f t="shared" si="0"/>
        <v>5.5937454325188263E-2</v>
      </c>
      <c r="I21" s="186">
        <v>2.6756725259784404</v>
      </c>
      <c r="J21" s="187">
        <f t="shared" si="0"/>
        <v>0.1818918777306231</v>
      </c>
      <c r="K21" s="186">
        <v>2.5505786061867015</v>
      </c>
      <c r="L21" s="187">
        <f t="shared" si="1"/>
        <v>-0.12509391979173889</v>
      </c>
      <c r="M21" s="186">
        <v>2.664513036809816</v>
      </c>
      <c r="N21" s="187">
        <v>0.11710020921331044</v>
      </c>
      <c r="O21" s="187">
        <v>0.20828797695347134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6" t="s">
        <v>301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2.635496183206107</v>
      </c>
      <c r="D31" s="185">
        <v>-0.16128533113265942</v>
      </c>
      <c r="E31" s="184">
        <v>2.6174716182412929</v>
      </c>
      <c r="F31" s="185">
        <f t="shared" ref="F31:J43" si="6">IFERROR(E31-C31,"-")</f>
        <v>-1.8024564964814083E-2</v>
      </c>
      <c r="G31" s="184">
        <v>2.4109947643979059</v>
      </c>
      <c r="H31" s="185">
        <f t="shared" si="6"/>
        <v>-0.20647685384338699</v>
      </c>
      <c r="I31" s="184">
        <v>3.2322086759285513</v>
      </c>
      <c r="J31" s="185">
        <f t="shared" si="6"/>
        <v>0.82121391153064538</v>
      </c>
      <c r="K31" s="184">
        <v>2.6628942486085343</v>
      </c>
      <c r="L31" s="185">
        <f t="shared" ref="L31:L43" si="7">IFERROR(K31-I31,"-")</f>
        <v>-0.56931442732001702</v>
      </c>
      <c r="M31" s="184">
        <v>2.7949012842629863</v>
      </c>
      <c r="N31" s="185">
        <f>IFERROR(M31-K31,"-")</f>
        <v>0.13200703565445204</v>
      </c>
      <c r="O31" s="185">
        <f>IFERROR(M31-C31,"-")</f>
        <v>0.15940510105687933</v>
      </c>
    </row>
    <row r="32" spans="1:16" x14ac:dyDescent="0.25">
      <c r="B32" s="114" t="s">
        <v>73</v>
      </c>
      <c r="C32" s="184">
        <v>2.7260385005065855</v>
      </c>
      <c r="D32" s="185">
        <v>1.3098287566372324E-2</v>
      </c>
      <c r="E32" s="184">
        <v>2.6762455682030231</v>
      </c>
      <c r="F32" s="185">
        <f t="shared" si="6"/>
        <v>-4.9792932303562409E-2</v>
      </c>
      <c r="G32" s="184">
        <v>2.2361010830324908</v>
      </c>
      <c r="H32" s="185">
        <f t="shared" si="6"/>
        <v>-0.44014448517053228</v>
      </c>
      <c r="I32" s="184">
        <v>2.7251615992338998</v>
      </c>
      <c r="J32" s="185">
        <f t="shared" si="6"/>
        <v>0.489060516201409</v>
      </c>
      <c r="K32" s="184">
        <v>2.7041745730550284</v>
      </c>
      <c r="L32" s="185">
        <f t="shared" si="7"/>
        <v>-2.0987026178871382E-2</v>
      </c>
      <c r="M32" s="184">
        <v>3.1517801374141161</v>
      </c>
      <c r="N32" s="185">
        <f t="shared" ref="N32:N39" si="8">IFERROR(M32-K32,"-")</f>
        <v>0.44760556435908772</v>
      </c>
      <c r="O32" s="185">
        <f t="shared" ref="O32:O41" si="9">IFERROR(M32-C32,"-")</f>
        <v>0.42574163690753064</v>
      </c>
    </row>
    <row r="33" spans="2:16" x14ac:dyDescent="0.25">
      <c r="B33" s="114" t="s">
        <v>75</v>
      </c>
      <c r="C33" s="184">
        <v>2.7059052059052058</v>
      </c>
      <c r="D33" s="185">
        <v>-0.15258354625783976</v>
      </c>
      <c r="E33" s="184">
        <v>2.599636032757052</v>
      </c>
      <c r="F33" s="185">
        <f t="shared" si="6"/>
        <v>-0.10626917314815376</v>
      </c>
      <c r="G33" s="184">
        <v>2.167395104895105</v>
      </c>
      <c r="H33" s="185">
        <f t="shared" si="6"/>
        <v>-0.43224092786194701</v>
      </c>
      <c r="I33" s="184">
        <v>2.6814345991561179</v>
      </c>
      <c r="J33" s="185">
        <f t="shared" si="6"/>
        <v>0.51403949426101292</v>
      </c>
      <c r="K33" s="184">
        <v>2.7572009188902631</v>
      </c>
      <c r="L33" s="185">
        <f t="shared" si="7"/>
        <v>7.576631973414516E-2</v>
      </c>
      <c r="M33" s="184">
        <v>2.9589783281733748</v>
      </c>
      <c r="N33" s="185">
        <f t="shared" si="8"/>
        <v>0.20177740928311172</v>
      </c>
      <c r="O33" s="185">
        <f t="shared" si="9"/>
        <v>0.25307312226816903</v>
      </c>
    </row>
    <row r="34" spans="2:16" x14ac:dyDescent="0.25">
      <c r="B34" s="114" t="s">
        <v>77</v>
      </c>
      <c r="C34" s="184">
        <v>2.924415832141154</v>
      </c>
      <c r="D34" s="185">
        <v>0.50867141785842263</v>
      </c>
      <c r="E34" s="184" t="s">
        <v>227</v>
      </c>
      <c r="F34" s="185" t="str">
        <f t="shared" si="6"/>
        <v>-</v>
      </c>
      <c r="G34" s="184">
        <v>2.2338797814207649</v>
      </c>
      <c r="H34" s="185" t="str">
        <f t="shared" si="6"/>
        <v>-</v>
      </c>
      <c r="I34" s="184">
        <v>2.9921472392638035</v>
      </c>
      <c r="J34" s="185">
        <f t="shared" si="6"/>
        <v>0.75826745784303862</v>
      </c>
      <c r="K34" s="184">
        <v>2.4570599613152804</v>
      </c>
      <c r="L34" s="185">
        <f t="shared" si="7"/>
        <v>-0.53508727794852318</v>
      </c>
      <c r="M34" s="184">
        <v>2.6590819153146024</v>
      </c>
      <c r="N34" s="185">
        <f t="shared" si="8"/>
        <v>0.20202195399932199</v>
      </c>
      <c r="O34" s="185">
        <f t="shared" si="9"/>
        <v>-0.26533391682655161</v>
      </c>
    </row>
    <row r="35" spans="2:16" x14ac:dyDescent="0.25">
      <c r="B35" s="114" t="s">
        <v>79</v>
      </c>
      <c r="C35" s="184">
        <v>2.7901599015990159</v>
      </c>
      <c r="D35" s="185">
        <v>0.27636932312696327</v>
      </c>
      <c r="E35" s="184" t="s">
        <v>227</v>
      </c>
      <c r="F35" s="185" t="str">
        <f t="shared" si="6"/>
        <v>-</v>
      </c>
      <c r="G35" s="184">
        <v>2.1226024821361413</v>
      </c>
      <c r="H35" s="185" t="str">
        <f t="shared" si="6"/>
        <v>-</v>
      </c>
      <c r="I35" s="184">
        <v>2.77670704845815</v>
      </c>
      <c r="J35" s="185">
        <f t="shared" si="6"/>
        <v>0.65410456632200864</v>
      </c>
      <c r="K35" s="184">
        <v>2.5519648912826649</v>
      </c>
      <c r="L35" s="185">
        <f t="shared" si="7"/>
        <v>-0.22474215717548507</v>
      </c>
      <c r="M35" s="184">
        <v>2.5066105769230771</v>
      </c>
      <c r="N35" s="185">
        <f t="shared" si="8"/>
        <v>-4.5354314359587811E-2</v>
      </c>
      <c r="O35" s="185">
        <f t="shared" si="9"/>
        <v>-0.28354932467593885</v>
      </c>
    </row>
    <row r="36" spans="2:16" x14ac:dyDescent="0.25">
      <c r="B36" s="114" t="s">
        <v>81</v>
      </c>
      <c r="C36" s="184">
        <v>2.1747448979591835</v>
      </c>
      <c r="D36" s="185">
        <v>-6.6557840752881514E-2</v>
      </c>
      <c r="E36" s="184" t="s">
        <v>227</v>
      </c>
      <c r="F36" s="185" t="str">
        <f t="shared" si="6"/>
        <v>-</v>
      </c>
      <c r="G36" s="184">
        <v>2.2000801924619084</v>
      </c>
      <c r="H36" s="185" t="str">
        <f t="shared" si="6"/>
        <v>-</v>
      </c>
      <c r="I36" s="184">
        <v>2.4949115044247789</v>
      </c>
      <c r="J36" s="185">
        <f t="shared" si="6"/>
        <v>0.29483131196287049</v>
      </c>
      <c r="K36" s="184">
        <v>2.4809854101889499</v>
      </c>
      <c r="L36" s="185">
        <f t="shared" si="7"/>
        <v>-1.3926094235829023E-2</v>
      </c>
      <c r="M36" s="184">
        <v>2.5517154389505552</v>
      </c>
      <c r="N36" s="185">
        <f t="shared" si="8"/>
        <v>7.0730028761605279E-2</v>
      </c>
      <c r="O36" s="185">
        <f t="shared" si="9"/>
        <v>0.37697054099137173</v>
      </c>
    </row>
    <row r="37" spans="2:16" x14ac:dyDescent="0.25">
      <c r="B37" s="114" t="s">
        <v>83</v>
      </c>
      <c r="C37" s="184">
        <v>2.0936858901299291</v>
      </c>
      <c r="D37" s="185">
        <v>-9.2713916959533016E-2</v>
      </c>
      <c r="E37" s="184" t="s">
        <v>227</v>
      </c>
      <c r="F37" s="185" t="str">
        <f t="shared" si="6"/>
        <v>-</v>
      </c>
      <c r="G37" s="184">
        <v>2.3360790774299836</v>
      </c>
      <c r="H37" s="185" t="str">
        <f t="shared" si="6"/>
        <v>-</v>
      </c>
      <c r="I37" s="184">
        <v>2.5052631578947366</v>
      </c>
      <c r="J37" s="185">
        <f t="shared" si="6"/>
        <v>0.16918408046475308</v>
      </c>
      <c r="K37" s="184">
        <v>2.2105990783410139</v>
      </c>
      <c r="L37" s="185">
        <f t="shared" si="7"/>
        <v>-0.29466407955372276</v>
      </c>
      <c r="M37" s="184">
        <v>2.2077073807968648</v>
      </c>
      <c r="N37" s="185">
        <f t="shared" si="8"/>
        <v>-2.8916975441490855E-3</v>
      </c>
      <c r="O37" s="185">
        <f t="shared" si="9"/>
        <v>0.11402149066693568</v>
      </c>
    </row>
    <row r="38" spans="2:16" x14ac:dyDescent="0.25">
      <c r="B38" s="114" t="s">
        <v>85</v>
      </c>
      <c r="C38" s="184">
        <v>2.1728628936774803</v>
      </c>
      <c r="D38" s="185">
        <v>-0.50416295587233106</v>
      </c>
      <c r="E38" s="184">
        <v>2.499459848757652</v>
      </c>
      <c r="F38" s="185">
        <f t="shared" si="6"/>
        <v>0.32659695508017172</v>
      </c>
      <c r="G38" s="184">
        <v>2.9317173096620008</v>
      </c>
      <c r="H38" s="185">
        <f t="shared" si="6"/>
        <v>0.4322574609043488</v>
      </c>
      <c r="I38" s="184">
        <v>2.6119023397761953</v>
      </c>
      <c r="J38" s="185">
        <f t="shared" si="6"/>
        <v>-0.31981496988580549</v>
      </c>
      <c r="K38" s="184">
        <v>2.5556512378902045</v>
      </c>
      <c r="L38" s="185">
        <f t="shared" si="7"/>
        <v>-5.6251101885990806E-2</v>
      </c>
      <c r="M38" s="184">
        <v>3.1938599517074855</v>
      </c>
      <c r="N38" s="185">
        <f t="shared" si="8"/>
        <v>0.63820871381728095</v>
      </c>
      <c r="O38" s="185">
        <f t="shared" si="9"/>
        <v>1.0209970580300052</v>
      </c>
    </row>
    <row r="39" spans="2:16" x14ac:dyDescent="0.25">
      <c r="B39" s="114" t="s">
        <v>87</v>
      </c>
      <c r="C39" s="184">
        <v>2.0868318122555412</v>
      </c>
      <c r="D39" s="185">
        <v>-1.2575286162258705</v>
      </c>
      <c r="E39" s="184">
        <v>2.135487528344671</v>
      </c>
      <c r="F39" s="185">
        <f t="shared" si="6"/>
        <v>4.8655716089129886E-2</v>
      </c>
      <c r="G39" s="184">
        <v>2.452733776188043</v>
      </c>
      <c r="H39" s="185">
        <f t="shared" si="6"/>
        <v>0.31724624784337196</v>
      </c>
      <c r="I39" s="184">
        <v>2.3955875928352994</v>
      </c>
      <c r="J39" s="185">
        <f t="shared" si="6"/>
        <v>-5.7146183352743574E-2</v>
      </c>
      <c r="K39" s="184">
        <v>2.3459411634594116</v>
      </c>
      <c r="L39" s="185">
        <f t="shared" si="7"/>
        <v>-4.9646429375887813E-2</v>
      </c>
      <c r="M39" s="184">
        <v>2.2301946137212503</v>
      </c>
      <c r="N39" s="185">
        <f t="shared" si="8"/>
        <v>-0.11574654973816134</v>
      </c>
      <c r="O39" s="185">
        <f t="shared" si="9"/>
        <v>0.14336280146570912</v>
      </c>
    </row>
    <row r="40" spans="2:16" x14ac:dyDescent="0.25">
      <c r="B40" s="114" t="s">
        <v>89</v>
      </c>
      <c r="C40" s="184">
        <v>2.2741073337609579</v>
      </c>
      <c r="D40" s="185">
        <v>-1.0836583409016054E-2</v>
      </c>
      <c r="E40" s="184">
        <v>2.0425170068027212</v>
      </c>
      <c r="F40" s="185">
        <f t="shared" si="6"/>
        <v>-0.23159032695823667</v>
      </c>
      <c r="G40" s="184">
        <v>2.9937869822485208</v>
      </c>
      <c r="H40" s="185">
        <f t="shared" si="6"/>
        <v>0.95126997544579961</v>
      </c>
      <c r="I40" s="184">
        <v>2.8807453416149067</v>
      </c>
      <c r="J40" s="185">
        <f t="shared" si="6"/>
        <v>-0.1130416406336141</v>
      </c>
      <c r="K40" s="184">
        <v>2.5134645847476804</v>
      </c>
      <c r="L40" s="185">
        <f t="shared" si="7"/>
        <v>-0.36728075686722628</v>
      </c>
      <c r="M40" s="184">
        <v>2.4775360845700347</v>
      </c>
      <c r="N40" s="185">
        <f>IFERROR(M40-K40,"-")</f>
        <v>-3.5928500177645706E-2</v>
      </c>
      <c r="O40" s="185">
        <f t="shared" si="9"/>
        <v>0.20342875080907685</v>
      </c>
    </row>
    <row r="41" spans="2:16" x14ac:dyDescent="0.25">
      <c r="B41" s="114" t="s">
        <v>91</v>
      </c>
      <c r="C41" s="184">
        <v>2.3524916943521594</v>
      </c>
      <c r="D41" s="185">
        <v>-0.26352781418282456</v>
      </c>
      <c r="E41" s="184">
        <v>2.0164492342597846</v>
      </c>
      <c r="F41" s="185">
        <f t="shared" si="6"/>
        <v>-0.33604246009237482</v>
      </c>
      <c r="G41" s="184">
        <v>2.7396582733812949</v>
      </c>
      <c r="H41" s="185">
        <f t="shared" si="6"/>
        <v>0.72320903912151024</v>
      </c>
      <c r="I41" s="184">
        <v>2.6980157089706491</v>
      </c>
      <c r="J41" s="185">
        <f t="shared" si="6"/>
        <v>-4.1642564410645733E-2</v>
      </c>
      <c r="K41" s="184">
        <v>2.6623690572119258</v>
      </c>
      <c r="L41" s="185">
        <f t="shared" si="7"/>
        <v>-3.564665175872328E-2</v>
      </c>
      <c r="M41" s="184">
        <v>2.7401171303074672</v>
      </c>
      <c r="N41" s="185">
        <f>IFERROR(M41-K41,"-")</f>
        <v>7.7748073095541326E-2</v>
      </c>
      <c r="O41" s="185">
        <f t="shared" si="9"/>
        <v>0.38762543595530774</v>
      </c>
    </row>
    <row r="42" spans="2:16" x14ac:dyDescent="0.25">
      <c r="B42" s="114" t="s">
        <v>93</v>
      </c>
      <c r="C42" s="184">
        <v>2.2576729668805271</v>
      </c>
      <c r="D42" s="185">
        <v>-0.14240132732452482</v>
      </c>
      <c r="E42" s="184">
        <v>2.2569676700111483</v>
      </c>
      <c r="F42" s="185">
        <f t="shared" si="6"/>
        <v>-7.0529686937881308E-4</v>
      </c>
      <c r="G42" s="184">
        <v>2.4653312788906008</v>
      </c>
      <c r="H42" s="185">
        <f t="shared" si="6"/>
        <v>0.20836360887945249</v>
      </c>
      <c r="I42" s="184">
        <v>2.3449477351916377</v>
      </c>
      <c r="J42" s="185">
        <f t="shared" si="6"/>
        <v>-0.12038354369896309</v>
      </c>
      <c r="K42" s="184">
        <v>2.587568157033806</v>
      </c>
      <c r="L42" s="185">
        <f t="shared" si="7"/>
        <v>0.24262042184216837</v>
      </c>
      <c r="M42" s="184"/>
      <c r="N42" s="185"/>
      <c r="O42" s="185"/>
    </row>
    <row r="43" spans="2:16" ht="15.75" x14ac:dyDescent="0.25">
      <c r="B43" s="117" t="s">
        <v>30</v>
      </c>
      <c r="C43" s="186">
        <v>2.4357363966575409</v>
      </c>
      <c r="D43" s="187">
        <v>-0.13872735320353424</v>
      </c>
      <c r="E43" s="186">
        <v>2.437843193922629</v>
      </c>
      <c r="F43" s="187">
        <f t="shared" si="6"/>
        <v>2.1067972650881117E-3</v>
      </c>
      <c r="G43" s="186">
        <v>2.4937806482478173</v>
      </c>
      <c r="H43" s="187">
        <f t="shared" si="6"/>
        <v>5.5937454325188263E-2</v>
      </c>
      <c r="I43" s="186">
        <v>2.6756725259784404</v>
      </c>
      <c r="J43" s="187">
        <f t="shared" si="6"/>
        <v>0.1818918777306231</v>
      </c>
      <c r="K43" s="186">
        <v>2.5505786061867015</v>
      </c>
      <c r="L43" s="187">
        <f t="shared" si="7"/>
        <v>-0.12509391979173889</v>
      </c>
      <c r="M43" s="186">
        <v>2.664513036809816</v>
      </c>
      <c r="N43" s="187">
        <v>0.11710020921331044</v>
      </c>
      <c r="O43" s="187">
        <v>0.20828797695347134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6" t="s">
        <v>302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</row>
    <row r="51" spans="1:16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2.8360163710777626</v>
      </c>
      <c r="D53" s="185">
        <v>-0.28102560834953794</v>
      </c>
      <c r="E53" s="184">
        <v>3.0477990818255467</v>
      </c>
      <c r="F53" s="185">
        <f t="shared" ref="F53:J65" si="10">IFERROR(E53-C53,"-")</f>
        <v>0.2117827107477841</v>
      </c>
      <c r="G53" s="184" t="s">
        <v>227</v>
      </c>
      <c r="H53" s="185" t="str">
        <f t="shared" si="10"/>
        <v>-</v>
      </c>
      <c r="I53" s="184" t="s">
        <v>227</v>
      </c>
      <c r="J53" s="185" t="str">
        <f t="shared" si="10"/>
        <v>-</v>
      </c>
      <c r="K53" s="184">
        <v>2.7950872656755008</v>
      </c>
      <c r="L53" s="185" t="str">
        <f t="shared" ref="L53:L65" si="11">IFERROR(K53-I53,"-")</f>
        <v>-</v>
      </c>
      <c r="M53" s="184">
        <v>2.9186357556843512</v>
      </c>
      <c r="N53" s="185">
        <f>IFERROR(M53-K53,"-")</f>
        <v>0.12354849000885038</v>
      </c>
      <c r="O53" s="185">
        <f>IFERROR(M53-C53,"-")</f>
        <v>8.2619384606588575E-2</v>
      </c>
    </row>
    <row r="54" spans="1:16" x14ac:dyDescent="0.25">
      <c r="A54" s="1"/>
      <c r="B54" s="114" t="s">
        <v>73</v>
      </c>
      <c r="C54" s="184">
        <v>2.9724337096350748</v>
      </c>
      <c r="D54" s="185">
        <v>0.13427403439826824</v>
      </c>
      <c r="E54" s="184">
        <v>3.1402388225492919</v>
      </c>
      <c r="F54" s="185">
        <f t="shared" si="10"/>
        <v>0.16780511291421707</v>
      </c>
      <c r="G54" s="184" t="s">
        <v>227</v>
      </c>
      <c r="H54" s="185" t="str">
        <f t="shared" si="10"/>
        <v>-</v>
      </c>
      <c r="I54" s="184" t="s">
        <v>227</v>
      </c>
      <c r="J54" s="185" t="str">
        <f t="shared" si="10"/>
        <v>-</v>
      </c>
      <c r="K54" s="184">
        <v>2.8731359893167148</v>
      </c>
      <c r="L54" s="185" t="str">
        <f t="shared" si="11"/>
        <v>-</v>
      </c>
      <c r="M54" s="184">
        <v>3.347750434998757</v>
      </c>
      <c r="N54" s="185">
        <f t="shared" ref="N54:N63" si="12">IFERROR(M54-K54,"-")</f>
        <v>0.47461444568204225</v>
      </c>
      <c r="O54" s="185">
        <f t="shared" ref="O54:O63" si="13">IFERROR(M54-C54,"-")</f>
        <v>0.37531672536368221</v>
      </c>
    </row>
    <row r="55" spans="1:16" x14ac:dyDescent="0.25">
      <c r="A55" s="1"/>
      <c r="B55" s="114" t="s">
        <v>75</v>
      </c>
      <c r="C55" s="184">
        <v>2.9354925053533192</v>
      </c>
      <c r="D55" s="185">
        <v>-0.17626476392607415</v>
      </c>
      <c r="E55" s="184">
        <v>3.2750179985601151</v>
      </c>
      <c r="F55" s="185">
        <f t="shared" si="10"/>
        <v>0.33952549320679593</v>
      </c>
      <c r="G55" s="184" t="s">
        <v>227</v>
      </c>
      <c r="H55" s="185" t="str">
        <f t="shared" si="10"/>
        <v>-</v>
      </c>
      <c r="I55" s="184" t="s">
        <v>227</v>
      </c>
      <c r="J55" s="185" t="str">
        <f t="shared" si="10"/>
        <v>-</v>
      </c>
      <c r="K55" s="184">
        <v>2.9364389233954453</v>
      </c>
      <c r="L55" s="185" t="str">
        <f t="shared" si="11"/>
        <v>-</v>
      </c>
      <c r="M55" s="184">
        <v>3.1342297174111211</v>
      </c>
      <c r="N55" s="185">
        <f t="shared" si="12"/>
        <v>0.19779079401567579</v>
      </c>
      <c r="O55" s="185">
        <f t="shared" si="13"/>
        <v>0.19873721205780193</v>
      </c>
    </row>
    <row r="56" spans="1:16" x14ac:dyDescent="0.25">
      <c r="A56" s="1"/>
      <c r="B56" s="114" t="s">
        <v>77</v>
      </c>
      <c r="C56" s="184">
        <v>3.1096630642085188</v>
      </c>
      <c r="D56" s="185">
        <v>0.49617146027105496</v>
      </c>
      <c r="E56" s="184" t="s">
        <v>227</v>
      </c>
      <c r="F56" s="185" t="str">
        <f t="shared" si="10"/>
        <v>-</v>
      </c>
      <c r="G56" s="184" t="s">
        <v>227</v>
      </c>
      <c r="H56" s="185" t="str">
        <f t="shared" si="10"/>
        <v>-</v>
      </c>
      <c r="I56" s="184">
        <v>3.1402254605444049</v>
      </c>
      <c r="J56" s="185" t="str">
        <f t="shared" si="10"/>
        <v>-</v>
      </c>
      <c r="K56" s="184">
        <v>2.5746586075665996</v>
      </c>
      <c r="L56" s="185">
        <f t="shared" si="11"/>
        <v>-0.56556685297780529</v>
      </c>
      <c r="M56" s="184">
        <v>2.7839800317676424</v>
      </c>
      <c r="N56" s="185">
        <f t="shared" si="12"/>
        <v>0.20932142420104283</v>
      </c>
      <c r="O56" s="185">
        <f t="shared" si="13"/>
        <v>-0.32568303244087637</v>
      </c>
    </row>
    <row r="57" spans="1:16" x14ac:dyDescent="0.25">
      <c r="A57" s="1"/>
      <c r="B57" s="114" t="s">
        <v>79</v>
      </c>
      <c r="C57" s="184">
        <v>2.8928571428571428</v>
      </c>
      <c r="D57" s="185">
        <v>0.12538356631435388</v>
      </c>
      <c r="E57" s="184" t="s">
        <v>227</v>
      </c>
      <c r="F57" s="185" t="str">
        <f t="shared" si="10"/>
        <v>-</v>
      </c>
      <c r="G57" s="184" t="s">
        <v>227</v>
      </c>
      <c r="H57" s="185" t="str">
        <f t="shared" si="10"/>
        <v>-</v>
      </c>
      <c r="I57" s="184">
        <v>2.9780715898097387</v>
      </c>
      <c r="J57" s="185" t="str">
        <f t="shared" si="10"/>
        <v>-</v>
      </c>
      <c r="K57" s="184">
        <v>2.6306366047745358</v>
      </c>
      <c r="L57" s="185">
        <f t="shared" si="11"/>
        <v>-0.34743498503520298</v>
      </c>
      <c r="M57" s="184">
        <v>2.5609430604982206</v>
      </c>
      <c r="N57" s="185">
        <f t="shared" si="12"/>
        <v>-6.9693544276315134E-2</v>
      </c>
      <c r="O57" s="185">
        <f t="shared" si="13"/>
        <v>-0.33191408235892217</v>
      </c>
    </row>
    <row r="58" spans="1:16" x14ac:dyDescent="0.25">
      <c r="A58" s="1"/>
      <c r="B58" s="114" t="s">
        <v>81</v>
      </c>
      <c r="C58" s="184">
        <v>2.0373647984267453</v>
      </c>
      <c r="D58" s="185">
        <v>-0.44816202519347836</v>
      </c>
      <c r="E58" s="184" t="s">
        <v>227</v>
      </c>
      <c r="F58" s="185" t="str">
        <f t="shared" si="10"/>
        <v>-</v>
      </c>
      <c r="G58" s="184" t="s">
        <v>227</v>
      </c>
      <c r="H58" s="185" t="str">
        <f t="shared" si="10"/>
        <v>-</v>
      </c>
      <c r="I58" s="184">
        <v>2.5641587533479426</v>
      </c>
      <c r="J58" s="185" t="str">
        <f t="shared" si="10"/>
        <v>-</v>
      </c>
      <c r="K58" s="184">
        <v>2.5592901317558483</v>
      </c>
      <c r="L58" s="185">
        <f t="shared" si="11"/>
        <v>-4.8686215920943354E-3</v>
      </c>
      <c r="M58" s="184">
        <v>2.6040229885057471</v>
      </c>
      <c r="N58" s="185">
        <f t="shared" si="12"/>
        <v>4.4732856749898797E-2</v>
      </c>
      <c r="O58" s="185">
        <f t="shared" si="13"/>
        <v>0.56665819007900176</v>
      </c>
    </row>
    <row r="59" spans="1:16" x14ac:dyDescent="0.25">
      <c r="A59" s="1"/>
      <c r="B59" s="114" t="s">
        <v>83</v>
      </c>
      <c r="C59" s="184">
        <v>2.0607381575123509</v>
      </c>
      <c r="D59" s="185">
        <v>-0.15774114951363583</v>
      </c>
      <c r="E59" s="184" t="s">
        <v>227</v>
      </c>
      <c r="F59" s="185" t="str">
        <f t="shared" si="10"/>
        <v>-</v>
      </c>
      <c r="G59" s="184" t="s">
        <v>227</v>
      </c>
      <c r="H59" s="185" t="str">
        <f t="shared" si="10"/>
        <v>-</v>
      </c>
      <c r="I59" s="184">
        <v>2.501542416452442</v>
      </c>
      <c r="J59" s="185" t="str">
        <f t="shared" si="10"/>
        <v>-</v>
      </c>
      <c r="K59" s="184" t="s">
        <v>227</v>
      </c>
      <c r="L59" s="185" t="str">
        <f t="shared" si="11"/>
        <v>-</v>
      </c>
      <c r="M59" s="184">
        <v>2.2533062054933874</v>
      </c>
      <c r="N59" s="185" t="str">
        <f t="shared" si="12"/>
        <v>-</v>
      </c>
      <c r="O59" s="185">
        <f t="shared" si="13"/>
        <v>0.19256804798103655</v>
      </c>
    </row>
    <row r="60" spans="1:16" x14ac:dyDescent="0.25">
      <c r="A60" s="1"/>
      <c r="B60" s="114" t="s">
        <v>85</v>
      </c>
      <c r="C60" s="184">
        <v>2.2307221542227662</v>
      </c>
      <c r="D60" s="185">
        <v>-0.49925658426057895</v>
      </c>
      <c r="E60" s="184" t="s">
        <v>227</v>
      </c>
      <c r="F60" s="185" t="str">
        <f t="shared" si="10"/>
        <v>-</v>
      </c>
      <c r="G60" s="184" t="s">
        <v>227</v>
      </c>
      <c r="H60" s="185" t="str">
        <f t="shared" si="10"/>
        <v>-</v>
      </c>
      <c r="I60" s="184">
        <v>2.7960213776722092</v>
      </c>
      <c r="J60" s="185" t="str">
        <f t="shared" si="10"/>
        <v>-</v>
      </c>
      <c r="K60" s="184" t="s">
        <v>227</v>
      </c>
      <c r="L60" s="185" t="str">
        <f t="shared" si="11"/>
        <v>-</v>
      </c>
      <c r="M60" s="184">
        <v>3.3068565005620081</v>
      </c>
      <c r="N60" s="185" t="str">
        <f t="shared" si="12"/>
        <v>-</v>
      </c>
      <c r="O60" s="185">
        <f t="shared" si="13"/>
        <v>1.0761343463392419</v>
      </c>
    </row>
    <row r="61" spans="1:16" x14ac:dyDescent="0.25">
      <c r="A61" s="1"/>
      <c r="B61" s="114" t="s">
        <v>87</v>
      </c>
      <c r="C61" s="184">
        <v>2.1106602729620065</v>
      </c>
      <c r="D61" s="185">
        <v>-1.6714320066177102</v>
      </c>
      <c r="E61" s="184" t="s">
        <v>227</v>
      </c>
      <c r="F61" s="185" t="str">
        <f t="shared" si="10"/>
        <v>-</v>
      </c>
      <c r="G61" s="184" t="s">
        <v>227</v>
      </c>
      <c r="H61" s="185" t="str">
        <f t="shared" si="10"/>
        <v>-</v>
      </c>
      <c r="I61" s="184">
        <v>2.500871296987802</v>
      </c>
      <c r="J61" s="185" t="str">
        <f t="shared" si="10"/>
        <v>-</v>
      </c>
      <c r="K61" s="184">
        <v>2.3941569695469176</v>
      </c>
      <c r="L61" s="185">
        <f t="shared" si="11"/>
        <v>-0.10671432744088438</v>
      </c>
      <c r="M61" s="184">
        <v>2.2749944333110665</v>
      </c>
      <c r="N61" s="185">
        <f t="shared" si="12"/>
        <v>-0.11916253623585105</v>
      </c>
      <c r="O61" s="185">
        <f t="shared" si="13"/>
        <v>0.16433416034906001</v>
      </c>
    </row>
    <row r="62" spans="1:16" x14ac:dyDescent="0.25">
      <c r="A62" s="1"/>
      <c r="B62" s="114" t="s">
        <v>89</v>
      </c>
      <c r="C62" s="184">
        <v>2.2029676735559089</v>
      </c>
      <c r="D62" s="185">
        <v>-0.28321513846959956</v>
      </c>
      <c r="E62" s="184" t="s">
        <v>227</v>
      </c>
      <c r="F62" s="185" t="str">
        <f t="shared" si="10"/>
        <v>-</v>
      </c>
      <c r="G62" s="184" t="s">
        <v>227</v>
      </c>
      <c r="H62" s="185" t="str">
        <f t="shared" si="10"/>
        <v>-</v>
      </c>
      <c r="I62" s="184">
        <v>2.916572077185017</v>
      </c>
      <c r="J62" s="185" t="str">
        <f t="shared" si="10"/>
        <v>-</v>
      </c>
      <c r="K62" s="184">
        <v>2.651506996770721</v>
      </c>
      <c r="L62" s="185">
        <f t="shared" si="11"/>
        <v>-0.26506508041429599</v>
      </c>
      <c r="M62" s="184">
        <v>2.6273516642547032</v>
      </c>
      <c r="N62" s="185">
        <f t="shared" si="12"/>
        <v>-2.4155332516017758E-2</v>
      </c>
      <c r="O62" s="185">
        <f t="shared" si="13"/>
        <v>0.42438399069879429</v>
      </c>
    </row>
    <row r="63" spans="1:16" x14ac:dyDescent="0.25">
      <c r="A63" s="1"/>
      <c r="B63" s="114" t="s">
        <v>91</v>
      </c>
      <c r="C63" s="184">
        <v>2.5244648318042815</v>
      </c>
      <c r="D63" s="185">
        <v>-0.24246390266186113</v>
      </c>
      <c r="E63" s="184" t="s">
        <v>227</v>
      </c>
      <c r="F63" s="185" t="str">
        <f t="shared" si="10"/>
        <v>-</v>
      </c>
      <c r="G63" s="184" t="s">
        <v>227</v>
      </c>
      <c r="H63" s="185" t="str">
        <f t="shared" si="10"/>
        <v>-</v>
      </c>
      <c r="I63" s="184">
        <v>2.8604146576663454</v>
      </c>
      <c r="J63" s="185" t="str">
        <f t="shared" si="10"/>
        <v>-</v>
      </c>
      <c r="K63" s="184">
        <v>2.8276945384243595</v>
      </c>
      <c r="L63" s="185">
        <f t="shared" si="11"/>
        <v>-3.2720119241985923E-2</v>
      </c>
      <c r="M63" s="184">
        <v>2.9430714916151808</v>
      </c>
      <c r="N63" s="185">
        <f t="shared" si="12"/>
        <v>0.11537695319082131</v>
      </c>
      <c r="O63" s="185">
        <f t="shared" si="13"/>
        <v>0.41860665981089928</v>
      </c>
    </row>
    <row r="64" spans="1:16" x14ac:dyDescent="0.25">
      <c r="A64" s="1"/>
      <c r="B64" s="114" t="s">
        <v>93</v>
      </c>
      <c r="C64" s="184">
        <v>2.4298976434182338</v>
      </c>
      <c r="D64" s="185">
        <v>-0.20801050630302997</v>
      </c>
      <c r="E64" s="184" t="s">
        <v>227</v>
      </c>
      <c r="F64" s="185" t="str">
        <f t="shared" si="10"/>
        <v>-</v>
      </c>
      <c r="G64" s="184" t="s">
        <v>227</v>
      </c>
      <c r="H64" s="185" t="str">
        <f t="shared" si="10"/>
        <v>-</v>
      </c>
      <c r="I64" s="184">
        <v>2.4325228641534689</v>
      </c>
      <c r="J64" s="185" t="str">
        <f t="shared" si="10"/>
        <v>-</v>
      </c>
      <c r="K64" s="184">
        <v>2.7499333511063715</v>
      </c>
      <c r="L64" s="185">
        <f t="shared" si="11"/>
        <v>0.31741048695290264</v>
      </c>
      <c r="M64" s="184"/>
      <c r="N64" s="185"/>
      <c r="O64" s="185"/>
    </row>
    <row r="65" spans="1:16" ht="15.75" x14ac:dyDescent="0.25">
      <c r="B65" s="117" t="s">
        <v>30</v>
      </c>
      <c r="C65" s="186">
        <v>2.5384814535868951</v>
      </c>
      <c r="D65" s="187">
        <v>-0.24437249498511404</v>
      </c>
      <c r="E65" s="186" t="s">
        <v>227</v>
      </c>
      <c r="F65" s="187" t="str">
        <f t="shared" si="10"/>
        <v>-</v>
      </c>
      <c r="G65" s="186" t="s">
        <v>227</v>
      </c>
      <c r="H65" s="187" t="str">
        <f t="shared" si="10"/>
        <v>-</v>
      </c>
      <c r="I65" s="186">
        <v>2.7547137248133926</v>
      </c>
      <c r="J65" s="187" t="str">
        <f t="shared" si="10"/>
        <v>-</v>
      </c>
      <c r="K65" s="186">
        <v>2.6597626112759643</v>
      </c>
      <c r="L65" s="187">
        <f t="shared" si="11"/>
        <v>-9.4951113537428355E-2</v>
      </c>
      <c r="M65" s="186">
        <v>2.7811986681465037</v>
      </c>
      <c r="N65" s="187">
        <v>7.9199549729203955E-2</v>
      </c>
      <c r="O65" s="187">
        <v>0.23080297247956727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6" t="s">
        <v>303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5"/>
    </row>
    <row r="73" spans="1:16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1.9362511893434824</v>
      </c>
      <c r="D75" s="185">
        <v>6.1051189343482415E-2</v>
      </c>
      <c r="E75" s="184">
        <v>1.5508701472556894</v>
      </c>
      <c r="F75" s="185">
        <f t="shared" ref="F75:J87" si="14">IFERROR(E75-C75,"-")</f>
        <v>-0.385381042087793</v>
      </c>
      <c r="G75" s="184" t="s">
        <v>227</v>
      </c>
      <c r="H75" s="185" t="str">
        <f t="shared" si="14"/>
        <v>-</v>
      </c>
      <c r="I75" s="184" t="s">
        <v>227</v>
      </c>
      <c r="J75" s="185" t="str">
        <f t="shared" si="14"/>
        <v>-</v>
      </c>
      <c r="K75" s="184">
        <v>1.8437917222963951</v>
      </c>
      <c r="L75" s="185" t="str">
        <f t="shared" ref="L75:L87" si="15">IFERROR(K75-I75,"-")</f>
        <v>-</v>
      </c>
      <c r="M75" s="184">
        <v>2.0355677154582765</v>
      </c>
      <c r="N75" s="185">
        <f>IFERROR(M75-K75,"-")</f>
        <v>0.19177599316188143</v>
      </c>
      <c r="O75" s="185">
        <f>IFERROR(M75-C75,"-")</f>
        <v>9.9316526114794135E-2</v>
      </c>
    </row>
    <row r="76" spans="1:16" x14ac:dyDescent="0.25">
      <c r="A76" s="1"/>
      <c r="B76" s="114" t="s">
        <v>73</v>
      </c>
      <c r="C76" s="184">
        <v>1.8925399644760212</v>
      </c>
      <c r="D76" s="185">
        <v>-0.43126154940118666</v>
      </c>
      <c r="E76" s="184">
        <v>1.7258248009101251</v>
      </c>
      <c r="F76" s="185">
        <f t="shared" si="14"/>
        <v>-0.16671516356589611</v>
      </c>
      <c r="G76" s="184" t="s">
        <v>227</v>
      </c>
      <c r="H76" s="185" t="str">
        <f t="shared" si="14"/>
        <v>-</v>
      </c>
      <c r="I76" s="184" t="s">
        <v>227</v>
      </c>
      <c r="J76" s="185" t="str">
        <f t="shared" si="14"/>
        <v>-</v>
      </c>
      <c r="K76" s="184">
        <v>1.7271557271557272</v>
      </c>
      <c r="L76" s="185" t="str">
        <f t="shared" si="15"/>
        <v>-</v>
      </c>
      <c r="M76" s="184">
        <v>2.141025641025641</v>
      </c>
      <c r="N76" s="185">
        <f t="shared" ref="N76:N85" si="16">IFERROR(M76-K76,"-")</f>
        <v>0.41386991386991379</v>
      </c>
      <c r="O76" s="185">
        <f t="shared" ref="O76:O85" si="17">IFERROR(M76-C76,"-")</f>
        <v>0.24848567654961973</v>
      </c>
    </row>
    <row r="77" spans="1:16" x14ac:dyDescent="0.25">
      <c r="A77" s="1"/>
      <c r="B77" s="114" t="s">
        <v>75</v>
      </c>
      <c r="C77" s="184">
        <v>2.0984419263456089</v>
      </c>
      <c r="D77" s="185">
        <v>4.3867287501307306E-2</v>
      </c>
      <c r="E77" s="184">
        <v>1.4400494437577256</v>
      </c>
      <c r="F77" s="185">
        <f t="shared" si="14"/>
        <v>-0.6583924825878833</v>
      </c>
      <c r="G77" s="184" t="s">
        <v>227</v>
      </c>
      <c r="H77" s="185" t="str">
        <f t="shared" si="14"/>
        <v>-</v>
      </c>
      <c r="I77" s="184" t="s">
        <v>227</v>
      </c>
      <c r="J77" s="185" t="str">
        <f t="shared" si="14"/>
        <v>-</v>
      </c>
      <c r="K77" s="184">
        <v>1.712907117008444</v>
      </c>
      <c r="L77" s="185" t="str">
        <f t="shared" si="15"/>
        <v>-</v>
      </c>
      <c r="M77" s="184">
        <v>1.9730769230769232</v>
      </c>
      <c r="N77" s="185">
        <f t="shared" si="16"/>
        <v>0.26016980606847917</v>
      </c>
      <c r="O77" s="185">
        <f t="shared" si="17"/>
        <v>-0.12536500326868572</v>
      </c>
    </row>
    <row r="78" spans="1:16" x14ac:dyDescent="0.25">
      <c r="A78" s="1"/>
      <c r="B78" s="114" t="s">
        <v>77</v>
      </c>
      <c r="C78" s="184">
        <v>2.3683206106870229</v>
      </c>
      <c r="D78" s="185">
        <v>0.46420076049975711</v>
      </c>
      <c r="E78" s="184" t="s">
        <v>227</v>
      </c>
      <c r="F78" s="185" t="str">
        <f t="shared" si="14"/>
        <v>-</v>
      </c>
      <c r="G78" s="184" t="s">
        <v>227</v>
      </c>
      <c r="H78" s="185" t="str">
        <f t="shared" si="14"/>
        <v>-</v>
      </c>
      <c r="I78" s="184">
        <v>1.7625570776255708</v>
      </c>
      <c r="J78" s="185" t="str">
        <f t="shared" si="14"/>
        <v>-</v>
      </c>
      <c r="K78" s="184">
        <v>1.7098150782361308</v>
      </c>
      <c r="L78" s="185">
        <f t="shared" si="15"/>
        <v>-5.274199938944002E-2</v>
      </c>
      <c r="M78" s="184">
        <v>1.8083462132921175</v>
      </c>
      <c r="N78" s="185">
        <f t="shared" si="16"/>
        <v>9.8531135055986763E-2</v>
      </c>
      <c r="O78" s="185">
        <f t="shared" si="17"/>
        <v>-0.5599743973949054</v>
      </c>
    </row>
    <row r="79" spans="1:16" x14ac:dyDescent="0.25">
      <c r="A79" s="1"/>
      <c r="B79" s="114" t="s">
        <v>79</v>
      </c>
      <c r="C79" s="184">
        <v>2.4566353187042842</v>
      </c>
      <c r="D79" s="185">
        <v>0.58206487196888901</v>
      </c>
      <c r="E79" s="184" t="s">
        <v>227</v>
      </c>
      <c r="F79" s="185" t="str">
        <f t="shared" si="14"/>
        <v>-</v>
      </c>
      <c r="G79" s="184" t="s">
        <v>227</v>
      </c>
      <c r="H79" s="185" t="str">
        <f t="shared" si="14"/>
        <v>-</v>
      </c>
      <c r="I79" s="184">
        <v>1.60075329566855</v>
      </c>
      <c r="J79" s="185" t="str">
        <f t="shared" si="14"/>
        <v>-</v>
      </c>
      <c r="K79" s="184">
        <v>1.8241308793456033</v>
      </c>
      <c r="L79" s="185">
        <f t="shared" si="15"/>
        <v>0.22337758367705329</v>
      </c>
      <c r="M79" s="184">
        <v>2.0141129032258065</v>
      </c>
      <c r="N79" s="185">
        <f t="shared" si="16"/>
        <v>0.18998202388020324</v>
      </c>
      <c r="O79" s="185">
        <f t="shared" si="17"/>
        <v>-0.4425224154784777</v>
      </c>
    </row>
    <row r="80" spans="1:16" x14ac:dyDescent="0.25">
      <c r="A80" s="1"/>
      <c r="B80" s="114" t="s">
        <v>81</v>
      </c>
      <c r="C80" s="184">
        <v>2.6570771001150746</v>
      </c>
      <c r="D80" s="185">
        <v>0.84859556796733182</v>
      </c>
      <c r="E80" s="184" t="s">
        <v>227</v>
      </c>
      <c r="F80" s="185" t="str">
        <f t="shared" si="14"/>
        <v>-</v>
      </c>
      <c r="G80" s="184" t="s">
        <v>227</v>
      </c>
      <c r="H80" s="185" t="str">
        <f t="shared" si="14"/>
        <v>-</v>
      </c>
      <c r="I80" s="184">
        <v>1.8062953995157385</v>
      </c>
      <c r="J80" s="185" t="str">
        <f t="shared" si="14"/>
        <v>-</v>
      </c>
      <c r="K80" s="184">
        <v>1.8506493506493507</v>
      </c>
      <c r="L80" s="185">
        <f t="shared" si="15"/>
        <v>4.4353951133612179E-2</v>
      </c>
      <c r="M80" s="184">
        <v>2.1756198347107438</v>
      </c>
      <c r="N80" s="185">
        <f t="shared" si="16"/>
        <v>0.32497048406139317</v>
      </c>
      <c r="O80" s="185">
        <f t="shared" si="17"/>
        <v>-0.48145726540433076</v>
      </c>
    </row>
    <row r="81" spans="1:15" x14ac:dyDescent="0.25">
      <c r="A81" s="1"/>
      <c r="B81" s="114" t="s">
        <v>83</v>
      </c>
      <c r="C81" s="184">
        <v>2.2135306553911205</v>
      </c>
      <c r="D81" s="185">
        <v>0.12421026704160587</v>
      </c>
      <c r="E81" s="184" t="s">
        <v>227</v>
      </c>
      <c r="F81" s="185" t="str">
        <f t="shared" si="14"/>
        <v>-</v>
      </c>
      <c r="G81" s="184" t="s">
        <v>227</v>
      </c>
      <c r="H81" s="185" t="str">
        <f t="shared" si="14"/>
        <v>-</v>
      </c>
      <c r="I81" s="184">
        <v>2.5428571428571427</v>
      </c>
      <c r="J81" s="185" t="str">
        <f t="shared" si="14"/>
        <v>-</v>
      </c>
      <c r="K81" s="184" t="s">
        <v>227</v>
      </c>
      <c r="L81" s="185" t="str">
        <f t="shared" si="15"/>
        <v>-</v>
      </c>
      <c r="M81" s="184">
        <v>1.9364599092284418</v>
      </c>
      <c r="N81" s="185" t="str">
        <f t="shared" si="16"/>
        <v>-</v>
      </c>
      <c r="O81" s="185">
        <f t="shared" si="17"/>
        <v>-0.27707074616267868</v>
      </c>
    </row>
    <row r="82" spans="1:15" x14ac:dyDescent="0.25">
      <c r="A82" s="1"/>
      <c r="B82" s="114" t="s">
        <v>85</v>
      </c>
      <c r="C82" s="184">
        <v>1.9748691099476441</v>
      </c>
      <c r="D82" s="185">
        <v>-0.46152380470614029</v>
      </c>
      <c r="E82" s="184" t="s">
        <v>227</v>
      </c>
      <c r="F82" s="185" t="str">
        <f t="shared" si="14"/>
        <v>-</v>
      </c>
      <c r="G82" s="184" t="s">
        <v>227</v>
      </c>
      <c r="H82" s="185" t="str">
        <f t="shared" si="14"/>
        <v>-</v>
      </c>
      <c r="I82" s="184">
        <v>1.5124113475177305</v>
      </c>
      <c r="J82" s="185" t="str">
        <f t="shared" si="14"/>
        <v>-</v>
      </c>
      <c r="K82" s="184" t="s">
        <v>227</v>
      </c>
      <c r="L82" s="185" t="str">
        <f t="shared" si="15"/>
        <v>-</v>
      </c>
      <c r="M82" s="184">
        <v>1.8826086956521739</v>
      </c>
      <c r="N82" s="185" t="str">
        <f t="shared" si="16"/>
        <v>-</v>
      </c>
      <c r="O82" s="185">
        <f t="shared" si="17"/>
        <v>-9.2260414295470161E-2</v>
      </c>
    </row>
    <row r="83" spans="1:15" x14ac:dyDescent="0.25">
      <c r="A83" s="1"/>
      <c r="B83" s="114" t="s">
        <v>87</v>
      </c>
      <c r="C83" s="184">
        <v>2.0293594306049823</v>
      </c>
      <c r="D83" s="185">
        <v>-0.34221417345593164</v>
      </c>
      <c r="E83" s="184" t="s">
        <v>227</v>
      </c>
      <c r="F83" s="185" t="str">
        <f t="shared" si="14"/>
        <v>-</v>
      </c>
      <c r="G83" s="184" t="s">
        <v>227</v>
      </c>
      <c r="H83" s="185" t="str">
        <f t="shared" si="14"/>
        <v>-</v>
      </c>
      <c r="I83" s="184">
        <v>1.641711229946524</v>
      </c>
      <c r="J83" s="185" t="str">
        <f t="shared" si="14"/>
        <v>-</v>
      </c>
      <c r="K83" s="184">
        <v>1.941908713692946</v>
      </c>
      <c r="L83" s="185">
        <f t="shared" si="15"/>
        <v>0.30019748374642208</v>
      </c>
      <c r="M83" s="184">
        <v>1.8926174496644295</v>
      </c>
      <c r="N83" s="185">
        <f t="shared" si="16"/>
        <v>-4.9291264028516579E-2</v>
      </c>
      <c r="O83" s="185">
        <f t="shared" si="17"/>
        <v>-0.13674198094055279</v>
      </c>
    </row>
    <row r="84" spans="1:15" x14ac:dyDescent="0.25">
      <c r="A84" s="1"/>
      <c r="B84" s="114" t="s">
        <v>89</v>
      </c>
      <c r="C84" s="184">
        <v>2.5714285714285716</v>
      </c>
      <c r="D84" s="185">
        <v>0.77991703010318081</v>
      </c>
      <c r="E84" s="184" t="s">
        <v>227</v>
      </c>
      <c r="F84" s="185" t="str">
        <f t="shared" si="14"/>
        <v>-</v>
      </c>
      <c r="G84" s="184" t="s">
        <v>227</v>
      </c>
      <c r="H84" s="185" t="str">
        <f t="shared" si="14"/>
        <v>-</v>
      </c>
      <c r="I84" s="184">
        <v>2.6287425149700598</v>
      </c>
      <c r="J84" s="185" t="str">
        <f t="shared" si="14"/>
        <v>-</v>
      </c>
      <c r="K84" s="184">
        <v>1.7837837837837838</v>
      </c>
      <c r="L84" s="185">
        <f t="shared" si="15"/>
        <v>-0.84495873118627607</v>
      </c>
      <c r="M84" s="184">
        <v>1.6739974126778785</v>
      </c>
      <c r="N84" s="185">
        <f t="shared" si="16"/>
        <v>-0.10978637110590528</v>
      </c>
      <c r="O84" s="185">
        <f t="shared" si="17"/>
        <v>-0.89743115875069313</v>
      </c>
    </row>
    <row r="85" spans="1:15" x14ac:dyDescent="0.25">
      <c r="A85" s="1"/>
      <c r="B85" s="114" t="s">
        <v>91</v>
      </c>
      <c r="C85" s="184">
        <v>1.8065187239944522</v>
      </c>
      <c r="D85" s="185">
        <v>-0.3808011607317725</v>
      </c>
      <c r="E85" s="184" t="s">
        <v>227</v>
      </c>
      <c r="F85" s="185" t="str">
        <f t="shared" si="14"/>
        <v>-</v>
      </c>
      <c r="G85" s="184" t="s">
        <v>227</v>
      </c>
      <c r="H85" s="185" t="str">
        <f t="shared" si="14"/>
        <v>-</v>
      </c>
      <c r="I85" s="184">
        <v>1.7217391304347827</v>
      </c>
      <c r="J85" s="185" t="str">
        <f t="shared" si="14"/>
        <v>-</v>
      </c>
      <c r="K85" s="184">
        <v>1.834140435835351</v>
      </c>
      <c r="L85" s="185">
        <f t="shared" si="15"/>
        <v>0.11240130540056836</v>
      </c>
      <c r="M85" s="184">
        <v>1.7532188841201717</v>
      </c>
      <c r="N85" s="185">
        <f t="shared" si="16"/>
        <v>-8.0921551715179341E-2</v>
      </c>
      <c r="O85" s="185">
        <f t="shared" si="17"/>
        <v>-5.3299839874280552E-2</v>
      </c>
    </row>
    <row r="86" spans="1:15" x14ac:dyDescent="0.25">
      <c r="A86" s="1"/>
      <c r="B86" s="114" t="s">
        <v>93</v>
      </c>
      <c r="C86" s="184">
        <v>1.7956577266922094</v>
      </c>
      <c r="D86" s="185">
        <v>-5.0353405033208176E-2</v>
      </c>
      <c r="E86" s="184" t="s">
        <v>227</v>
      </c>
      <c r="F86" s="185" t="str">
        <f t="shared" si="14"/>
        <v>-</v>
      </c>
      <c r="G86" s="184" t="s">
        <v>227</v>
      </c>
      <c r="H86" s="185" t="str">
        <f t="shared" si="14"/>
        <v>-</v>
      </c>
      <c r="I86" s="184">
        <v>1.7701317715959004</v>
      </c>
      <c r="J86" s="185" t="str">
        <f t="shared" si="14"/>
        <v>-</v>
      </c>
      <c r="K86" s="184">
        <v>1.8573141486810552</v>
      </c>
      <c r="L86" s="185">
        <f t="shared" si="15"/>
        <v>8.718237708515475E-2</v>
      </c>
      <c r="M86" s="184"/>
      <c r="N86" s="185"/>
      <c r="O86" s="185"/>
    </row>
    <row r="87" spans="1:15" ht="15.75" x14ac:dyDescent="0.25">
      <c r="B87" s="117" t="s">
        <v>30</v>
      </c>
      <c r="C87" s="186">
        <v>2.109933577132622</v>
      </c>
      <c r="D87" s="187">
        <v>9.605797904649771E-2</v>
      </c>
      <c r="E87" s="186" t="s">
        <v>227</v>
      </c>
      <c r="F87" s="187" t="str">
        <f t="shared" si="14"/>
        <v>-</v>
      </c>
      <c r="G87" s="186" t="s">
        <v>227</v>
      </c>
      <c r="H87" s="187" t="str">
        <f t="shared" si="14"/>
        <v>-</v>
      </c>
      <c r="I87" s="186">
        <v>1.9616059247709998</v>
      </c>
      <c r="J87" s="187" t="str">
        <f t="shared" si="14"/>
        <v>-</v>
      </c>
      <c r="K87" s="186">
        <v>1.8250295780202446</v>
      </c>
      <c r="L87" s="187">
        <f t="shared" si="15"/>
        <v>-0.13657634675075525</v>
      </c>
      <c r="M87" s="186">
        <v>1.9251758087201125</v>
      </c>
      <c r="N87" s="187">
        <v>0.13165421403572708</v>
      </c>
      <c r="O87" s="187">
        <v>-0.22634958636143887</v>
      </c>
    </row>
    <row r="88" spans="1:15" ht="6" customHeight="1" x14ac:dyDescent="0.25"/>
    <row r="89" spans="1:15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784BA-CB2F-4B88-BAB7-FEBFBD7C0A8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A57C-A035-4F4E-8AB5-CDFE24D75E71}">
  <sheetPr>
    <tabColor rgb="FFAC75D5"/>
  </sheetPr>
  <dimension ref="A1:AD89"/>
  <sheetViews>
    <sheetView showGridLines="0" zoomScaleNormal="100" workbookViewId="0">
      <selection activeCell="Q104" sqref="Q104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6" t="s">
        <v>304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1" t="s">
        <v>152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282</v>
      </c>
      <c r="F7" s="295"/>
      <c r="G7" s="296" t="s">
        <v>283</v>
      </c>
      <c r="H7" s="295"/>
      <c r="I7" s="296" t="s">
        <v>284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0.51529999999999998</v>
      </c>
      <c r="D9" s="116">
        <v>-9.0218926553672363E-2</v>
      </c>
      <c r="E9" s="193">
        <v>0.56399999999999995</v>
      </c>
      <c r="F9" s="116">
        <f t="shared" ref="F9:L20" si="0">IFERROR(E9/C9-1,"-")</f>
        <v>9.4508053561032312E-2</v>
      </c>
      <c r="G9" s="193">
        <v>0.19170000000000001</v>
      </c>
      <c r="H9" s="116">
        <f t="shared" si="0"/>
        <v>-0.66010638297872337</v>
      </c>
      <c r="I9" s="193">
        <v>0.58840000000000003</v>
      </c>
      <c r="J9" s="116">
        <f t="shared" si="0"/>
        <v>2.0693792383933229</v>
      </c>
      <c r="K9" s="193">
        <v>0.69830000000000003</v>
      </c>
      <c r="L9" s="116">
        <f t="shared" si="0"/>
        <v>0.18677770224337187</v>
      </c>
      <c r="M9" s="193">
        <v>0.69889999999999997</v>
      </c>
      <c r="N9" s="116">
        <f t="shared" ref="N9:N14" si="1">IFERROR(M9/K9-1,"-")</f>
        <v>8.5922955749673235E-4</v>
      </c>
      <c r="O9" s="116">
        <f>IFERROR(M9/C9-1,"-")</f>
        <v>0.35629730254220848</v>
      </c>
    </row>
    <row r="10" spans="1:17" x14ac:dyDescent="0.25">
      <c r="A10" s="1" t="s">
        <v>72</v>
      </c>
      <c r="B10" s="114" t="s">
        <v>73</v>
      </c>
      <c r="C10" s="193">
        <v>0.61759999999999993</v>
      </c>
      <c r="D10" s="116">
        <v>7.5040783034256986E-3</v>
      </c>
      <c r="E10" s="193">
        <v>0.63570000000000004</v>
      </c>
      <c r="F10" s="116">
        <f t="shared" si="0"/>
        <v>2.9306994818653065E-2</v>
      </c>
      <c r="G10" s="193">
        <v>0.2379</v>
      </c>
      <c r="H10" s="116">
        <f t="shared" si="0"/>
        <v>-0.62576687116564422</v>
      </c>
      <c r="I10" s="193">
        <v>0.65049999999999997</v>
      </c>
      <c r="J10" s="116">
        <f t="shared" si="0"/>
        <v>1.7343421605716687</v>
      </c>
      <c r="K10" s="193">
        <v>0.76769999999999994</v>
      </c>
      <c r="L10" s="116">
        <f t="shared" si="0"/>
        <v>0.18016910069177561</v>
      </c>
      <c r="M10" s="193">
        <v>0.77560000000000007</v>
      </c>
      <c r="N10" s="116">
        <f t="shared" si="1"/>
        <v>1.0290478051322216E-2</v>
      </c>
      <c r="O10" s="116">
        <f t="shared" ref="O10:O14" si="2">IFERROR(M10/C10-1,"-")</f>
        <v>0.25582901554404169</v>
      </c>
    </row>
    <row r="11" spans="1:17" x14ac:dyDescent="0.25">
      <c r="A11" s="1" t="s">
        <v>74</v>
      </c>
      <c r="B11" s="114" t="s">
        <v>75</v>
      </c>
      <c r="C11" s="193">
        <v>0.5776</v>
      </c>
      <c r="D11" s="116">
        <v>-7.0186735350933671E-2</v>
      </c>
      <c r="E11" s="193">
        <v>0.2369</v>
      </c>
      <c r="F11" s="116">
        <f t="shared" si="0"/>
        <v>-0.5898545706371191</v>
      </c>
      <c r="G11" s="193">
        <v>0.34399999999999997</v>
      </c>
      <c r="H11" s="116">
        <f t="shared" si="0"/>
        <v>0.45208948923596437</v>
      </c>
      <c r="I11" s="193">
        <v>0.65599999999999992</v>
      </c>
      <c r="J11" s="116">
        <f t="shared" si="0"/>
        <v>0.90697674418604635</v>
      </c>
      <c r="K11" s="193">
        <v>0.75919999999999999</v>
      </c>
      <c r="L11" s="116">
        <f t="shared" si="0"/>
        <v>0.15731707317073185</v>
      </c>
      <c r="M11" s="193">
        <v>0.73299999999999998</v>
      </c>
      <c r="N11" s="116">
        <f t="shared" si="1"/>
        <v>-3.4510010537407765E-2</v>
      </c>
      <c r="O11" s="116">
        <f t="shared" si="2"/>
        <v>0.26904432132963985</v>
      </c>
    </row>
    <row r="12" spans="1:17" x14ac:dyDescent="0.25">
      <c r="A12" s="1" t="s">
        <v>76</v>
      </c>
      <c r="B12" s="114" t="s">
        <v>77</v>
      </c>
      <c r="C12" s="193">
        <v>0.52549999999999997</v>
      </c>
      <c r="D12" s="116">
        <v>5.2052052052051767E-2</v>
      </c>
      <c r="E12" s="193">
        <v>0</v>
      </c>
      <c r="F12" s="116">
        <f t="shared" si="0"/>
        <v>-1</v>
      </c>
      <c r="G12" s="193">
        <v>0.29299999999999998</v>
      </c>
      <c r="H12" s="116" t="str">
        <f t="shared" si="0"/>
        <v>-</v>
      </c>
      <c r="I12" s="193">
        <v>0.61299999999999999</v>
      </c>
      <c r="J12" s="116">
        <f t="shared" si="0"/>
        <v>1.0921501706484644</v>
      </c>
      <c r="K12" s="193">
        <v>0.63869999999999993</v>
      </c>
      <c r="L12" s="116">
        <f t="shared" si="0"/>
        <v>4.1924959216965707E-2</v>
      </c>
      <c r="M12" s="193">
        <v>0.66559999999999997</v>
      </c>
      <c r="N12" s="116">
        <f t="shared" si="1"/>
        <v>4.2116799749491118E-2</v>
      </c>
      <c r="O12" s="116">
        <f t="shared" si="2"/>
        <v>0.26660323501427219</v>
      </c>
    </row>
    <row r="13" spans="1:17" x14ac:dyDescent="0.25">
      <c r="A13" s="1" t="s">
        <v>78</v>
      </c>
      <c r="B13" s="114" t="s">
        <v>79</v>
      </c>
      <c r="C13" s="193">
        <v>0.4703</v>
      </c>
      <c r="D13" s="116">
        <v>9.2958401115500688E-2</v>
      </c>
      <c r="E13" s="193">
        <v>0</v>
      </c>
      <c r="F13" s="116">
        <f t="shared" si="0"/>
        <v>-1</v>
      </c>
      <c r="G13" s="193">
        <v>0.39149999999999996</v>
      </c>
      <c r="H13" s="116" t="str">
        <f t="shared" si="0"/>
        <v>-</v>
      </c>
      <c r="I13" s="193">
        <v>0.49070000000000003</v>
      </c>
      <c r="J13" s="116">
        <f t="shared" si="0"/>
        <v>0.25338441890166052</v>
      </c>
      <c r="K13" s="193">
        <v>0.62240000000000006</v>
      </c>
      <c r="L13" s="116">
        <f t="shared" si="0"/>
        <v>0.26839209292846955</v>
      </c>
      <c r="M13" s="193">
        <v>0.5998</v>
      </c>
      <c r="N13" s="116">
        <f t="shared" si="1"/>
        <v>-3.6311053984575903E-2</v>
      </c>
      <c r="O13" s="116">
        <f t="shared" si="2"/>
        <v>0.27535615564533278</v>
      </c>
    </row>
    <row r="14" spans="1:17" x14ac:dyDescent="0.25">
      <c r="A14" s="1" t="s">
        <v>80</v>
      </c>
      <c r="B14" s="114" t="s">
        <v>81</v>
      </c>
      <c r="C14" s="193">
        <v>0.48659999999999998</v>
      </c>
      <c r="D14" s="116">
        <v>0.2406935237123915</v>
      </c>
      <c r="E14" s="193">
        <v>0</v>
      </c>
      <c r="F14" s="116">
        <f t="shared" si="0"/>
        <v>-1</v>
      </c>
      <c r="G14" s="193">
        <v>0.39329999999999998</v>
      </c>
      <c r="H14" s="116" t="str">
        <f t="shared" si="0"/>
        <v>-</v>
      </c>
      <c r="I14" s="193">
        <v>0.56700000000000006</v>
      </c>
      <c r="J14" s="116">
        <f t="shared" si="0"/>
        <v>0.44164759725400482</v>
      </c>
      <c r="K14" s="193">
        <v>0.52149999999999996</v>
      </c>
      <c r="L14" s="116">
        <f t="shared" si="0"/>
        <v>-8.0246913580247048E-2</v>
      </c>
      <c r="M14" s="193">
        <v>0.501</v>
      </c>
      <c r="N14" s="116">
        <f t="shared" si="1"/>
        <v>-3.9309683604985546E-2</v>
      </c>
      <c r="O14" s="116">
        <f t="shared" si="2"/>
        <v>2.9593094944512899E-2</v>
      </c>
    </row>
    <row r="15" spans="1:17" x14ac:dyDescent="0.25">
      <c r="A15" s="1" t="s">
        <v>82</v>
      </c>
      <c r="B15" s="114" t="s">
        <v>83</v>
      </c>
      <c r="C15" s="193">
        <v>0.50729999999999997</v>
      </c>
      <c r="D15" s="116">
        <v>0.33887569279493257</v>
      </c>
      <c r="E15" s="193">
        <v>0</v>
      </c>
      <c r="F15" s="116">
        <f t="shared" si="0"/>
        <v>-1</v>
      </c>
      <c r="G15" s="193">
        <v>0.39350000000000002</v>
      </c>
      <c r="H15" s="116" t="str">
        <f t="shared" si="0"/>
        <v>-</v>
      </c>
      <c r="I15" s="193">
        <v>0.52110000000000001</v>
      </c>
      <c r="J15" s="116">
        <f t="shared" si="0"/>
        <v>0.32426937738246497</v>
      </c>
      <c r="K15" s="193">
        <v>0.46679999999999999</v>
      </c>
      <c r="L15" s="116">
        <f t="shared" si="0"/>
        <v>-0.10420264824409908</v>
      </c>
      <c r="M15" s="193">
        <v>0.48599999999999999</v>
      </c>
      <c r="N15" s="116">
        <f>IFERROR(M15/K15-1,"-")</f>
        <v>4.1131105398457546E-2</v>
      </c>
      <c r="O15" s="116">
        <f>IFERROR(M15/C15-1,"-")</f>
        <v>-4.1986989946777076E-2</v>
      </c>
    </row>
    <row r="16" spans="1:17" x14ac:dyDescent="0.25">
      <c r="A16" s="1" t="s">
        <v>84</v>
      </c>
      <c r="B16" s="114" t="s">
        <v>85</v>
      </c>
      <c r="C16" s="193">
        <v>0.50680000000000003</v>
      </c>
      <c r="D16" s="116">
        <v>0.31602181251622974</v>
      </c>
      <c r="E16" s="193">
        <v>0.76939999999999997</v>
      </c>
      <c r="F16" s="116">
        <f t="shared" si="0"/>
        <v>0.51815311760063132</v>
      </c>
      <c r="G16" s="193">
        <v>0.44319999999999998</v>
      </c>
      <c r="H16" s="116">
        <f t="shared" si="0"/>
        <v>-0.42396672731998963</v>
      </c>
      <c r="I16" s="193">
        <v>0.49969999999999998</v>
      </c>
      <c r="J16" s="116">
        <f t="shared" si="0"/>
        <v>0.12748194945848379</v>
      </c>
      <c r="K16" s="193">
        <v>0.60020000000000007</v>
      </c>
      <c r="L16" s="116">
        <f t="shared" si="0"/>
        <v>0.20112067240344222</v>
      </c>
      <c r="M16" s="193">
        <v>0.44380000000000003</v>
      </c>
      <c r="N16" s="116">
        <f>IFERROR(M16/K16-1,"-")</f>
        <v>-0.26057980673108971</v>
      </c>
      <c r="O16" s="116">
        <f>IFERROR(M16/C16-1,"-")</f>
        <v>-0.12430939226519333</v>
      </c>
    </row>
    <row r="17" spans="1:30" x14ac:dyDescent="0.25">
      <c r="A17" s="1" t="s">
        <v>86</v>
      </c>
      <c r="B17" s="114" t="s">
        <v>87</v>
      </c>
      <c r="C17" s="193">
        <v>0.45679999999999998</v>
      </c>
      <c r="D17" s="116">
        <v>-3.2729653065677322E-3</v>
      </c>
      <c r="E17" s="193">
        <v>0.43149999999999999</v>
      </c>
      <c r="F17" s="116">
        <f t="shared" si="0"/>
        <v>-5.538528896672501E-2</v>
      </c>
      <c r="G17" s="193">
        <v>0.51200000000000001</v>
      </c>
      <c r="H17" s="116">
        <f t="shared" si="0"/>
        <v>0.18655851680185398</v>
      </c>
      <c r="I17" s="193">
        <v>0.5514</v>
      </c>
      <c r="J17" s="116">
        <f t="shared" si="0"/>
        <v>7.6953124999999956E-2</v>
      </c>
      <c r="K17" s="193">
        <v>0.53320000000000001</v>
      </c>
      <c r="L17" s="116">
        <f t="shared" si="0"/>
        <v>-3.3006891548784889E-2</v>
      </c>
      <c r="M17" s="193">
        <v>0.56189999999999996</v>
      </c>
      <c r="N17" s="116">
        <f t="shared" ref="N17:N19" si="3">IFERROR(M17/K17-1,"-")</f>
        <v>5.382595648912214E-2</v>
      </c>
      <c r="O17" s="116">
        <f t="shared" ref="O17:O19" si="4">IFERROR(M17/C17-1,"-")</f>
        <v>0.23007880910682998</v>
      </c>
    </row>
    <row r="18" spans="1:30" x14ac:dyDescent="0.25">
      <c r="A18" s="1" t="s">
        <v>88</v>
      </c>
      <c r="B18" s="114" t="s">
        <v>89</v>
      </c>
      <c r="C18" s="193">
        <v>0.441</v>
      </c>
      <c r="D18" s="116">
        <v>-3.6150022593763875E-3</v>
      </c>
      <c r="E18" s="193">
        <v>0.39939999999999998</v>
      </c>
      <c r="F18" s="116">
        <f t="shared" si="0"/>
        <v>-9.4331065759637234E-2</v>
      </c>
      <c r="G18" s="193">
        <v>0.52229999999999999</v>
      </c>
      <c r="H18" s="116">
        <f t="shared" si="0"/>
        <v>0.30771156735102667</v>
      </c>
      <c r="I18" s="193">
        <v>0.56420000000000003</v>
      </c>
      <c r="J18" s="116">
        <f t="shared" si="0"/>
        <v>8.0222094581658077E-2</v>
      </c>
      <c r="K18" s="193">
        <v>0.53239999999999998</v>
      </c>
      <c r="L18" s="116">
        <f t="shared" si="0"/>
        <v>-5.6362991846862887E-2</v>
      </c>
      <c r="M18" s="193">
        <v>0.58409999999999995</v>
      </c>
      <c r="N18" s="116">
        <f t="shared" si="3"/>
        <v>9.710743801652888E-2</v>
      </c>
      <c r="O18" s="116">
        <f t="shared" si="4"/>
        <v>0.32448979591836724</v>
      </c>
      <c r="AC18" s="194"/>
    </row>
    <row r="19" spans="1:30" x14ac:dyDescent="0.25">
      <c r="A19" s="1" t="s">
        <v>90</v>
      </c>
      <c r="B19" s="114" t="s">
        <v>91</v>
      </c>
      <c r="C19" s="193">
        <v>0.60680000000000001</v>
      </c>
      <c r="D19" s="116">
        <v>7.6386582530720837E-3</v>
      </c>
      <c r="E19" s="193">
        <v>0.40720000000000001</v>
      </c>
      <c r="F19" s="116">
        <f t="shared" si="0"/>
        <v>-0.32893869479235327</v>
      </c>
      <c r="G19" s="193">
        <v>0.64989999999999992</v>
      </c>
      <c r="H19" s="116">
        <f t="shared" si="0"/>
        <v>0.59602161100196449</v>
      </c>
      <c r="I19" s="193">
        <v>0.65629999999999999</v>
      </c>
      <c r="J19" s="116">
        <f t="shared" si="0"/>
        <v>9.8476688721342853E-3</v>
      </c>
      <c r="K19" s="193">
        <v>0.65459999999999996</v>
      </c>
      <c r="L19" s="116">
        <f t="shared" si="0"/>
        <v>-2.5902788358982409E-3</v>
      </c>
      <c r="M19" s="193">
        <v>0.74159999999999993</v>
      </c>
      <c r="N19" s="116">
        <f t="shared" si="3"/>
        <v>0.13290559120073331</v>
      </c>
      <c r="O19" s="116">
        <f t="shared" si="4"/>
        <v>0.22214897824653912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0.53979999999999995</v>
      </c>
      <c r="D20" s="116">
        <v>-1.8521948508998243E-4</v>
      </c>
      <c r="E20" s="193">
        <v>0.48200000000000004</v>
      </c>
      <c r="F20" s="116">
        <f t="shared" si="0"/>
        <v>-0.10707669507224882</v>
      </c>
      <c r="G20" s="193">
        <v>0.57810000000000006</v>
      </c>
      <c r="H20" s="116">
        <f t="shared" si="0"/>
        <v>0.19937759336099581</v>
      </c>
      <c r="I20" s="193">
        <v>0.58939999999999992</v>
      </c>
      <c r="J20" s="116">
        <f t="shared" si="0"/>
        <v>1.954679121259284E-2</v>
      </c>
      <c r="K20" s="193">
        <v>0.56869999999999998</v>
      </c>
      <c r="L20" s="116">
        <f t="shared" si="0"/>
        <v>-3.5120461486257137E-2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0.52295410715246138</v>
      </c>
      <c r="D21" s="119">
        <v>6.024397102867618E-2</v>
      </c>
      <c r="E21" s="195">
        <v>0.4768</v>
      </c>
      <c r="F21" s="119">
        <v>-8.825651528730738E-2</v>
      </c>
      <c r="G21" s="195">
        <v>0.42945341263098274</v>
      </c>
      <c r="H21" s="119">
        <v>-9.9300728542402017E-2</v>
      </c>
      <c r="I21" s="195">
        <v>0.57741590694750078</v>
      </c>
      <c r="J21" s="119">
        <v>0.34453677620128276</v>
      </c>
      <c r="K21" s="195">
        <v>0.61259601883208059</v>
      </c>
      <c r="L21" s="119">
        <v>6.0926814556528042E-2</v>
      </c>
      <c r="M21" s="195"/>
      <c r="N21" s="119"/>
      <c r="O21" s="119"/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6" t="s">
        <v>305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282</v>
      </c>
      <c r="F29" s="295"/>
      <c r="G29" s="296" t="s">
        <v>283</v>
      </c>
      <c r="H29" s="295"/>
      <c r="I29" s="296" t="s">
        <v>284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0.51529999999999998</v>
      </c>
      <c r="D31" s="116"/>
      <c r="E31" s="193">
        <v>0.56399999999999995</v>
      </c>
      <c r="F31" s="116">
        <f t="shared" ref="F31:J42" si="5">IFERROR(E31/C31-1,"-")</f>
        <v>9.4508053561032312E-2</v>
      </c>
      <c r="G31" s="193">
        <v>0.19170000000000001</v>
      </c>
      <c r="H31" s="116">
        <f t="shared" si="5"/>
        <v>-0.66010638297872337</v>
      </c>
      <c r="I31" s="193">
        <v>0.58840000000000003</v>
      </c>
      <c r="J31" s="116">
        <f t="shared" si="5"/>
        <v>2.0693792383933229</v>
      </c>
      <c r="K31" s="193">
        <v>0.69830000000000003</v>
      </c>
      <c r="L31" s="116">
        <f t="shared" ref="L31:L42" si="6">IFERROR(K31/I31-1,"-")</f>
        <v>0.18677770224337187</v>
      </c>
      <c r="M31" s="193">
        <v>0.69889999999999997</v>
      </c>
      <c r="N31" s="116">
        <f t="shared" ref="N31:N39" si="7">IFERROR(M31/K31-1,"-")</f>
        <v>8.5922955749673235E-4</v>
      </c>
      <c r="O31" s="116">
        <f>IFERROR(M31/C31-1,"-")</f>
        <v>0.35629730254220848</v>
      </c>
    </row>
    <row r="32" spans="1:30" x14ac:dyDescent="0.25">
      <c r="B32" s="114" t="s">
        <v>73</v>
      </c>
      <c r="C32" s="193">
        <v>0.61759999999999993</v>
      </c>
      <c r="D32" s="116"/>
      <c r="E32" s="193">
        <v>0.63570000000000004</v>
      </c>
      <c r="F32" s="116">
        <f t="shared" si="5"/>
        <v>2.9306994818653065E-2</v>
      </c>
      <c r="G32" s="193">
        <v>0.2379</v>
      </c>
      <c r="H32" s="116">
        <f t="shared" si="5"/>
        <v>-0.62576687116564422</v>
      </c>
      <c r="I32" s="193">
        <v>0.65049999999999997</v>
      </c>
      <c r="J32" s="116">
        <f t="shared" si="5"/>
        <v>1.7343421605716687</v>
      </c>
      <c r="K32" s="193">
        <v>0.76769999999999994</v>
      </c>
      <c r="L32" s="116">
        <f t="shared" si="6"/>
        <v>0.18016910069177561</v>
      </c>
      <c r="M32" s="193">
        <v>0.80330000000000001</v>
      </c>
      <c r="N32" s="116">
        <f t="shared" si="7"/>
        <v>4.6372280838869351E-2</v>
      </c>
      <c r="O32" s="116">
        <f t="shared" ref="O32:O39" si="8">IFERROR(M32/C32-1,"-")</f>
        <v>0.30068005181347157</v>
      </c>
    </row>
    <row r="33" spans="2:17" x14ac:dyDescent="0.25">
      <c r="B33" s="114" t="s">
        <v>75</v>
      </c>
      <c r="C33" s="193">
        <v>0.5776</v>
      </c>
      <c r="D33" s="116"/>
      <c r="E33" s="193">
        <v>0.2369</v>
      </c>
      <c r="F33" s="116">
        <f t="shared" si="5"/>
        <v>-0.5898545706371191</v>
      </c>
      <c r="G33" s="193">
        <v>0.34399999999999997</v>
      </c>
      <c r="H33" s="116">
        <f t="shared" si="5"/>
        <v>0.45208948923596437</v>
      </c>
      <c r="I33" s="193">
        <v>0.65599999999999992</v>
      </c>
      <c r="J33" s="116">
        <f t="shared" si="5"/>
        <v>0.90697674418604635</v>
      </c>
      <c r="K33" s="193">
        <v>0.75919999999999999</v>
      </c>
      <c r="L33" s="116">
        <f t="shared" si="6"/>
        <v>0.15731707317073185</v>
      </c>
      <c r="M33" s="193">
        <v>0.73299999999999998</v>
      </c>
      <c r="N33" s="116">
        <f t="shared" si="7"/>
        <v>-3.4510010537407765E-2</v>
      </c>
      <c r="O33" s="116">
        <f t="shared" si="8"/>
        <v>0.26904432132963985</v>
      </c>
    </row>
    <row r="34" spans="2:17" x14ac:dyDescent="0.25">
      <c r="B34" s="114" t="s">
        <v>77</v>
      </c>
      <c r="C34" s="193">
        <v>0.52549999999999997</v>
      </c>
      <c r="D34" s="116"/>
      <c r="E34" s="193">
        <v>0</v>
      </c>
      <c r="F34" s="116">
        <f t="shared" si="5"/>
        <v>-1</v>
      </c>
      <c r="G34" s="193">
        <v>0.29299999999999998</v>
      </c>
      <c r="H34" s="116" t="str">
        <f t="shared" si="5"/>
        <v>-</v>
      </c>
      <c r="I34" s="193">
        <v>0.61299999999999999</v>
      </c>
      <c r="J34" s="116">
        <f t="shared" si="5"/>
        <v>1.0921501706484644</v>
      </c>
      <c r="K34" s="193">
        <v>0.63869999999999993</v>
      </c>
      <c r="L34" s="116">
        <f t="shared" si="6"/>
        <v>4.1924959216965707E-2</v>
      </c>
      <c r="M34" s="193">
        <v>0.66559999999999997</v>
      </c>
      <c r="N34" s="116">
        <f t="shared" si="7"/>
        <v>4.2116799749491118E-2</v>
      </c>
      <c r="O34" s="116">
        <f t="shared" si="8"/>
        <v>0.26660323501427219</v>
      </c>
    </row>
    <row r="35" spans="2:17" x14ac:dyDescent="0.25">
      <c r="B35" s="114" t="s">
        <v>79</v>
      </c>
      <c r="C35" s="193">
        <v>0.4703</v>
      </c>
      <c r="D35" s="116"/>
      <c r="E35" s="193">
        <v>0</v>
      </c>
      <c r="F35" s="116">
        <f t="shared" si="5"/>
        <v>-1</v>
      </c>
      <c r="G35" s="193">
        <v>0.39149999999999996</v>
      </c>
      <c r="H35" s="116" t="str">
        <f t="shared" si="5"/>
        <v>-</v>
      </c>
      <c r="I35" s="193">
        <v>0.49070000000000003</v>
      </c>
      <c r="J35" s="116">
        <f t="shared" si="5"/>
        <v>0.25338441890166052</v>
      </c>
      <c r="K35" s="193">
        <v>0.62240000000000006</v>
      </c>
      <c r="L35" s="116">
        <f t="shared" si="6"/>
        <v>0.26839209292846955</v>
      </c>
      <c r="M35" s="193">
        <v>0.5998</v>
      </c>
      <c r="N35" s="116">
        <f t="shared" si="7"/>
        <v>-3.6311053984575903E-2</v>
      </c>
      <c r="O35" s="116">
        <f t="shared" si="8"/>
        <v>0.27535615564533278</v>
      </c>
    </row>
    <row r="36" spans="2:17" x14ac:dyDescent="0.25">
      <c r="B36" s="114" t="s">
        <v>81</v>
      </c>
      <c r="C36" s="193">
        <v>0.48659999999999998</v>
      </c>
      <c r="D36" s="116"/>
      <c r="E36" s="193">
        <v>0</v>
      </c>
      <c r="F36" s="116">
        <f t="shared" si="5"/>
        <v>-1</v>
      </c>
      <c r="G36" s="193">
        <v>0.39329999999999998</v>
      </c>
      <c r="H36" s="116" t="str">
        <f t="shared" si="5"/>
        <v>-</v>
      </c>
      <c r="I36" s="193">
        <v>0.56700000000000006</v>
      </c>
      <c r="J36" s="116">
        <f t="shared" si="5"/>
        <v>0.44164759725400482</v>
      </c>
      <c r="K36" s="193">
        <v>0.52149999999999996</v>
      </c>
      <c r="L36" s="116">
        <f t="shared" si="6"/>
        <v>-8.0246913580247048E-2</v>
      </c>
      <c r="M36" s="193">
        <v>0.501</v>
      </c>
      <c r="N36" s="116">
        <f t="shared" si="7"/>
        <v>-3.9309683604985546E-2</v>
      </c>
      <c r="O36" s="116">
        <f t="shared" si="8"/>
        <v>2.9593094944512899E-2</v>
      </c>
    </row>
    <row r="37" spans="2:17" x14ac:dyDescent="0.25">
      <c r="B37" s="114" t="s">
        <v>83</v>
      </c>
      <c r="C37" s="193">
        <v>0.50729999999999997</v>
      </c>
      <c r="D37" s="116"/>
      <c r="E37" s="193">
        <v>0</v>
      </c>
      <c r="F37" s="116">
        <f t="shared" si="5"/>
        <v>-1</v>
      </c>
      <c r="G37" s="193">
        <v>0.39350000000000002</v>
      </c>
      <c r="H37" s="116" t="str">
        <f t="shared" si="5"/>
        <v>-</v>
      </c>
      <c r="I37" s="193">
        <v>0.52110000000000001</v>
      </c>
      <c r="J37" s="116">
        <f t="shared" si="5"/>
        <v>0.32426937738246497</v>
      </c>
      <c r="K37" s="193">
        <v>0.46679999999999999</v>
      </c>
      <c r="L37" s="116">
        <f t="shared" si="6"/>
        <v>-0.10420264824409908</v>
      </c>
      <c r="M37" s="193">
        <v>0.48599999999999999</v>
      </c>
      <c r="N37" s="116">
        <f t="shared" si="7"/>
        <v>4.1131105398457546E-2</v>
      </c>
      <c r="O37" s="116">
        <f t="shared" si="8"/>
        <v>-4.1986989946777076E-2</v>
      </c>
    </row>
    <row r="38" spans="2:17" x14ac:dyDescent="0.25">
      <c r="B38" s="114" t="s">
        <v>85</v>
      </c>
      <c r="C38" s="193">
        <v>0.50680000000000003</v>
      </c>
      <c r="D38" s="116"/>
      <c r="E38" s="193">
        <v>0.76939999999999997</v>
      </c>
      <c r="F38" s="116">
        <f t="shared" si="5"/>
        <v>0.51815311760063132</v>
      </c>
      <c r="G38" s="193">
        <v>0.44319999999999998</v>
      </c>
      <c r="H38" s="116">
        <f t="shared" si="5"/>
        <v>-0.42396672731998963</v>
      </c>
      <c r="I38" s="193">
        <v>0.49969999999999998</v>
      </c>
      <c r="J38" s="116">
        <f t="shared" si="5"/>
        <v>0.12748194945848379</v>
      </c>
      <c r="K38" s="193">
        <v>0.60020000000000007</v>
      </c>
      <c r="L38" s="116">
        <f t="shared" si="6"/>
        <v>0.20112067240344222</v>
      </c>
      <c r="M38" s="193">
        <v>0.44380000000000003</v>
      </c>
      <c r="N38" s="116">
        <f t="shared" si="7"/>
        <v>-0.26057980673108971</v>
      </c>
      <c r="O38" s="116">
        <f t="shared" si="8"/>
        <v>-0.12430939226519333</v>
      </c>
    </row>
    <row r="39" spans="2:17" x14ac:dyDescent="0.25">
      <c r="B39" s="114" t="s">
        <v>87</v>
      </c>
      <c r="C39" s="193">
        <v>0.45679999999999998</v>
      </c>
      <c r="D39" s="116"/>
      <c r="E39" s="193">
        <v>0.43149999999999999</v>
      </c>
      <c r="F39" s="116">
        <f t="shared" si="5"/>
        <v>-5.538528896672501E-2</v>
      </c>
      <c r="G39" s="193">
        <v>0.51200000000000001</v>
      </c>
      <c r="H39" s="116">
        <f t="shared" si="5"/>
        <v>0.18655851680185398</v>
      </c>
      <c r="I39" s="193">
        <v>0.5514</v>
      </c>
      <c r="J39" s="116">
        <f t="shared" si="5"/>
        <v>7.6953124999999956E-2</v>
      </c>
      <c r="K39" s="193">
        <v>0.53320000000000001</v>
      </c>
      <c r="L39" s="116">
        <f t="shared" si="6"/>
        <v>-3.3006891548784889E-2</v>
      </c>
      <c r="M39" s="193">
        <v>0.56189999999999996</v>
      </c>
      <c r="N39" s="116">
        <f t="shared" si="7"/>
        <v>5.382595648912214E-2</v>
      </c>
      <c r="O39" s="116">
        <f t="shared" si="8"/>
        <v>0.23007880910682998</v>
      </c>
    </row>
    <row r="40" spans="2:17" x14ac:dyDescent="0.25">
      <c r="B40" s="114" t="s">
        <v>89</v>
      </c>
      <c r="C40" s="193">
        <v>0.441</v>
      </c>
      <c r="D40" s="116"/>
      <c r="E40" s="193">
        <v>0.39939999999999998</v>
      </c>
      <c r="F40" s="116">
        <f t="shared" si="5"/>
        <v>-9.4331065759637234E-2</v>
      </c>
      <c r="G40" s="193">
        <v>0.52229999999999999</v>
      </c>
      <c r="H40" s="116">
        <f t="shared" si="5"/>
        <v>0.30771156735102667</v>
      </c>
      <c r="I40" s="193">
        <v>0.56420000000000003</v>
      </c>
      <c r="J40" s="116">
        <f t="shared" si="5"/>
        <v>8.0222094581658077E-2</v>
      </c>
      <c r="K40" s="193">
        <v>0.53239999999999998</v>
      </c>
      <c r="L40" s="116">
        <f t="shared" si="6"/>
        <v>-5.6362991846862887E-2</v>
      </c>
      <c r="M40" s="193">
        <v>0.58409999999999995</v>
      </c>
      <c r="N40" s="116">
        <f>IFERROR(M40/K40-1,"-")</f>
        <v>9.710743801652888E-2</v>
      </c>
      <c r="O40" s="116">
        <f>IFERROR(M40/C40-1,"-")</f>
        <v>0.32448979591836724</v>
      </c>
    </row>
    <row r="41" spans="2:17" x14ac:dyDescent="0.25">
      <c r="B41" s="114" t="s">
        <v>91</v>
      </c>
      <c r="C41" s="193">
        <v>0.60680000000000001</v>
      </c>
      <c r="D41" s="116"/>
      <c r="E41" s="193">
        <v>0.40720000000000001</v>
      </c>
      <c r="F41" s="116">
        <f t="shared" si="5"/>
        <v>-0.32893869479235327</v>
      </c>
      <c r="G41" s="193">
        <v>0.64989999999999992</v>
      </c>
      <c r="H41" s="116">
        <f t="shared" si="5"/>
        <v>0.59602161100196449</v>
      </c>
      <c r="I41" s="193">
        <v>0.65629999999999999</v>
      </c>
      <c r="J41" s="116">
        <f t="shared" si="5"/>
        <v>9.8476688721342853E-3</v>
      </c>
      <c r="K41" s="193">
        <v>0.65459999999999996</v>
      </c>
      <c r="L41" s="116">
        <f t="shared" si="6"/>
        <v>-2.5902788358982409E-3</v>
      </c>
      <c r="M41" s="193">
        <v>0.74159999999999993</v>
      </c>
      <c r="N41" s="116">
        <f>IFERROR(M41/K41-1,"-")</f>
        <v>0.13290559120073331</v>
      </c>
      <c r="O41" s="116">
        <f>IFERROR(M41/C41-1,"-")</f>
        <v>0.22214897824653912</v>
      </c>
    </row>
    <row r="42" spans="2:17" x14ac:dyDescent="0.25">
      <c r="B42" s="114" t="s">
        <v>93</v>
      </c>
      <c r="C42" s="193">
        <v>0.53979999999999995</v>
      </c>
      <c r="D42" s="116"/>
      <c r="E42" s="193">
        <v>0.48200000000000004</v>
      </c>
      <c r="F42" s="116">
        <f t="shared" si="5"/>
        <v>-0.10707669507224882</v>
      </c>
      <c r="G42" s="193">
        <v>0.57810000000000006</v>
      </c>
      <c r="H42" s="116">
        <f t="shared" si="5"/>
        <v>0.19937759336099581</v>
      </c>
      <c r="I42" s="193">
        <v>0.58939999999999992</v>
      </c>
      <c r="J42" s="116">
        <f t="shared" si="5"/>
        <v>1.954679121259284E-2</v>
      </c>
      <c r="K42" s="193">
        <v>0.56869999999999998</v>
      </c>
      <c r="L42" s="116">
        <f t="shared" si="6"/>
        <v>-3.5120461486257137E-2</v>
      </c>
      <c r="M42" s="193"/>
      <c r="N42" s="116"/>
      <c r="O42" s="116"/>
    </row>
    <row r="43" spans="2:17" ht="15.75" x14ac:dyDescent="0.25">
      <c r="B43" s="117" t="s">
        <v>30</v>
      </c>
      <c r="C43" s="195">
        <v>0.52295410715246138</v>
      </c>
      <c r="D43" s="119"/>
      <c r="E43" s="195">
        <v>0.4768</v>
      </c>
      <c r="F43" s="119">
        <v>-8.825651528730738E-2</v>
      </c>
      <c r="G43" s="195">
        <v>0.42945341263098274</v>
      </c>
      <c r="H43" s="119">
        <v>-9.9300728542402017E-2</v>
      </c>
      <c r="I43" s="195">
        <v>0.57741590694750078</v>
      </c>
      <c r="J43" s="119">
        <v>0.34453677620128276</v>
      </c>
      <c r="K43" s="195">
        <v>0.61259601883208059</v>
      </c>
      <c r="L43" s="119">
        <v>6.0926814556528042E-2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6" t="s">
        <v>306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282</v>
      </c>
      <c r="F51" s="295"/>
      <c r="G51" s="296" t="s">
        <v>283</v>
      </c>
      <c r="H51" s="295"/>
      <c r="I51" s="296" t="s">
        <v>284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0.54079999999999995</v>
      </c>
      <c r="D53" s="116"/>
      <c r="E53" s="193" t="s">
        <v>227</v>
      </c>
      <c r="F53" s="116" t="str">
        <f t="shared" ref="F53:J64" si="9">IFERROR(E53/C53-1,"-")</f>
        <v>-</v>
      </c>
      <c r="G53" s="193" t="s">
        <v>227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0.69739999999999991</v>
      </c>
      <c r="L53" s="116" t="str">
        <f t="shared" ref="L53:L64" si="10">IFERROR(K53/I53-1,"-")</f>
        <v>-</v>
      </c>
      <c r="M53" s="193">
        <v>0.70389999999999997</v>
      </c>
      <c r="N53" s="116">
        <f t="shared" ref="N53:N61" si="11">IFERROR(M53/K53-1,"-")</f>
        <v>9.3203326641813078E-3</v>
      </c>
      <c r="O53" s="116">
        <f>IFERROR(M53/C53-1,"-")</f>
        <v>0.30159023668639051</v>
      </c>
    </row>
    <row r="54" spans="2:17" x14ac:dyDescent="0.25">
      <c r="B54" s="114" t="s">
        <v>73</v>
      </c>
      <c r="C54" s="193">
        <v>0.6522</v>
      </c>
      <c r="D54" s="116"/>
      <c r="E54" s="193" t="s">
        <v>227</v>
      </c>
      <c r="F54" s="116" t="str">
        <f t="shared" si="9"/>
        <v>-</v>
      </c>
      <c r="G54" s="193" t="s">
        <v>227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0.76840000000000008</v>
      </c>
      <c r="L54" s="116" t="str">
        <f t="shared" si="10"/>
        <v>-</v>
      </c>
      <c r="M54" s="193">
        <v>0.80169999999999997</v>
      </c>
      <c r="N54" s="116">
        <f t="shared" si="11"/>
        <v>4.3336803748047714E-2</v>
      </c>
      <c r="O54" s="116">
        <f t="shared" ref="O54:O61" si="12">IFERROR(M54/C54-1,"-")</f>
        <v>0.22922416436675852</v>
      </c>
    </row>
    <row r="55" spans="2:17" x14ac:dyDescent="0.25">
      <c r="B55" s="114" t="s">
        <v>75</v>
      </c>
      <c r="C55" s="193">
        <v>0.5706</v>
      </c>
      <c r="D55" s="116"/>
      <c r="E55" s="193" t="s">
        <v>227</v>
      </c>
      <c r="F55" s="116" t="str">
        <f t="shared" si="9"/>
        <v>-</v>
      </c>
      <c r="G55" s="193" t="s">
        <v>227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0.76249999999999996</v>
      </c>
      <c r="L55" s="116" t="str">
        <f t="shared" si="10"/>
        <v>-</v>
      </c>
      <c r="M55" s="193">
        <v>0.73939999999999995</v>
      </c>
      <c r="N55" s="116">
        <f t="shared" si="11"/>
        <v>-3.0295081967213089E-2</v>
      </c>
      <c r="O55" s="116">
        <f t="shared" si="12"/>
        <v>0.2958289519803714</v>
      </c>
    </row>
    <row r="56" spans="2:17" x14ac:dyDescent="0.25">
      <c r="B56" s="114" t="s">
        <v>77</v>
      </c>
      <c r="C56" s="193">
        <v>0.52600000000000002</v>
      </c>
      <c r="D56" s="116"/>
      <c r="E56" s="193" t="s">
        <v>227</v>
      </c>
      <c r="F56" s="116" t="str">
        <f t="shared" si="9"/>
        <v>-</v>
      </c>
      <c r="G56" s="193" t="s">
        <v>227</v>
      </c>
      <c r="H56" s="116" t="str">
        <f t="shared" si="9"/>
        <v>-</v>
      </c>
      <c r="I56" s="193">
        <v>0.63450000000000006</v>
      </c>
      <c r="J56" s="116" t="str">
        <f t="shared" si="9"/>
        <v>-</v>
      </c>
      <c r="K56" s="193">
        <v>0.63890000000000002</v>
      </c>
      <c r="L56" s="116">
        <f t="shared" si="10"/>
        <v>6.9345941686367318E-3</v>
      </c>
      <c r="M56" s="193">
        <v>0.68159999999999998</v>
      </c>
      <c r="N56" s="116">
        <f t="shared" si="11"/>
        <v>6.6833620284864503E-2</v>
      </c>
      <c r="O56" s="116">
        <f t="shared" si="12"/>
        <v>0.29581749049429651</v>
      </c>
    </row>
    <row r="57" spans="2:17" x14ac:dyDescent="0.25">
      <c r="B57" s="114" t="s">
        <v>79</v>
      </c>
      <c r="C57" s="193">
        <v>0.46779999999999999</v>
      </c>
      <c r="D57" s="116"/>
      <c r="E57" s="193" t="s">
        <v>227</v>
      </c>
      <c r="F57" s="116" t="str">
        <f t="shared" si="9"/>
        <v>-</v>
      </c>
      <c r="G57" s="193" t="s">
        <v>227</v>
      </c>
      <c r="H57" s="116" t="str">
        <f t="shared" si="9"/>
        <v>-</v>
      </c>
      <c r="I57" s="193">
        <v>0.4965</v>
      </c>
      <c r="J57" s="116" t="str">
        <f t="shared" si="9"/>
        <v>-</v>
      </c>
      <c r="K57" s="193">
        <v>0.63979999999999992</v>
      </c>
      <c r="L57" s="116">
        <f t="shared" si="10"/>
        <v>0.28862034239677725</v>
      </c>
      <c r="M57" s="193">
        <v>0.61899999999999999</v>
      </c>
      <c r="N57" s="116">
        <f t="shared" si="11"/>
        <v>-3.2510159424820162E-2</v>
      </c>
      <c r="O57" s="116">
        <f t="shared" si="12"/>
        <v>0.32321504916631039</v>
      </c>
    </row>
    <row r="58" spans="2:17" x14ac:dyDescent="0.25">
      <c r="B58" s="114" t="s">
        <v>81</v>
      </c>
      <c r="C58" s="193">
        <v>0.4864</v>
      </c>
      <c r="D58" s="116"/>
      <c r="E58" s="193" t="s">
        <v>227</v>
      </c>
      <c r="F58" s="116" t="str">
        <f t="shared" si="9"/>
        <v>-</v>
      </c>
      <c r="G58" s="193" t="s">
        <v>227</v>
      </c>
      <c r="H58" s="116" t="str">
        <f t="shared" si="9"/>
        <v>-</v>
      </c>
      <c r="I58" s="193">
        <v>0.58509999999999995</v>
      </c>
      <c r="J58" s="116" t="str">
        <f t="shared" si="9"/>
        <v>-</v>
      </c>
      <c r="K58" s="193">
        <v>0.52880000000000005</v>
      </c>
      <c r="L58" s="116">
        <f t="shared" si="10"/>
        <v>-9.6222867885831342E-2</v>
      </c>
      <c r="M58" s="193">
        <v>0.50340000000000007</v>
      </c>
      <c r="N58" s="116">
        <f t="shared" si="11"/>
        <v>-4.8033282904689778E-2</v>
      </c>
      <c r="O58" s="116">
        <f t="shared" si="12"/>
        <v>3.4950657894736947E-2</v>
      </c>
    </row>
    <row r="59" spans="2:17" x14ac:dyDescent="0.25">
      <c r="B59" s="114" t="s">
        <v>83</v>
      </c>
      <c r="C59" s="193">
        <v>0.53700000000000003</v>
      </c>
      <c r="D59" s="116"/>
      <c r="E59" s="193" t="s">
        <v>227</v>
      </c>
      <c r="F59" s="116" t="str">
        <f t="shared" si="9"/>
        <v>-</v>
      </c>
      <c r="G59" s="193" t="s">
        <v>227</v>
      </c>
      <c r="H59" s="116" t="str">
        <f t="shared" si="9"/>
        <v>-</v>
      </c>
      <c r="I59" s="193">
        <v>0.5232</v>
      </c>
      <c r="J59" s="116" t="str">
        <f t="shared" si="9"/>
        <v>-</v>
      </c>
      <c r="K59" s="193">
        <v>0</v>
      </c>
      <c r="L59" s="116">
        <f t="shared" si="10"/>
        <v>-1</v>
      </c>
      <c r="M59" s="193">
        <v>0.4763</v>
      </c>
      <c r="N59" s="116" t="str">
        <f t="shared" si="11"/>
        <v>-</v>
      </c>
      <c r="O59" s="116">
        <f t="shared" si="12"/>
        <v>-0.11303538175046557</v>
      </c>
    </row>
    <row r="60" spans="2:17" x14ac:dyDescent="0.25">
      <c r="B60" s="114" t="s">
        <v>85</v>
      </c>
      <c r="C60" s="193">
        <v>0.55200000000000005</v>
      </c>
      <c r="D60" s="116"/>
      <c r="E60" s="193" t="s">
        <v>227</v>
      </c>
      <c r="F60" s="116" t="str">
        <f t="shared" si="9"/>
        <v>-</v>
      </c>
      <c r="G60" s="193" t="s">
        <v>227</v>
      </c>
      <c r="H60" s="116" t="str">
        <f t="shared" si="9"/>
        <v>-</v>
      </c>
      <c r="I60" s="193">
        <v>0.50629999999999997</v>
      </c>
      <c r="J60" s="116" t="str">
        <f t="shared" si="9"/>
        <v>-</v>
      </c>
      <c r="K60" s="193">
        <v>0</v>
      </c>
      <c r="L60" s="116">
        <f t="shared" si="10"/>
        <v>-1</v>
      </c>
      <c r="M60" s="193">
        <v>0.47450000000000003</v>
      </c>
      <c r="N60" s="116" t="str">
        <f t="shared" si="11"/>
        <v>-</v>
      </c>
      <c r="O60" s="116">
        <f t="shared" si="12"/>
        <v>-0.14039855072463769</v>
      </c>
    </row>
    <row r="61" spans="2:17" x14ac:dyDescent="0.25">
      <c r="B61" s="114" t="s">
        <v>87</v>
      </c>
      <c r="C61" s="193">
        <v>0.44770000000000004</v>
      </c>
      <c r="D61" s="116"/>
      <c r="E61" s="193" t="s">
        <v>227</v>
      </c>
      <c r="F61" s="116" t="str">
        <f t="shared" si="9"/>
        <v>-</v>
      </c>
      <c r="G61" s="193" t="s">
        <v>227</v>
      </c>
      <c r="H61" s="116" t="str">
        <f t="shared" si="9"/>
        <v>-</v>
      </c>
      <c r="I61" s="193">
        <v>0.55810000000000004</v>
      </c>
      <c r="J61" s="116" t="str">
        <f t="shared" si="9"/>
        <v>-</v>
      </c>
      <c r="K61" s="193">
        <v>0.53720000000000001</v>
      </c>
      <c r="L61" s="116">
        <f t="shared" si="10"/>
        <v>-3.7448485934420406E-2</v>
      </c>
      <c r="M61" s="193">
        <v>0.56759999999999999</v>
      </c>
      <c r="N61" s="116">
        <f t="shared" si="11"/>
        <v>5.6589724497393856E-2</v>
      </c>
      <c r="O61" s="116">
        <f t="shared" si="12"/>
        <v>0.26781326781326764</v>
      </c>
    </row>
    <row r="62" spans="2:17" x14ac:dyDescent="0.25">
      <c r="B62" s="114" t="s">
        <v>89</v>
      </c>
      <c r="C62" s="193">
        <v>0.43259999999999998</v>
      </c>
      <c r="D62" s="116"/>
      <c r="E62" s="193" t="s">
        <v>227</v>
      </c>
      <c r="F62" s="116" t="str">
        <f t="shared" si="9"/>
        <v>-</v>
      </c>
      <c r="G62" s="193" t="s">
        <v>227</v>
      </c>
      <c r="H62" s="116" t="str">
        <f t="shared" si="9"/>
        <v>-</v>
      </c>
      <c r="I62" s="193">
        <v>0.55259999999999998</v>
      </c>
      <c r="J62" s="116" t="str">
        <f t="shared" si="9"/>
        <v>-</v>
      </c>
      <c r="K62" s="193">
        <v>0.52969999999999995</v>
      </c>
      <c r="L62" s="116">
        <f t="shared" si="10"/>
        <v>-4.1440463264567517E-2</v>
      </c>
      <c r="M62" s="193">
        <v>0.58560000000000001</v>
      </c>
      <c r="N62" s="116">
        <f>IFERROR(M62/K62-1,"-")</f>
        <v>0.10553143288653977</v>
      </c>
      <c r="O62" s="116">
        <f>IFERROR(M62/C62-1,"-")</f>
        <v>0.35367545076282947</v>
      </c>
    </row>
    <row r="63" spans="2:17" x14ac:dyDescent="0.25">
      <c r="B63" s="114" t="s">
        <v>91</v>
      </c>
      <c r="C63" s="193">
        <v>0.62130000000000007</v>
      </c>
      <c r="D63" s="116"/>
      <c r="E63" s="193" t="s">
        <v>227</v>
      </c>
      <c r="F63" s="116" t="str">
        <f t="shared" si="9"/>
        <v>-</v>
      </c>
      <c r="G63" s="193" t="s">
        <v>227</v>
      </c>
      <c r="H63" s="116" t="str">
        <f t="shared" si="9"/>
        <v>-</v>
      </c>
      <c r="I63" s="193">
        <v>0.65920000000000001</v>
      </c>
      <c r="J63" s="116" t="str">
        <f t="shared" si="9"/>
        <v>-</v>
      </c>
      <c r="K63" s="193">
        <v>0.65010000000000001</v>
      </c>
      <c r="L63" s="116">
        <f t="shared" si="10"/>
        <v>-1.380461165048541E-2</v>
      </c>
      <c r="M63" s="193">
        <v>0.74099999999999999</v>
      </c>
      <c r="N63" s="116">
        <f>IFERROR(M63/K63-1,"-")</f>
        <v>0.13982464236271341</v>
      </c>
      <c r="O63" s="116">
        <f>IFERROR(M63/C63-1,"-")</f>
        <v>0.19266055045871555</v>
      </c>
    </row>
    <row r="64" spans="2:17" x14ac:dyDescent="0.25">
      <c r="B64" s="114" t="s">
        <v>93</v>
      </c>
      <c r="C64" s="193">
        <v>0.53110000000000002</v>
      </c>
      <c r="D64" s="116"/>
      <c r="E64" s="193" t="s">
        <v>227</v>
      </c>
      <c r="F64" s="116" t="str">
        <f t="shared" si="9"/>
        <v>-</v>
      </c>
      <c r="G64" s="193" t="s">
        <v>227</v>
      </c>
      <c r="H64" s="116" t="str">
        <f t="shared" si="9"/>
        <v>-</v>
      </c>
      <c r="I64" s="193">
        <v>0.58630000000000004</v>
      </c>
      <c r="J64" s="116" t="str">
        <f t="shared" si="9"/>
        <v>-</v>
      </c>
      <c r="K64" s="193">
        <v>0.55459999999999998</v>
      </c>
      <c r="L64" s="116">
        <f t="shared" si="10"/>
        <v>-5.406788333617607E-2</v>
      </c>
      <c r="M64" s="193"/>
      <c r="N64" s="116"/>
      <c r="O64" s="116"/>
    </row>
    <row r="65" spans="2:17" ht="15.75" x14ac:dyDescent="0.25">
      <c r="B65" s="117" t="s">
        <v>30</v>
      </c>
      <c r="C65" s="195">
        <v>0.53227032255517392</v>
      </c>
      <c r="D65" s="119"/>
      <c r="E65" s="195">
        <v>0</v>
      </c>
      <c r="F65" s="119">
        <v>-1</v>
      </c>
      <c r="G65" s="195" t="s">
        <v>227</v>
      </c>
      <c r="H65" s="119" t="s">
        <v>227</v>
      </c>
      <c r="I65" s="195">
        <v>0.58309999999999995</v>
      </c>
      <c r="J65" s="119" t="s">
        <v>227</v>
      </c>
      <c r="K65" s="195">
        <v>0.6139</v>
      </c>
      <c r="L65" s="119">
        <v>5.282112845138065E-2</v>
      </c>
      <c r="M65" s="200"/>
      <c r="N65" s="199"/>
      <c r="O65" s="19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6" t="s">
        <v>307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2:17" ht="22.5" thickTop="1" thickBot="1" x14ac:dyDescent="0.3">
      <c r="B73" s="109"/>
      <c r="C73" s="294">
        <v>2019</v>
      </c>
      <c r="D73" s="295"/>
      <c r="E73" s="296" t="s">
        <v>282</v>
      </c>
      <c r="F73" s="295"/>
      <c r="G73" s="296" t="s">
        <v>283</v>
      </c>
      <c r="H73" s="295"/>
      <c r="I73" s="296" t="s">
        <v>284</v>
      </c>
      <c r="J73" s="295"/>
      <c r="K73" s="296">
        <v>2023</v>
      </c>
      <c r="L73" s="295"/>
      <c r="M73" s="296">
        <v>2024</v>
      </c>
      <c r="N73" s="297"/>
      <c r="O73" s="298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0.41549999999999998</v>
      </c>
      <c r="D75" s="116"/>
      <c r="E75" s="193" t="s">
        <v>227</v>
      </c>
      <c r="F75" s="116" t="str">
        <f t="shared" ref="F75:J86" si="13">IFERROR(E75/C75-1,"-")</f>
        <v>-</v>
      </c>
      <c r="G75" s="193" t="s">
        <v>227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0.70709999999999995</v>
      </c>
      <c r="L75" s="116" t="str">
        <f t="shared" ref="L75:L86" si="14">IFERROR(K75/I75-1,"-")</f>
        <v>-</v>
      </c>
      <c r="M75" s="193">
        <v>0.65749999999999997</v>
      </c>
      <c r="N75" s="116">
        <f t="shared" ref="N75:N83" si="15">IFERROR(M75/K75-1,"-")</f>
        <v>-7.0145665393862244E-2</v>
      </c>
      <c r="O75" s="116">
        <f>IFERROR(M75/C75-1,"-")</f>
        <v>0.58243080625752097</v>
      </c>
    </row>
    <row r="76" spans="2:17" x14ac:dyDescent="0.25">
      <c r="B76" s="114" t="s">
        <v>73</v>
      </c>
      <c r="C76" s="193">
        <v>0.48170000000000002</v>
      </c>
      <c r="D76" s="116"/>
      <c r="E76" s="193" t="s">
        <v>227</v>
      </c>
      <c r="F76" s="116" t="str">
        <f t="shared" si="13"/>
        <v>-</v>
      </c>
      <c r="G76" s="193" t="s">
        <v>227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0.76080000000000003</v>
      </c>
      <c r="L76" s="116" t="str">
        <f t="shared" si="14"/>
        <v>-</v>
      </c>
      <c r="M76" s="193">
        <v>0.81700000000000006</v>
      </c>
      <c r="N76" s="116">
        <f t="shared" si="15"/>
        <v>7.3869610935856977E-2</v>
      </c>
      <c r="O76" s="116">
        <f t="shared" ref="O76:O83" si="16">IFERROR(M76/C76-1,"-")</f>
        <v>0.69607639609715588</v>
      </c>
    </row>
    <row r="77" spans="2:17" x14ac:dyDescent="0.25">
      <c r="B77" s="114" t="s">
        <v>75</v>
      </c>
      <c r="C77" s="193">
        <v>0.60489999999999999</v>
      </c>
      <c r="D77" s="116"/>
      <c r="E77" s="193" t="s">
        <v>227</v>
      </c>
      <c r="F77" s="116" t="str">
        <f t="shared" si="13"/>
        <v>-</v>
      </c>
      <c r="G77" s="193" t="s">
        <v>227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0.72709999999999997</v>
      </c>
      <c r="L77" s="116" t="str">
        <f t="shared" si="14"/>
        <v>-</v>
      </c>
      <c r="M77" s="193">
        <v>0.68010000000000004</v>
      </c>
      <c r="N77" s="116">
        <f t="shared" si="15"/>
        <v>-6.4640352083619734E-2</v>
      </c>
      <c r="O77" s="116">
        <f t="shared" si="16"/>
        <v>0.12431806910233112</v>
      </c>
    </row>
    <row r="78" spans="2:17" x14ac:dyDescent="0.25">
      <c r="B78" s="114" t="s">
        <v>77</v>
      </c>
      <c r="C78" s="193">
        <v>0.52359999999999995</v>
      </c>
      <c r="D78" s="116"/>
      <c r="E78" s="193" t="s">
        <v>227</v>
      </c>
      <c r="F78" s="116" t="str">
        <f t="shared" si="13"/>
        <v>-</v>
      </c>
      <c r="G78" s="193" t="s">
        <v>227</v>
      </c>
      <c r="H78" s="116" t="str">
        <f t="shared" si="13"/>
        <v>-</v>
      </c>
      <c r="I78" s="193">
        <v>0.40850000000000003</v>
      </c>
      <c r="J78" s="116" t="str">
        <f t="shared" si="13"/>
        <v>-</v>
      </c>
      <c r="K78" s="193">
        <v>0.63600000000000001</v>
      </c>
      <c r="L78" s="116">
        <f t="shared" si="14"/>
        <v>0.55691554467564242</v>
      </c>
      <c r="M78" s="193">
        <v>0.53420000000000001</v>
      </c>
      <c r="N78" s="116">
        <f t="shared" si="15"/>
        <v>-0.16006289308176103</v>
      </c>
      <c r="O78" s="116">
        <f t="shared" si="16"/>
        <v>2.0244461420932058E-2</v>
      </c>
    </row>
    <row r="79" spans="2:17" x14ac:dyDescent="0.25">
      <c r="B79" s="114" t="s">
        <v>79</v>
      </c>
      <c r="C79" s="193">
        <v>0.48</v>
      </c>
      <c r="D79" s="116"/>
      <c r="E79" s="193" t="s">
        <v>227</v>
      </c>
      <c r="F79" s="116" t="str">
        <f t="shared" si="13"/>
        <v>-</v>
      </c>
      <c r="G79" s="193" t="s">
        <v>227</v>
      </c>
      <c r="H79" s="116" t="str">
        <f t="shared" si="13"/>
        <v>-</v>
      </c>
      <c r="I79" s="193">
        <v>0.43520000000000003</v>
      </c>
      <c r="J79" s="116" t="str">
        <f t="shared" si="13"/>
        <v>-</v>
      </c>
      <c r="K79" s="193">
        <v>0.45669999999999999</v>
      </c>
      <c r="L79" s="116">
        <f t="shared" si="14"/>
        <v>4.9402573529411686E-2</v>
      </c>
      <c r="M79" s="193">
        <v>0.44140000000000001</v>
      </c>
      <c r="N79" s="116">
        <f t="shared" si="15"/>
        <v>-3.3501204291657483E-2</v>
      </c>
      <c r="O79" s="116">
        <f t="shared" si="16"/>
        <v>-8.0416666666666581E-2</v>
      </c>
    </row>
    <row r="80" spans="2:17" x14ac:dyDescent="0.25">
      <c r="B80" s="114" t="s">
        <v>81</v>
      </c>
      <c r="C80" s="193">
        <v>0.48710000000000003</v>
      </c>
      <c r="D80" s="116"/>
      <c r="E80" s="193" t="s">
        <v>227</v>
      </c>
      <c r="F80" s="116" t="str">
        <f t="shared" si="13"/>
        <v>-</v>
      </c>
      <c r="G80" s="193" t="s">
        <v>227</v>
      </c>
      <c r="H80" s="116" t="str">
        <f t="shared" si="13"/>
        <v>-</v>
      </c>
      <c r="I80" s="193">
        <v>0.3947</v>
      </c>
      <c r="J80" s="116" t="str">
        <f t="shared" si="13"/>
        <v>-</v>
      </c>
      <c r="K80" s="193">
        <v>0.45240000000000002</v>
      </c>
      <c r="L80" s="116">
        <f t="shared" si="14"/>
        <v>0.14618697745122877</v>
      </c>
      <c r="M80" s="193">
        <v>0.48080000000000001</v>
      </c>
      <c r="N80" s="116">
        <f t="shared" si="15"/>
        <v>6.2776304155614415E-2</v>
      </c>
      <c r="O80" s="116">
        <f t="shared" si="16"/>
        <v>-1.2933689180866459E-2</v>
      </c>
    </row>
    <row r="81" spans="2:15" x14ac:dyDescent="0.25">
      <c r="B81" s="114" t="s">
        <v>83</v>
      </c>
      <c r="C81" s="193">
        <v>0.42749999999999999</v>
      </c>
      <c r="D81" s="116"/>
      <c r="E81" s="193" t="s">
        <v>227</v>
      </c>
      <c r="F81" s="116" t="str">
        <f t="shared" si="13"/>
        <v>-</v>
      </c>
      <c r="G81" s="193" t="s">
        <v>227</v>
      </c>
      <c r="H81" s="116" t="str">
        <f t="shared" si="13"/>
        <v>-</v>
      </c>
      <c r="I81" s="193">
        <v>0.50130000000000008</v>
      </c>
      <c r="J81" s="116" t="str">
        <f t="shared" si="13"/>
        <v>-</v>
      </c>
      <c r="K81" s="193">
        <v>0</v>
      </c>
      <c r="L81" s="116">
        <f t="shared" si="14"/>
        <v>-1</v>
      </c>
      <c r="M81" s="193">
        <v>0.56559999999999999</v>
      </c>
      <c r="N81" s="116" t="str">
        <f t="shared" si="15"/>
        <v>-</v>
      </c>
      <c r="O81" s="116">
        <f t="shared" si="16"/>
        <v>0.32304093567251457</v>
      </c>
    </row>
    <row r="82" spans="2:15" x14ac:dyDescent="0.25">
      <c r="B82" s="114" t="s">
        <v>85</v>
      </c>
      <c r="C82" s="193">
        <v>0.3851</v>
      </c>
      <c r="D82" s="116"/>
      <c r="E82" s="193" t="s">
        <v>227</v>
      </c>
      <c r="F82" s="116" t="str">
        <f t="shared" si="13"/>
        <v>-</v>
      </c>
      <c r="G82" s="193" t="s">
        <v>227</v>
      </c>
      <c r="H82" s="116" t="str">
        <f t="shared" si="13"/>
        <v>-</v>
      </c>
      <c r="I82" s="193">
        <v>0.43680000000000002</v>
      </c>
      <c r="J82" s="116" t="str">
        <f t="shared" si="13"/>
        <v>-</v>
      </c>
      <c r="K82" s="193">
        <v>0</v>
      </c>
      <c r="L82" s="116">
        <f t="shared" si="14"/>
        <v>-1</v>
      </c>
      <c r="M82" s="193">
        <v>0.1913</v>
      </c>
      <c r="N82" s="116" t="str">
        <f t="shared" si="15"/>
        <v>-</v>
      </c>
      <c r="O82" s="116">
        <f t="shared" si="16"/>
        <v>-0.50324591015320697</v>
      </c>
    </row>
    <row r="83" spans="2:15" x14ac:dyDescent="0.25">
      <c r="B83" s="114" t="s">
        <v>87</v>
      </c>
      <c r="C83" s="193">
        <v>0.48119999999999996</v>
      </c>
      <c r="D83" s="116"/>
      <c r="E83" s="193" t="s">
        <v>227</v>
      </c>
      <c r="F83" s="116" t="str">
        <f t="shared" si="13"/>
        <v>-</v>
      </c>
      <c r="G83" s="193" t="s">
        <v>227</v>
      </c>
      <c r="H83" s="116" t="str">
        <f t="shared" si="13"/>
        <v>-</v>
      </c>
      <c r="I83" s="193">
        <v>0.48729999999999996</v>
      </c>
      <c r="J83" s="116" t="str">
        <f t="shared" si="13"/>
        <v>-</v>
      </c>
      <c r="K83" s="193">
        <v>0.49520000000000003</v>
      </c>
      <c r="L83" s="116">
        <f t="shared" si="14"/>
        <v>1.6211779191463327E-2</v>
      </c>
      <c r="M83" s="193">
        <v>0.5151</v>
      </c>
      <c r="N83" s="116">
        <f t="shared" si="15"/>
        <v>4.0185783521809348E-2</v>
      </c>
      <c r="O83" s="116">
        <f t="shared" si="16"/>
        <v>7.0448877805486365E-2</v>
      </c>
    </row>
    <row r="84" spans="2:15" x14ac:dyDescent="0.25">
      <c r="B84" s="114" t="s">
        <v>89</v>
      </c>
      <c r="C84" s="193">
        <v>0.47409999999999997</v>
      </c>
      <c r="D84" s="116"/>
      <c r="E84" s="193" t="s">
        <v>227</v>
      </c>
      <c r="F84" s="116" t="str">
        <f t="shared" si="13"/>
        <v>-</v>
      </c>
      <c r="G84" s="193" t="s">
        <v>227</v>
      </c>
      <c r="H84" s="116" t="str">
        <f t="shared" si="13"/>
        <v>-</v>
      </c>
      <c r="I84" s="193">
        <v>0.67430000000000012</v>
      </c>
      <c r="J84" s="116" t="str">
        <f t="shared" si="13"/>
        <v>-</v>
      </c>
      <c r="K84" s="193">
        <v>0.55409999999999993</v>
      </c>
      <c r="L84" s="116">
        <f t="shared" si="14"/>
        <v>-0.17825893519205127</v>
      </c>
      <c r="M84" s="193">
        <v>0.57179999999999997</v>
      </c>
      <c r="N84" s="116">
        <f>IFERROR(M84/K84-1,"-")</f>
        <v>3.1943692474282637E-2</v>
      </c>
      <c r="O84" s="116">
        <f>IFERROR(M84/C84-1,"-")</f>
        <v>0.20607466779160521</v>
      </c>
    </row>
    <row r="85" spans="2:15" x14ac:dyDescent="0.25">
      <c r="B85" s="114" t="s">
        <v>91</v>
      </c>
      <c r="C85" s="193">
        <v>0.54959999999999998</v>
      </c>
      <c r="D85" s="116"/>
      <c r="E85" s="193" t="s">
        <v>227</v>
      </c>
      <c r="F85" s="116" t="str">
        <f t="shared" si="13"/>
        <v>-</v>
      </c>
      <c r="G85" s="193" t="s">
        <v>227</v>
      </c>
      <c r="H85" s="116" t="str">
        <f t="shared" si="13"/>
        <v>-</v>
      </c>
      <c r="I85" s="193">
        <v>0.62860000000000005</v>
      </c>
      <c r="J85" s="116" t="str">
        <f t="shared" si="13"/>
        <v>-</v>
      </c>
      <c r="K85" s="193">
        <v>0.69180000000000008</v>
      </c>
      <c r="L85" s="116">
        <f t="shared" si="14"/>
        <v>0.10054088450524978</v>
      </c>
      <c r="M85" s="193">
        <v>0.74609999999999999</v>
      </c>
      <c r="N85" s="116">
        <f>IFERROR(M85/K85-1,"-")</f>
        <v>7.8490893321769173E-2</v>
      </c>
      <c r="O85" s="116">
        <f>IFERROR(M85/C85-1,"-")</f>
        <v>0.35753275109170302</v>
      </c>
    </row>
    <row r="86" spans="2:15" x14ac:dyDescent="0.25">
      <c r="B86" s="114" t="s">
        <v>93</v>
      </c>
      <c r="C86" s="193">
        <v>0.57409999999999994</v>
      </c>
      <c r="D86" s="116"/>
      <c r="E86" s="193" t="s">
        <v>227</v>
      </c>
      <c r="F86" s="116" t="str">
        <f t="shared" si="13"/>
        <v>-</v>
      </c>
      <c r="G86" s="193" t="s">
        <v>227</v>
      </c>
      <c r="H86" s="116" t="str">
        <f t="shared" si="13"/>
        <v>-</v>
      </c>
      <c r="I86" s="193">
        <v>0.61899999999999999</v>
      </c>
      <c r="J86" s="116" t="str">
        <f t="shared" si="13"/>
        <v>-</v>
      </c>
      <c r="K86" s="193">
        <v>0.6845</v>
      </c>
      <c r="L86" s="116">
        <f t="shared" si="14"/>
        <v>0.10581583198707589</v>
      </c>
      <c r="M86" s="193"/>
      <c r="N86" s="116"/>
      <c r="O86" s="116"/>
    </row>
    <row r="87" spans="2:15" ht="15.75" x14ac:dyDescent="0.25">
      <c r="B87" s="117" t="s">
        <v>30</v>
      </c>
      <c r="C87" s="195">
        <v>0.49036666666666662</v>
      </c>
      <c r="D87" s="119"/>
      <c r="E87" s="195" t="s">
        <v>227</v>
      </c>
      <c r="F87" s="119" t="s">
        <v>227</v>
      </c>
      <c r="G87" s="195" t="s">
        <v>227</v>
      </c>
      <c r="H87" s="119" t="s">
        <v>227</v>
      </c>
      <c r="I87" s="195">
        <v>0.58309999999999995</v>
      </c>
      <c r="J87" s="119" t="s">
        <v>227</v>
      </c>
      <c r="K87" s="195">
        <v>0.6139</v>
      </c>
      <c r="L87" s="119">
        <v>5.282112845138065E-2</v>
      </c>
      <c r="M87" s="198"/>
      <c r="N87" s="199"/>
      <c r="O87" s="199"/>
    </row>
    <row r="88" spans="2:15" ht="6" customHeight="1" x14ac:dyDescent="0.25"/>
    <row r="89" spans="2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</sheetData>
  <mergeCells count="33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9EB96-B0FF-45A6-BE95-69709B3D590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48058-3C45-472F-A3BE-566A91C3E6B9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6" t="s">
        <v>160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6"/>
      <c r="R5" s="266" t="s">
        <v>161</v>
      </c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H5" s="266" t="s">
        <v>162</v>
      </c>
      <c r="AI5" s="266"/>
      <c r="AJ5" s="266"/>
      <c r="AK5" s="266"/>
      <c r="AL5" s="266"/>
      <c r="AM5" s="266"/>
      <c r="AN5" s="266"/>
      <c r="AO5" s="266"/>
      <c r="AP5" s="266"/>
      <c r="AQ5" s="266"/>
      <c r="AR5" s="266"/>
      <c r="AS5" s="266"/>
      <c r="AT5" s="266"/>
      <c r="AU5" s="266"/>
      <c r="AV5" s="266"/>
      <c r="AW5" s="266"/>
      <c r="AX5" s="266"/>
      <c r="AY5" s="266"/>
      <c r="AZ5" s="266"/>
      <c r="BA5" s="266"/>
      <c r="BB5" s="266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259</v>
      </c>
      <c r="D7" s="202" t="s">
        <v>266</v>
      </c>
      <c r="E7" s="202" t="s">
        <v>261</v>
      </c>
      <c r="F7" s="90" t="s">
        <v>262</v>
      </c>
      <c r="G7" s="90" t="s">
        <v>263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233</v>
      </c>
      <c r="K7" s="204" t="s">
        <v>223</v>
      </c>
      <c r="L7" s="204" t="s">
        <v>224</v>
      </c>
      <c r="M7" s="13" t="s">
        <v>225</v>
      </c>
      <c r="N7" s="13" t="s">
        <v>226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259</v>
      </c>
      <c r="T7" s="204" t="s">
        <v>266</v>
      </c>
      <c r="U7" s="204" t="s">
        <v>261</v>
      </c>
      <c r="V7" s="90" t="s">
        <v>262</v>
      </c>
      <c r="W7" s="90" t="s">
        <v>263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233</v>
      </c>
      <c r="AA7" s="202" t="s">
        <v>223</v>
      </c>
      <c r="AB7" s="202" t="s">
        <v>224</v>
      </c>
      <c r="AC7" s="13" t="s">
        <v>225</v>
      </c>
      <c r="AD7" s="13" t="s">
        <v>226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259</v>
      </c>
      <c r="AJ7" s="204" t="s">
        <v>266</v>
      </c>
      <c r="AK7" s="204" t="s">
        <v>261</v>
      </c>
      <c r="AL7" s="90" t="s">
        <v>262</v>
      </c>
      <c r="AM7" s="90" t="s">
        <v>263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233</v>
      </c>
      <c r="AT7" s="204" t="s">
        <v>223</v>
      </c>
      <c r="AU7" s="204" t="s">
        <v>224</v>
      </c>
      <c r="AV7" s="13" t="s">
        <v>225</v>
      </c>
      <c r="AW7" s="13" t="s">
        <v>226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87.232279267008167</v>
      </c>
      <c r="D8" s="208">
        <v>96.738889865871627</v>
      </c>
      <c r="E8" s="208">
        <v>104.07276898017454</v>
      </c>
      <c r="F8" s="209">
        <v>111.89251059570053</v>
      </c>
      <c r="G8" s="208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7">
        <v>88.76</v>
      </c>
      <c r="K8" s="210">
        <v>105.49</v>
      </c>
      <c r="L8" s="210">
        <v>109.02</v>
      </c>
      <c r="M8" s="210">
        <v>2921.31</v>
      </c>
      <c r="N8" s="210">
        <v>3131.39</v>
      </c>
      <c r="O8" s="132">
        <f t="shared" ref="O8:O18" si="1">N8/M8-1</f>
        <v>7.1912943165908461E-2</v>
      </c>
      <c r="P8" s="211">
        <f t="shared" ref="P8:P18" si="2">N8/J8-1</f>
        <v>34.27929247408742</v>
      </c>
      <c r="R8" s="206" t="s">
        <v>43</v>
      </c>
      <c r="S8" s="207">
        <v>69.880590061382236</v>
      </c>
      <c r="T8" s="209">
        <v>50.083775993777039</v>
      </c>
      <c r="U8" s="209">
        <v>78.948605319852987</v>
      </c>
      <c r="V8" s="209">
        <v>91.457347747777192</v>
      </c>
      <c r="W8" s="209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7">
        <v>25.34</v>
      </c>
      <c r="AA8" s="210">
        <v>82.66</v>
      </c>
      <c r="AB8" s="210">
        <v>92.53</v>
      </c>
      <c r="AC8" s="210">
        <v>2566.19</v>
      </c>
      <c r="AD8" s="210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2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3">
        <v>18512735.440000001</v>
      </c>
      <c r="AT8" s="214">
        <v>120781476.98</v>
      </c>
      <c r="AU8" s="214">
        <v>146090301.33000001</v>
      </c>
      <c r="AV8" s="214">
        <v>526456492.38999999</v>
      </c>
      <c r="AW8" s="214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106.28018758683909</v>
      </c>
      <c r="D9" s="216">
        <v>123.1070788831336</v>
      </c>
      <c r="E9" s="216">
        <v>128.85206759404383</v>
      </c>
      <c r="F9" s="216">
        <v>136.16014601016295</v>
      </c>
      <c r="G9" s="216">
        <v>148.65451923950542</v>
      </c>
      <c r="H9" s="74">
        <f>G9/F9-1</f>
        <v>9.1762337184993159E-2</v>
      </c>
      <c r="I9" s="74">
        <f t="shared" si="0"/>
        <v>0.39870395992708652</v>
      </c>
      <c r="J9" s="215">
        <v>110.73</v>
      </c>
      <c r="K9" s="216">
        <v>135.63999999999999</v>
      </c>
      <c r="L9" s="216">
        <v>138.49</v>
      </c>
      <c r="M9" s="216">
        <v>153.25</v>
      </c>
      <c r="N9" s="216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5">
        <v>89.444849069632653</v>
      </c>
      <c r="T9" s="216">
        <v>68.968584146601117</v>
      </c>
      <c r="U9" s="216">
        <v>105.61870343088057</v>
      </c>
      <c r="V9" s="216">
        <v>116.84868277938762</v>
      </c>
      <c r="W9" s="216">
        <v>128.48438335799833</v>
      </c>
      <c r="X9" s="74">
        <f t="shared" si="3"/>
        <v>9.957921905357825E-2</v>
      </c>
      <c r="Y9" s="74">
        <f t="shared" si="4"/>
        <v>0.43646486851326083</v>
      </c>
      <c r="Z9" s="215">
        <v>35.590000000000003</v>
      </c>
      <c r="AA9" s="216">
        <v>112.68</v>
      </c>
      <c r="AB9" s="216">
        <v>121.6</v>
      </c>
      <c r="AC9" s="216">
        <v>136.94999999999999</v>
      </c>
      <c r="AD9" s="216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7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8">
        <v>8523649.4100000001</v>
      </c>
      <c r="AT9" s="219">
        <v>60246299.920000002</v>
      </c>
      <c r="AU9" s="219">
        <v>69816940</v>
      </c>
      <c r="AV9" s="219">
        <v>81885386.510000005</v>
      </c>
      <c r="AW9" s="219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5">
        <v>84.197567277175338</v>
      </c>
      <c r="D10" s="216">
        <v>83.409747620419338</v>
      </c>
      <c r="E10" s="216">
        <v>92.183339986703388</v>
      </c>
      <c r="F10" s="216">
        <v>99.74063677813794</v>
      </c>
      <c r="G10" s="216">
        <v>114.16333542730909</v>
      </c>
      <c r="H10" s="74">
        <f>G10/F10-1</f>
        <v>0.1446020309781344</v>
      </c>
      <c r="I10" s="74">
        <f t="shared" si="0"/>
        <v>0.35589826546279579</v>
      </c>
      <c r="J10" s="215">
        <v>73.19</v>
      </c>
      <c r="K10" s="216">
        <v>93.03</v>
      </c>
      <c r="L10" s="216">
        <v>97.67</v>
      </c>
      <c r="M10" s="216">
        <v>110.27</v>
      </c>
      <c r="N10" s="216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5">
        <v>67.848630378631881</v>
      </c>
      <c r="T10" s="216">
        <v>39.874286537102982</v>
      </c>
      <c r="U10" s="216">
        <v>69.84325551176326</v>
      </c>
      <c r="V10" s="216">
        <v>82.312310810503618</v>
      </c>
      <c r="W10" s="216">
        <v>95.636068741358471</v>
      </c>
      <c r="X10" s="74">
        <f t="shared" si="3"/>
        <v>0.16186834994255372</v>
      </c>
      <c r="Y10" s="74">
        <f t="shared" si="4"/>
        <v>0.40955046856005373</v>
      </c>
      <c r="Z10" s="215">
        <v>18.399999999999999</v>
      </c>
      <c r="AA10" s="216">
        <v>74.430000000000007</v>
      </c>
      <c r="AB10" s="216">
        <v>83.12</v>
      </c>
      <c r="AC10" s="216">
        <v>98.91</v>
      </c>
      <c r="AD10" s="216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7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8">
        <v>3978476.34</v>
      </c>
      <c r="AT10" s="219">
        <v>30038738</v>
      </c>
      <c r="AU10" s="219">
        <v>37475223.869999997</v>
      </c>
      <c r="AV10" s="219">
        <v>42944731.969999999</v>
      </c>
      <c r="AW10" s="219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5">
        <v>67.16080862817941</v>
      </c>
      <c r="D11" s="216">
        <v>64.142499283799722</v>
      </c>
      <c r="E11" s="216">
        <v>74.276361274862467</v>
      </c>
      <c r="F11" s="216">
        <v>79.903761248264104</v>
      </c>
      <c r="G11" s="216">
        <v>88.273177124093067</v>
      </c>
      <c r="H11" s="74">
        <f>G11/F11-1</f>
        <v>0.10474370348881146</v>
      </c>
      <c r="I11" s="74">
        <f t="shared" si="0"/>
        <v>0.31435548390725154</v>
      </c>
      <c r="J11" s="215">
        <v>52.46</v>
      </c>
      <c r="K11" s="216">
        <v>68.38</v>
      </c>
      <c r="L11" s="216">
        <v>75.72</v>
      </c>
      <c r="M11" s="216">
        <v>92.38</v>
      </c>
      <c r="N11" s="216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5">
        <v>47.116585456334349</v>
      </c>
      <c r="T11" s="216">
        <v>33.910788910917773</v>
      </c>
      <c r="U11" s="216">
        <v>50.884724657424201</v>
      </c>
      <c r="V11" s="216">
        <v>53.255408657396089</v>
      </c>
      <c r="W11" s="216">
        <v>62.592673924088331</v>
      </c>
      <c r="X11" s="74">
        <f t="shared" si="3"/>
        <v>0.17532989610052474</v>
      </c>
      <c r="Y11" s="74">
        <f t="shared" si="4"/>
        <v>0.32846371013231779</v>
      </c>
      <c r="Z11" s="215">
        <v>20.58</v>
      </c>
      <c r="AA11" s="216">
        <v>60.93</v>
      </c>
      <c r="AB11" s="216">
        <v>58.99</v>
      </c>
      <c r="AC11" s="216">
        <v>83.19</v>
      </c>
      <c r="AD11" s="216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7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8">
        <v>88908.32</v>
      </c>
      <c r="AT11" s="219">
        <v>709235.89</v>
      </c>
      <c r="AU11" s="219">
        <v>780395.75</v>
      </c>
      <c r="AV11" s="219">
        <v>1123048.46</v>
      </c>
      <c r="AW11" s="219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5">
        <v>141.61664555305154</v>
      </c>
      <c r="D12" s="216">
        <v>155.23031022346311</v>
      </c>
      <c r="E12" s="216">
        <v>186.77533185229777</v>
      </c>
      <c r="F12" s="216">
        <v>199.42281108968533</v>
      </c>
      <c r="G12" s="216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5">
        <v>149.63</v>
      </c>
      <c r="K12" s="216">
        <v>130.75</v>
      </c>
      <c r="L12" s="216">
        <v>144.41</v>
      </c>
      <c r="M12" s="216">
        <v>262.73</v>
      </c>
      <c r="N12" s="216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5">
        <v>104.50635485176183</v>
      </c>
      <c r="T12" s="216">
        <v>45.73768608653738</v>
      </c>
      <c r="U12" s="216">
        <v>94.907352089072404</v>
      </c>
      <c r="V12" s="216">
        <v>109.3497013742879</v>
      </c>
      <c r="W12" s="216">
        <v>121.23411965273465</v>
      </c>
      <c r="X12" s="74">
        <f t="shared" si="3"/>
        <v>0.10868267703601808</v>
      </c>
      <c r="Y12" s="74">
        <f t="shared" si="4"/>
        <v>0.16006457047229805</v>
      </c>
      <c r="Z12" s="215">
        <v>23.45</v>
      </c>
      <c r="AA12" s="216">
        <v>71.12</v>
      </c>
      <c r="AB12" s="216">
        <v>91.77</v>
      </c>
      <c r="AC12" s="216">
        <v>176.29</v>
      </c>
      <c r="AD12" s="216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7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8">
        <v>1284125.23</v>
      </c>
      <c r="AT12" s="219">
        <v>3204581.44</v>
      </c>
      <c r="AU12" s="219">
        <v>4545355.21</v>
      </c>
      <c r="AV12" s="219">
        <v>8091866.0499999998</v>
      </c>
      <c r="AW12" s="219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5">
        <v>52.542370329642516</v>
      </c>
      <c r="D13" s="216">
        <v>49.602728688947906</v>
      </c>
      <c r="E13" s="216">
        <v>57.651913750142157</v>
      </c>
      <c r="F13" s="216">
        <v>65.101617086562655</v>
      </c>
      <c r="G13" s="216">
        <v>73.583384151379633</v>
      </c>
      <c r="H13" s="74">
        <f t="shared" si="17"/>
        <v>0.13028504427991638</v>
      </c>
      <c r="I13" s="74">
        <f t="shared" si="0"/>
        <v>0.40045802444254286</v>
      </c>
      <c r="J13" s="215">
        <v>37.18</v>
      </c>
      <c r="K13" s="216">
        <v>58.91</v>
      </c>
      <c r="L13" s="216">
        <v>60.47</v>
      </c>
      <c r="M13" s="216">
        <v>73.510000000000005</v>
      </c>
      <c r="N13" s="216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5">
        <v>40.837947578593784</v>
      </c>
      <c r="T13" s="216">
        <v>26.795900821592188</v>
      </c>
      <c r="U13" s="216">
        <v>40.600693942416498</v>
      </c>
      <c r="V13" s="216">
        <v>51.1901357025015</v>
      </c>
      <c r="W13" s="216">
        <v>60.295329053192198</v>
      </c>
      <c r="X13" s="74">
        <f t="shared" si="3"/>
        <v>0.1778700764461103</v>
      </c>
      <c r="Y13" s="74">
        <f t="shared" si="4"/>
        <v>0.47645346126056243</v>
      </c>
      <c r="Z13" s="215">
        <v>9.32</v>
      </c>
      <c r="AA13" s="216">
        <v>40.869999999999997</v>
      </c>
      <c r="AB13" s="216">
        <v>50.82</v>
      </c>
      <c r="AC13" s="216">
        <v>61.88</v>
      </c>
      <c r="AD13" s="216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7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8">
        <v>866429.78</v>
      </c>
      <c r="AT13" s="219">
        <v>10077392.939999999</v>
      </c>
      <c r="AU13" s="219">
        <v>13377747.789999999</v>
      </c>
      <c r="AV13" s="219">
        <v>17562019.460000001</v>
      </c>
      <c r="AW13" s="219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5">
        <v>80.723260524554448</v>
      </c>
      <c r="D14" s="216">
        <v>83.108601378255329</v>
      </c>
      <c r="E14" s="216">
        <v>88.102881940468919</v>
      </c>
      <c r="F14" s="216">
        <v>96.990287539416215</v>
      </c>
      <c r="G14" s="216">
        <v>106.87574285208477</v>
      </c>
      <c r="H14" s="74">
        <f t="shared" si="17"/>
        <v>0.1019221157443333</v>
      </c>
      <c r="I14" s="74">
        <f t="shared" si="0"/>
        <v>0.32397703162120473</v>
      </c>
      <c r="J14" s="215">
        <v>77.489999999999995</v>
      </c>
      <c r="K14" s="216">
        <v>94.46</v>
      </c>
      <c r="L14" s="216">
        <v>99.76</v>
      </c>
      <c r="M14" s="216">
        <v>118.31</v>
      </c>
      <c r="N14" s="216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5">
        <v>51.176911189686138</v>
      </c>
      <c r="T14" s="216">
        <v>43.318349466567163</v>
      </c>
      <c r="U14" s="216">
        <v>63.930435750186014</v>
      </c>
      <c r="V14" s="216">
        <v>72.575947070356932</v>
      </c>
      <c r="W14" s="216">
        <v>79.95708382649039</v>
      </c>
      <c r="X14" s="74">
        <f t="shared" si="3"/>
        <v>0.10170224508373282</v>
      </c>
      <c r="Y14" s="74">
        <f t="shared" si="4"/>
        <v>0.56236634778779737</v>
      </c>
      <c r="Z14" s="215">
        <v>36.33</v>
      </c>
      <c r="AA14" s="216">
        <v>73.72</v>
      </c>
      <c r="AB14" s="216">
        <v>81.010000000000005</v>
      </c>
      <c r="AC14" s="216">
        <v>105.7</v>
      </c>
      <c r="AD14" s="216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7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8">
        <v>160197.32</v>
      </c>
      <c r="AT14" s="219">
        <v>698875.6</v>
      </c>
      <c r="AU14" s="219">
        <v>823834.76</v>
      </c>
      <c r="AV14" s="219">
        <v>1090866.23</v>
      </c>
      <c r="AW14" s="219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5">
        <v>84.723851734048139</v>
      </c>
      <c r="D15" s="216">
        <v>124.85761728973627</v>
      </c>
      <c r="E15" s="216">
        <v>126.86035094191953</v>
      </c>
      <c r="F15" s="216">
        <v>147.54834169654006</v>
      </c>
      <c r="G15" s="216">
        <v>164.16015568848897</v>
      </c>
      <c r="H15" s="74">
        <f t="shared" si="17"/>
        <v>0.11258556891214755</v>
      </c>
      <c r="I15" s="74">
        <f t="shared" si="0"/>
        <v>0.93759080033087794</v>
      </c>
      <c r="J15" s="215">
        <v>132.72</v>
      </c>
      <c r="K15" s="216">
        <v>110.91</v>
      </c>
      <c r="L15" s="216">
        <v>141.82</v>
      </c>
      <c r="M15" s="216">
        <v>148.51</v>
      </c>
      <c r="N15" s="216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5">
        <v>67.431236848948842</v>
      </c>
      <c r="T15" s="216">
        <v>81.235983485701468</v>
      </c>
      <c r="U15" s="216">
        <v>94.765816423433947</v>
      </c>
      <c r="V15" s="216">
        <v>120.83212131838611</v>
      </c>
      <c r="W15" s="216">
        <v>141.07893632205003</v>
      </c>
      <c r="X15" s="74">
        <f t="shared" si="3"/>
        <v>0.16756152902682753</v>
      </c>
      <c r="Y15" s="74">
        <f t="shared" si="4"/>
        <v>1.0921896574146741</v>
      </c>
      <c r="Z15" s="215">
        <v>71.45</v>
      </c>
      <c r="AA15" s="216">
        <v>93.36</v>
      </c>
      <c r="AB15" s="216">
        <v>112.23</v>
      </c>
      <c r="AC15" s="216">
        <v>131.36000000000001</v>
      </c>
      <c r="AD15" s="216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7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8">
        <v>1438367.6</v>
      </c>
      <c r="AT15" s="219">
        <v>4313220.38</v>
      </c>
      <c r="AU15" s="219">
        <v>6010171.8600000003</v>
      </c>
      <c r="AV15" s="219">
        <v>7046287.75</v>
      </c>
      <c r="AW15" s="219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5">
        <v>63.286162937655483</v>
      </c>
      <c r="D16" s="216">
        <v>67.80220771830254</v>
      </c>
      <c r="E16" s="216">
        <v>75.403863670467913</v>
      </c>
      <c r="F16" s="216">
        <v>85.550308369608189</v>
      </c>
      <c r="G16" s="216">
        <v>95.09830088504971</v>
      </c>
      <c r="H16" s="74">
        <f t="shared" si="17"/>
        <v>0.11160675744371074</v>
      </c>
      <c r="I16" s="74">
        <f t="shared" si="0"/>
        <v>0.5026713023940641</v>
      </c>
      <c r="J16" s="215">
        <v>60.45</v>
      </c>
      <c r="K16" s="216">
        <v>77.849999999999994</v>
      </c>
      <c r="L16" s="216">
        <v>78.95</v>
      </c>
      <c r="M16" s="216">
        <v>91.2</v>
      </c>
      <c r="N16" s="216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5">
        <v>42.917087731519054</v>
      </c>
      <c r="T16" s="216">
        <v>35.851933862727996</v>
      </c>
      <c r="U16" s="216">
        <v>52.408241682549821</v>
      </c>
      <c r="V16" s="216">
        <v>61.123431743545289</v>
      </c>
      <c r="W16" s="216">
        <v>67.790193400036074</v>
      </c>
      <c r="X16" s="74">
        <f t="shared" si="3"/>
        <v>0.10907047373358258</v>
      </c>
      <c r="Y16" s="74">
        <f t="shared" si="4"/>
        <v>0.5795618245142431</v>
      </c>
      <c r="Z16" s="215">
        <v>26.01</v>
      </c>
      <c r="AA16" s="216">
        <v>63.8</v>
      </c>
      <c r="AB16" s="216">
        <v>63.63</v>
      </c>
      <c r="AC16" s="216">
        <v>76.900000000000006</v>
      </c>
      <c r="AD16" s="216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7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8">
        <v>707603.45</v>
      </c>
      <c r="AT16" s="219">
        <v>2511209.04</v>
      </c>
      <c r="AU16" s="219">
        <v>2907364.88</v>
      </c>
      <c r="AV16" s="219">
        <v>3379825.89</v>
      </c>
      <c r="AW16" s="219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5">
        <v>92.449307814436125</v>
      </c>
      <c r="D17" s="216">
        <v>95.317966508166279</v>
      </c>
      <c r="E17" s="216">
        <v>112.99562215510745</v>
      </c>
      <c r="F17" s="216">
        <v>127.80209639577045</v>
      </c>
      <c r="G17" s="216">
        <v>139.6894174958143</v>
      </c>
      <c r="H17" s="74">
        <f t="shared" si="17"/>
        <v>9.3013506313948557E-2</v>
      </c>
      <c r="I17" s="74">
        <f t="shared" si="0"/>
        <v>0.51098391970871559</v>
      </c>
      <c r="J17" s="215">
        <v>84.41</v>
      </c>
      <c r="K17" s="216">
        <v>107.29</v>
      </c>
      <c r="L17" s="216">
        <v>112.19</v>
      </c>
      <c r="M17" s="216">
        <v>131.1</v>
      </c>
      <c r="N17" s="216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5">
        <v>70.832295650830943</v>
      </c>
      <c r="T17" s="216">
        <v>50.595239093933735</v>
      </c>
      <c r="U17" s="216">
        <v>87.134749361810961</v>
      </c>
      <c r="V17" s="216">
        <v>108.02256496644317</v>
      </c>
      <c r="W17" s="216">
        <v>120.8023326342695</v>
      </c>
      <c r="X17" s="74">
        <f t="shared" si="3"/>
        <v>0.1183064637633473</v>
      </c>
      <c r="Y17" s="74">
        <f t="shared" si="4"/>
        <v>0.7054696805220988</v>
      </c>
      <c r="Z17" s="215">
        <v>27.02</v>
      </c>
      <c r="AA17" s="216">
        <v>83.07</v>
      </c>
      <c r="AB17" s="216">
        <v>98.38</v>
      </c>
      <c r="AC17" s="216">
        <v>119.93</v>
      </c>
      <c r="AD17" s="216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7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8">
        <v>1186870.6000000001</v>
      </c>
      <c r="AT17" s="219">
        <v>6781407.1299999999</v>
      </c>
      <c r="AU17" s="219">
        <v>8033533.6399999997</v>
      </c>
      <c r="AV17" s="219">
        <v>9793488.4600000009</v>
      </c>
      <c r="AW17" s="219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5">
        <v>54.893644856483505</v>
      </c>
      <c r="D18" s="216">
        <v>73.225520705719703</v>
      </c>
      <c r="E18" s="216">
        <v>63.239056646158929</v>
      </c>
      <c r="F18" s="216">
        <v>68.839944467302104</v>
      </c>
      <c r="G18" s="216">
        <v>71.501426277239077</v>
      </c>
      <c r="H18" s="74">
        <f t="shared" si="17"/>
        <v>3.8661882000807557E-2</v>
      </c>
      <c r="I18" s="74">
        <f t="shared" si="0"/>
        <v>0.30254470192634741</v>
      </c>
      <c r="J18" s="215">
        <v>55.88</v>
      </c>
      <c r="K18" s="216">
        <v>72.959999999999994</v>
      </c>
      <c r="L18" s="216">
        <v>76.739999999999995</v>
      </c>
      <c r="M18" s="216">
        <v>80.25</v>
      </c>
      <c r="N18" s="216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5">
        <v>39.484878406131649</v>
      </c>
      <c r="T18" s="216">
        <v>27.400159533824013</v>
      </c>
      <c r="U18" s="216">
        <v>41.799626259250026</v>
      </c>
      <c r="V18" s="216">
        <v>52.956064418796082</v>
      </c>
      <c r="W18" s="216">
        <v>55.361447908010746</v>
      </c>
      <c r="X18" s="74">
        <f t="shared" si="3"/>
        <v>4.5422247963746054E-2</v>
      </c>
      <c r="Y18" s="74">
        <f t="shared" si="4"/>
        <v>0.40209239948966413</v>
      </c>
      <c r="Z18" s="215">
        <v>10.25</v>
      </c>
      <c r="AA18" s="216">
        <v>51.19</v>
      </c>
      <c r="AB18" s="216">
        <v>63.07</v>
      </c>
      <c r="AC18" s="216">
        <v>69.09</v>
      </c>
      <c r="AD18" s="216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7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8">
        <v>278107.39</v>
      </c>
      <c r="AT18" s="219">
        <v>2200516.66</v>
      </c>
      <c r="AU18" s="219">
        <v>2319733.58</v>
      </c>
      <c r="AV18" s="219">
        <v>2567976.67</v>
      </c>
      <c r="AW18" s="219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3" t="s">
        <v>163</v>
      </c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R21" s="283" t="s">
        <v>164</v>
      </c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H21" s="307" t="s">
        <v>165</v>
      </c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</row>
    <row r="22" spans="2:54" ht="24" customHeight="1" x14ac:dyDescent="0.25">
      <c r="B22" s="283" t="s">
        <v>166</v>
      </c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R22" s="308" t="s">
        <v>167</v>
      </c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  <c r="AE22" s="308"/>
      <c r="AF22" s="308"/>
      <c r="AP22" s="120"/>
      <c r="AQ22" s="120"/>
      <c r="AW22" s="52">
        <f>AW11/N11</f>
        <v>11979.888705385816</v>
      </c>
    </row>
    <row r="23" spans="2:54" x14ac:dyDescent="0.25"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6" t="s">
        <v>168</v>
      </c>
      <c r="C27" s="266"/>
      <c r="D27" s="266"/>
      <c r="E27" s="266"/>
      <c r="F27" s="266"/>
      <c r="G27" s="266"/>
      <c r="H27" s="266"/>
      <c r="I27" s="266"/>
      <c r="R27" s="266" t="s">
        <v>169</v>
      </c>
      <c r="S27" s="266"/>
      <c r="T27" s="266"/>
      <c r="U27" s="266"/>
      <c r="V27" s="266"/>
      <c r="W27" s="266"/>
      <c r="X27" s="266"/>
      <c r="Y27" s="266"/>
      <c r="AH27" s="266" t="s">
        <v>170</v>
      </c>
      <c r="AI27" s="266"/>
      <c r="AJ27" s="266"/>
      <c r="AK27" s="266"/>
      <c r="AL27" s="266"/>
      <c r="AM27" s="266"/>
      <c r="AN27" s="266"/>
      <c r="AO27" s="266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9" t="s">
        <v>55</v>
      </c>
      <c r="C42" s="309"/>
      <c r="D42" s="309"/>
      <c r="E42" s="309"/>
      <c r="F42" s="309"/>
      <c r="G42" s="309"/>
      <c r="H42" s="309"/>
      <c r="I42" s="309"/>
      <c r="R42" s="309" t="s">
        <v>55</v>
      </c>
      <c r="S42" s="309"/>
      <c r="T42" s="309"/>
      <c r="U42" s="309"/>
      <c r="V42" s="309"/>
      <c r="W42" s="309"/>
      <c r="X42" s="309"/>
      <c r="Y42" s="309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3" t="s">
        <v>163</v>
      </c>
      <c r="C43" s="283"/>
      <c r="D43" s="283"/>
      <c r="E43" s="283"/>
      <c r="F43" s="283"/>
      <c r="G43" s="283"/>
      <c r="H43" s="283"/>
      <c r="I43" s="283"/>
      <c r="R43" s="283" t="s">
        <v>164</v>
      </c>
      <c r="S43" s="283"/>
      <c r="T43" s="283"/>
      <c r="U43" s="283"/>
      <c r="V43" s="283"/>
      <c r="W43" s="283"/>
      <c r="X43" s="283"/>
      <c r="Y43" s="283"/>
      <c r="AH43" s="307" t="s">
        <v>165</v>
      </c>
      <c r="AI43" s="307"/>
      <c r="AJ43" s="307"/>
      <c r="AK43" s="307"/>
      <c r="AL43" s="307"/>
      <c r="AM43" s="307"/>
      <c r="AN43" s="307"/>
      <c r="AO43" s="307"/>
      <c r="AP43" s="307"/>
      <c r="AQ43" s="307"/>
      <c r="AR43" s="307"/>
    </row>
    <row r="44" spans="2:44" ht="24" customHeight="1" x14ac:dyDescent="0.25">
      <c r="B44" s="283" t="s">
        <v>166</v>
      </c>
      <c r="C44" s="283"/>
      <c r="D44" s="283"/>
      <c r="E44" s="283"/>
      <c r="F44" s="283"/>
      <c r="G44" s="283"/>
      <c r="H44" s="283"/>
      <c r="I44" s="283"/>
      <c r="R44" s="308" t="s">
        <v>167</v>
      </c>
      <c r="S44" s="308"/>
      <c r="T44" s="308"/>
      <c r="U44" s="308"/>
      <c r="V44" s="308"/>
      <c r="W44" s="308"/>
      <c r="X44" s="308"/>
      <c r="Y44" s="308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F2A68-05FE-4E6A-B588-82B6FD3BC9D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27191-FD6B-44A3-9979-317EA08EC579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308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309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259</v>
      </c>
      <c r="D5" s="172" t="s">
        <v>260</v>
      </c>
      <c r="E5" s="172" t="s">
        <v>266</v>
      </c>
      <c r="F5" s="172" t="s">
        <v>261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262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263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171</v>
      </c>
      <c r="C6" s="224">
        <v>50120</v>
      </c>
      <c r="D6" s="224">
        <v>20822</v>
      </c>
      <c r="E6" s="224">
        <v>28901</v>
      </c>
      <c r="F6" s="224">
        <v>46319</v>
      </c>
      <c r="G6" s="225">
        <f t="shared" ref="G6:G11" si="0">F6/E6-1</f>
        <v>0.60267810802394384</v>
      </c>
      <c r="H6" s="224">
        <f t="shared" ref="H6:H11" si="1">F6-E6</f>
        <v>17418</v>
      </c>
      <c r="I6" s="225"/>
      <c r="J6" s="224">
        <v>53572</v>
      </c>
      <c r="K6" s="225">
        <f t="shared" ref="K6:K11" si="2">J6/F6-1</f>
        <v>0.1565880092402685</v>
      </c>
      <c r="L6" s="224">
        <f t="shared" ref="L6:L11" si="3">J6-F6</f>
        <v>7253</v>
      </c>
      <c r="M6" s="225"/>
      <c r="N6" s="224">
        <v>52160</v>
      </c>
      <c r="O6" s="225">
        <f t="shared" ref="O6:O11" si="4">N6/J6-1</f>
        <v>-2.6357052191443242E-2</v>
      </c>
      <c r="P6" s="224">
        <f t="shared" ref="P6:P11" si="5">N6-J6</f>
        <v>-1412</v>
      </c>
      <c r="Q6" s="225">
        <f>N6/C6-1</f>
        <v>4.0702314445331123E-2</v>
      </c>
      <c r="R6" s="224">
        <f>N6-C6</f>
        <v>2040</v>
      </c>
      <c r="S6" s="225"/>
      <c r="T6" s="225"/>
      <c r="V6" s="29"/>
      <c r="AE6" s="1"/>
    </row>
    <row r="7" spans="1:31" ht="18.75" x14ac:dyDescent="0.3">
      <c r="A7" s="4"/>
      <c r="B7" s="223" t="s">
        <v>172</v>
      </c>
      <c r="C7" s="224">
        <v>33141</v>
      </c>
      <c r="D7" s="224">
        <v>13638</v>
      </c>
      <c r="E7" s="224">
        <v>18779</v>
      </c>
      <c r="F7" s="224">
        <v>30450</v>
      </c>
      <c r="G7" s="225">
        <f t="shared" si="0"/>
        <v>0.62149209223068325</v>
      </c>
      <c r="H7" s="224">
        <f t="shared" si="1"/>
        <v>11671</v>
      </c>
      <c r="I7" s="225">
        <f>F7/$F$7</f>
        <v>1</v>
      </c>
      <c r="J7" s="224">
        <v>35140</v>
      </c>
      <c r="K7" s="225">
        <f t="shared" si="2"/>
        <v>0.15402298850574714</v>
      </c>
      <c r="L7" s="224">
        <f t="shared" si="3"/>
        <v>4690</v>
      </c>
      <c r="M7" s="225">
        <f>J7/$J$7</f>
        <v>1</v>
      </c>
      <c r="N7" s="224">
        <v>32599</v>
      </c>
      <c r="O7" s="225">
        <f t="shared" si="4"/>
        <v>-7.2310756972111534E-2</v>
      </c>
      <c r="P7" s="224">
        <f t="shared" si="5"/>
        <v>-2541</v>
      </c>
      <c r="Q7" s="225">
        <f t="shared" ref="Q7:Q11" si="6">N7/C7-1</f>
        <v>-1.6354364684228018E-2</v>
      </c>
      <c r="R7" s="224">
        <f t="shared" ref="R7:R11" si="7">N7-C7</f>
        <v>-542</v>
      </c>
      <c r="S7" s="225">
        <f>N7/$N$7</f>
        <v>1</v>
      </c>
      <c r="T7" s="225">
        <f>N7/$N$6</f>
        <v>0.62498082822085887</v>
      </c>
      <c r="V7" s="29"/>
      <c r="W7" s="79"/>
      <c r="AE7" s="1" t="s">
        <v>173</v>
      </c>
    </row>
    <row r="8" spans="1:31" ht="15.75" x14ac:dyDescent="0.25">
      <c r="A8" s="4"/>
      <c r="B8" s="226" t="s">
        <v>100</v>
      </c>
      <c r="C8" s="227">
        <v>16564</v>
      </c>
      <c r="D8" s="227">
        <v>6381</v>
      </c>
      <c r="E8" s="227">
        <v>9254</v>
      </c>
      <c r="F8" s="227">
        <v>15975</v>
      </c>
      <c r="G8" s="228">
        <f t="shared" si="0"/>
        <v>0.72628052733952875</v>
      </c>
      <c r="H8" s="227">
        <f t="shared" si="1"/>
        <v>6721</v>
      </c>
      <c r="I8" s="228">
        <f>F8/$F$7</f>
        <v>0.52463054187192115</v>
      </c>
      <c r="J8" s="227">
        <v>24273</v>
      </c>
      <c r="K8" s="228">
        <f t="shared" si="2"/>
        <v>0.51943661971830979</v>
      </c>
      <c r="L8" s="227">
        <f t="shared" si="3"/>
        <v>8298</v>
      </c>
      <c r="M8" s="228">
        <f>J8/$J$7</f>
        <v>0.69075128059191804</v>
      </c>
      <c r="N8" s="227">
        <v>22192</v>
      </c>
      <c r="O8" s="228">
        <f t="shared" si="4"/>
        <v>-8.5733119103530653E-2</v>
      </c>
      <c r="P8" s="227">
        <f t="shared" si="5"/>
        <v>-2081</v>
      </c>
      <c r="Q8" s="228">
        <f t="shared" si="6"/>
        <v>0.33977300169041302</v>
      </c>
      <c r="R8" s="227">
        <f t="shared" si="7"/>
        <v>5628</v>
      </c>
      <c r="S8" s="228">
        <f>N8/$N$7</f>
        <v>0.68075707843798894</v>
      </c>
      <c r="T8" s="228">
        <f>N8/$N$6</f>
        <v>0.42546012269938649</v>
      </c>
      <c r="V8" s="29"/>
      <c r="W8" s="79"/>
      <c r="AE8" s="1" t="s">
        <v>174</v>
      </c>
    </row>
    <row r="9" spans="1:31" s="4" customFormat="1" x14ac:dyDescent="0.25">
      <c r="B9" s="229" t="s">
        <v>103</v>
      </c>
      <c r="C9" s="230">
        <v>16577</v>
      </c>
      <c r="D9" s="230">
        <v>7257</v>
      </c>
      <c r="E9" s="230">
        <v>9525</v>
      </c>
      <c r="F9" s="230">
        <v>14475</v>
      </c>
      <c r="G9" s="231">
        <f t="shared" si="0"/>
        <v>0.51968503937007871</v>
      </c>
      <c r="H9" s="232">
        <f t="shared" si="1"/>
        <v>4950</v>
      </c>
      <c r="I9" s="233">
        <f>F9/$F$7</f>
        <v>0.47536945812807879</v>
      </c>
      <c r="J9" s="230">
        <v>10867</v>
      </c>
      <c r="K9" s="231">
        <f t="shared" si="2"/>
        <v>-0.24925734024179624</v>
      </c>
      <c r="L9" s="232">
        <f t="shared" si="3"/>
        <v>-3608</v>
      </c>
      <c r="M9" s="233">
        <f>J9/$J$7</f>
        <v>0.30924871940808196</v>
      </c>
      <c r="N9" s="230">
        <v>10407</v>
      </c>
      <c r="O9" s="231">
        <f t="shared" si="4"/>
        <v>-4.2329989877611163E-2</v>
      </c>
      <c r="P9" s="232">
        <f t="shared" si="5"/>
        <v>-460</v>
      </c>
      <c r="Q9" s="231">
        <f t="shared" si="6"/>
        <v>-0.37220244917656997</v>
      </c>
      <c r="R9" s="232">
        <f t="shared" si="7"/>
        <v>-6170</v>
      </c>
      <c r="S9" s="233">
        <f>N9/$N$7</f>
        <v>0.31924292156201112</v>
      </c>
      <c r="T9" s="233">
        <f>N9/$N$6</f>
        <v>0.19952070552147239</v>
      </c>
      <c r="V9" s="29"/>
      <c r="W9" s="79"/>
      <c r="AE9" s="1" t="s">
        <v>175</v>
      </c>
    </row>
    <row r="10" spans="1:31" s="4" customFormat="1" x14ac:dyDescent="0.25">
      <c r="B10" s="234" t="s">
        <v>176</v>
      </c>
      <c r="C10" s="29">
        <v>2347</v>
      </c>
      <c r="D10" s="29">
        <v>634</v>
      </c>
      <c r="E10" s="29">
        <v>159</v>
      </c>
      <c r="F10" s="29">
        <v>1671</v>
      </c>
      <c r="G10" s="22">
        <f t="shared" si="0"/>
        <v>9.5094339622641506</v>
      </c>
      <c r="H10" s="20">
        <f t="shared" si="1"/>
        <v>1512</v>
      </c>
      <c r="I10" s="31">
        <f>F10/$F$7</f>
        <v>5.4876847290640393E-2</v>
      </c>
      <c r="J10" s="29">
        <v>2121</v>
      </c>
      <c r="K10" s="22">
        <f t="shared" si="2"/>
        <v>0.26929982046678647</v>
      </c>
      <c r="L10" s="20">
        <f t="shared" si="3"/>
        <v>450</v>
      </c>
      <c r="M10" s="31">
        <f>J10/$J$7</f>
        <v>6.0358565737051791E-2</v>
      </c>
      <c r="N10" s="29">
        <v>1874</v>
      </c>
      <c r="O10" s="22">
        <f t="shared" si="4"/>
        <v>-0.1164545025931164</v>
      </c>
      <c r="P10" s="20">
        <f t="shared" si="5"/>
        <v>-247</v>
      </c>
      <c r="Q10" s="22">
        <f t="shared" si="6"/>
        <v>-0.20153387302939918</v>
      </c>
      <c r="R10" s="20">
        <f t="shared" si="7"/>
        <v>-473</v>
      </c>
      <c r="S10" s="31">
        <f>N10/$N$7</f>
        <v>5.7486425963986627E-2</v>
      </c>
      <c r="T10" s="31">
        <f>N10/$N$6</f>
        <v>3.5927914110429449E-2</v>
      </c>
      <c r="V10" s="29"/>
      <c r="W10" s="79"/>
      <c r="AE10" s="1" t="s">
        <v>177</v>
      </c>
    </row>
    <row r="11" spans="1:31" s="4" customFormat="1" x14ac:dyDescent="0.25">
      <c r="B11" s="234" t="s">
        <v>178</v>
      </c>
      <c r="C11" s="29">
        <f>C9-C10</f>
        <v>14230</v>
      </c>
      <c r="D11" s="29">
        <f>D9-D10</f>
        <v>6623</v>
      </c>
      <c r="E11" s="29">
        <f>E9-E10</f>
        <v>9366</v>
      </c>
      <c r="F11" s="29">
        <f>F9-F10</f>
        <v>12804</v>
      </c>
      <c r="G11" s="22">
        <f t="shared" si="0"/>
        <v>0.36707238949391408</v>
      </c>
      <c r="H11" s="20">
        <f t="shared" si="1"/>
        <v>3438</v>
      </c>
      <c r="I11" s="31">
        <f>F11/$F$7</f>
        <v>0.42049261083743844</v>
      </c>
      <c r="J11" s="29">
        <f>J9-J10</f>
        <v>8746</v>
      </c>
      <c r="K11" s="22">
        <f t="shared" si="2"/>
        <v>-0.316932208684786</v>
      </c>
      <c r="L11" s="20">
        <f t="shared" si="3"/>
        <v>-4058</v>
      </c>
      <c r="M11" s="31">
        <f>J11/$J$7</f>
        <v>0.24889015367103018</v>
      </c>
      <c r="N11" s="29">
        <f>N9-N10</f>
        <v>8533</v>
      </c>
      <c r="O11" s="22">
        <f t="shared" si="4"/>
        <v>-2.4353990395609371E-2</v>
      </c>
      <c r="P11" s="20">
        <f t="shared" si="5"/>
        <v>-213</v>
      </c>
      <c r="Q11" s="22">
        <f t="shared" si="6"/>
        <v>-0.40035137034434298</v>
      </c>
      <c r="R11" s="20">
        <f t="shared" si="7"/>
        <v>-5697</v>
      </c>
      <c r="S11" s="31">
        <f>N11/$N$7</f>
        <v>0.2617564955980245</v>
      </c>
      <c r="T11" s="31">
        <f>N11/$N$6</f>
        <v>0.16359279141104294</v>
      </c>
      <c r="V11" s="29"/>
      <c r="W11" s="79"/>
      <c r="AE11" s="1" t="s">
        <v>179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180</v>
      </c>
    </row>
    <row r="13" spans="1:31" s="4" customFormat="1" x14ac:dyDescent="0.25">
      <c r="B13" s="125" t="s">
        <v>181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6" t="s">
        <v>183</v>
      </c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3" t="s">
        <v>171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172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173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174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175</v>
      </c>
    </row>
    <row r="44" spans="2:31" s="4" customFormat="1" hidden="1" x14ac:dyDescent="0.25">
      <c r="B44" s="234" t="s">
        <v>176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4" t="s">
        <v>178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180</v>
      </c>
    </row>
    <row r="47" spans="2:31" s="4" customFormat="1" hidden="1" x14ac:dyDescent="0.25">
      <c r="B47" s="284" t="s">
        <v>181</v>
      </c>
      <c r="C47" s="284"/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284"/>
      <c r="Q47" s="284"/>
      <c r="R47" s="284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309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171</v>
      </c>
      <c r="C124" s="224">
        <v>55887</v>
      </c>
      <c r="D124" s="224">
        <v>24221</v>
      </c>
      <c r="E124" s="224">
        <v>33444</v>
      </c>
      <c r="F124" s="224">
        <v>51485</v>
      </c>
      <c r="G124" s="225">
        <f t="shared" ref="G124:G129" si="8">F124/E124-1</f>
        <v>0.53943906231312044</v>
      </c>
      <c r="H124" s="224">
        <f t="shared" ref="H124:H129" si="9">F124-E124</f>
        <v>18041</v>
      </c>
      <c r="I124" s="225"/>
      <c r="J124" s="224">
        <v>58157</v>
      </c>
      <c r="K124" s="225"/>
      <c r="L124" s="225">
        <f t="shared" ref="L124:L129" si="10">J124/F124-1</f>
        <v>0.12959114305137409</v>
      </c>
      <c r="M124" s="224">
        <f t="shared" ref="M124:M129" si="11">J124-F124</f>
        <v>6672</v>
      </c>
      <c r="N124" s="225">
        <f t="shared" ref="N124:N129" si="12">J124/D124-1</f>
        <v>1.4010982205524134</v>
      </c>
      <c r="O124" s="224">
        <f t="shared" ref="O124:O129" si="13">J124-D124</f>
        <v>33936</v>
      </c>
      <c r="Z124" s="1"/>
      <c r="AE124"/>
    </row>
    <row r="125" spans="2:31" ht="18.75" x14ac:dyDescent="0.3">
      <c r="B125" s="223" t="s">
        <v>172</v>
      </c>
      <c r="C125" s="224">
        <v>37119</v>
      </c>
      <c r="D125" s="224">
        <v>16023</v>
      </c>
      <c r="E125" s="224">
        <v>21732</v>
      </c>
      <c r="F125" s="224">
        <v>33809</v>
      </c>
      <c r="G125" s="225">
        <f t="shared" si="8"/>
        <v>0.55572427756304066</v>
      </c>
      <c r="H125" s="224">
        <f t="shared" si="9"/>
        <v>12077</v>
      </c>
      <c r="I125" s="225">
        <f>F125/$F$7</f>
        <v>1.110311986863711</v>
      </c>
      <c r="J125" s="224">
        <v>37722</v>
      </c>
      <c r="K125" s="225">
        <f>J125/$J$125</f>
        <v>1</v>
      </c>
      <c r="L125" s="225">
        <f t="shared" si="10"/>
        <v>0.11573841284864983</v>
      </c>
      <c r="M125" s="224">
        <f t="shared" si="11"/>
        <v>3913</v>
      </c>
      <c r="N125" s="225">
        <f t="shared" si="12"/>
        <v>1.3542407788803597</v>
      </c>
      <c r="O125" s="224">
        <f t="shared" si="13"/>
        <v>21699</v>
      </c>
      <c r="Z125" s="1"/>
      <c r="AE125"/>
    </row>
    <row r="126" spans="2:31" ht="15.75" x14ac:dyDescent="0.25">
      <c r="B126" s="226" t="s">
        <v>100</v>
      </c>
      <c r="C126" s="227">
        <v>17966</v>
      </c>
      <c r="D126" s="227">
        <v>7339</v>
      </c>
      <c r="E126" s="227">
        <v>10731</v>
      </c>
      <c r="F126" s="227">
        <v>17520</v>
      </c>
      <c r="G126" s="228">
        <f t="shared" si="8"/>
        <v>0.63265306122448983</v>
      </c>
      <c r="H126" s="227">
        <f t="shared" si="9"/>
        <v>6789</v>
      </c>
      <c r="I126" s="228">
        <f>F126/$F$7</f>
        <v>0.57536945812807883</v>
      </c>
      <c r="J126" s="227">
        <v>25698</v>
      </c>
      <c r="K126" s="228">
        <f>J126/$J$125</f>
        <v>0.68124701765547957</v>
      </c>
      <c r="L126" s="228">
        <f t="shared" si="10"/>
        <v>0.46678082191780823</v>
      </c>
      <c r="M126" s="227">
        <f t="shared" si="11"/>
        <v>8178</v>
      </c>
      <c r="N126" s="228">
        <f t="shared" si="12"/>
        <v>2.5015669709769726</v>
      </c>
      <c r="O126" s="227">
        <f t="shared" si="13"/>
        <v>18359</v>
      </c>
      <c r="Z126" s="1"/>
      <c r="AE126"/>
    </row>
    <row r="127" spans="2:31" x14ac:dyDescent="0.25">
      <c r="B127" s="229" t="s">
        <v>103</v>
      </c>
      <c r="C127" s="230">
        <v>19153</v>
      </c>
      <c r="D127" s="230">
        <v>8684</v>
      </c>
      <c r="E127" s="230">
        <v>11001</v>
      </c>
      <c r="F127" s="230">
        <v>16289</v>
      </c>
      <c r="G127" s="231">
        <f t="shared" si="8"/>
        <v>0.48068357422052532</v>
      </c>
      <c r="H127" s="232">
        <f t="shared" si="9"/>
        <v>5288</v>
      </c>
      <c r="I127" s="233">
        <f>F127/$F$7</f>
        <v>0.53494252873563219</v>
      </c>
      <c r="J127" s="230">
        <v>12024</v>
      </c>
      <c r="K127" s="233">
        <f>J127/$J$125</f>
        <v>0.31875298234452043</v>
      </c>
      <c r="L127" s="231">
        <f t="shared" si="10"/>
        <v>-0.261833138928111</v>
      </c>
      <c r="M127" s="232">
        <f t="shared" si="11"/>
        <v>-4265</v>
      </c>
      <c r="N127" s="231">
        <f t="shared" si="12"/>
        <v>0.38461538461538458</v>
      </c>
      <c r="O127" s="232">
        <f t="shared" si="13"/>
        <v>3340</v>
      </c>
      <c r="Z127" s="1"/>
      <c r="AE127"/>
    </row>
    <row r="128" spans="2:31" x14ac:dyDescent="0.25">
      <c r="B128" s="234" t="s">
        <v>176</v>
      </c>
      <c r="C128" s="29">
        <v>3084</v>
      </c>
      <c r="D128" s="29">
        <v>753</v>
      </c>
      <c r="E128" s="29">
        <v>159</v>
      </c>
      <c r="F128" s="29">
        <v>1782</v>
      </c>
      <c r="G128" s="22">
        <f t="shared" si="8"/>
        <v>10.20754716981132</v>
      </c>
      <c r="H128" s="20">
        <f t="shared" si="9"/>
        <v>1623</v>
      </c>
      <c r="I128" s="31">
        <f>F128/$F$7</f>
        <v>5.8522167487684726E-2</v>
      </c>
      <c r="J128" s="29">
        <v>2664</v>
      </c>
      <c r="K128" s="31">
        <f>J128/$J$125</f>
        <v>7.0621918243995552E-2</v>
      </c>
      <c r="L128" s="22">
        <f t="shared" si="10"/>
        <v>0.49494949494949503</v>
      </c>
      <c r="M128" s="20">
        <f t="shared" si="11"/>
        <v>882</v>
      </c>
      <c r="N128" s="22">
        <f t="shared" si="12"/>
        <v>2.5378486055776892</v>
      </c>
      <c r="O128" s="20">
        <f t="shared" si="13"/>
        <v>1911</v>
      </c>
      <c r="Z128" s="1"/>
      <c r="AE128"/>
    </row>
    <row r="129" spans="2:31" x14ac:dyDescent="0.25">
      <c r="B129" s="234" t="s">
        <v>178</v>
      </c>
      <c r="C129" s="29">
        <f>C127-C128</f>
        <v>16069</v>
      </c>
      <c r="D129" s="29">
        <f>D127-D128</f>
        <v>7931</v>
      </c>
      <c r="E129" s="29">
        <f>E127-E128</f>
        <v>10842</v>
      </c>
      <c r="F129" s="29">
        <f>F127-F128</f>
        <v>14507</v>
      </c>
      <c r="G129" s="22">
        <f t="shared" si="8"/>
        <v>0.33803726249769417</v>
      </c>
      <c r="H129" s="20">
        <f t="shared" si="9"/>
        <v>3665</v>
      </c>
      <c r="I129" s="31">
        <f>F129/$F$7</f>
        <v>0.47642036124794745</v>
      </c>
      <c r="J129" s="29">
        <f>J127-J128</f>
        <v>9360</v>
      </c>
      <c r="K129" s="31">
        <f>J129/$J$125</f>
        <v>0.24813106410052491</v>
      </c>
      <c r="L129" s="22">
        <f t="shared" si="10"/>
        <v>-0.35479423726476877</v>
      </c>
      <c r="M129" s="20">
        <f t="shared" si="11"/>
        <v>-5147</v>
      </c>
      <c r="N129" s="22">
        <f t="shared" si="12"/>
        <v>0.18017904425671416</v>
      </c>
      <c r="O129" s="20">
        <f t="shared" si="13"/>
        <v>1429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181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9CD2E-4C42-4954-B539-D8CF4F9CD2C4}">
  <sheetPr>
    <tabColor theme="4" tint="0.39997558519241921"/>
  </sheetPr>
  <dimension ref="A1:AE142"/>
  <sheetViews>
    <sheetView showGridLines="0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189</v>
      </c>
      <c r="C6" s="242">
        <v>33141</v>
      </c>
      <c r="D6" s="242">
        <v>13638</v>
      </c>
      <c r="E6" s="242">
        <v>18779</v>
      </c>
      <c r="F6" s="243">
        <f>E6/$E$6</f>
        <v>1</v>
      </c>
      <c r="G6" s="242">
        <v>30450</v>
      </c>
      <c r="H6" s="243">
        <f>G6/E6-1</f>
        <v>0.62149209223068325</v>
      </c>
      <c r="I6" s="242">
        <f>G6-E6</f>
        <v>11671</v>
      </c>
      <c r="J6" s="243">
        <f>G6/$G$6</f>
        <v>1</v>
      </c>
      <c r="K6" s="242">
        <v>35140</v>
      </c>
      <c r="L6" s="243">
        <f t="shared" ref="L6:L12" si="0">K6/G6-1</f>
        <v>0.15402298850574714</v>
      </c>
      <c r="M6" s="242">
        <f t="shared" ref="M6:M12" si="1">K6-G6</f>
        <v>4690</v>
      </c>
      <c r="N6" s="243">
        <f>K6/$K$6</f>
        <v>1</v>
      </c>
      <c r="O6" s="242">
        <v>32599</v>
      </c>
      <c r="P6" s="243">
        <f t="shared" ref="P6:P11" si="2">O6/K6-1</f>
        <v>-7.2310756972111534E-2</v>
      </c>
      <c r="Q6" s="242">
        <f t="shared" ref="Q6:Q12" si="3">O6-K6</f>
        <v>-2541</v>
      </c>
      <c r="R6" s="243">
        <f>O6/C6-1</f>
        <v>-1.6354364684228018E-2</v>
      </c>
      <c r="S6" s="242">
        <f>O6-C6</f>
        <v>-542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33141</v>
      </c>
      <c r="D7" s="245">
        <v>13638</v>
      </c>
      <c r="E7" s="245">
        <v>18779</v>
      </c>
      <c r="F7" s="246">
        <f t="shared" ref="F7:F12" si="4">E7/$E$6</f>
        <v>1</v>
      </c>
      <c r="G7" s="245">
        <v>30450</v>
      </c>
      <c r="H7" s="247">
        <f>G7/E7-1</f>
        <v>0.62149209223068325</v>
      </c>
      <c r="I7" s="248">
        <f>G7-E7</f>
        <v>11671</v>
      </c>
      <c r="J7" s="246">
        <f>G7/$G$6</f>
        <v>1</v>
      </c>
      <c r="K7" s="245">
        <v>35140</v>
      </c>
      <c r="L7" s="249">
        <f t="shared" si="0"/>
        <v>0.15402298850574714</v>
      </c>
      <c r="M7" s="250">
        <f t="shared" si="1"/>
        <v>4690</v>
      </c>
      <c r="N7" s="246">
        <f>K7/$K$6</f>
        <v>1</v>
      </c>
      <c r="O7" s="245">
        <v>32599</v>
      </c>
      <c r="P7" s="247">
        <f t="shared" si="2"/>
        <v>-7.2310756972111534E-2</v>
      </c>
      <c r="Q7" s="248">
        <f t="shared" si="3"/>
        <v>-2541</v>
      </c>
      <c r="R7" s="247">
        <f t="shared" ref="R7:R10" si="5">O7/C7-1</f>
        <v>-1.6354364684228018E-2</v>
      </c>
      <c r="S7" s="248">
        <f t="shared" ref="S7:S10" si="6">O7-C7</f>
        <v>-542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8178</v>
      </c>
      <c r="D8" s="251">
        <v>2731</v>
      </c>
      <c r="E8" s="251">
        <v>0</v>
      </c>
      <c r="F8" s="252">
        <f t="shared" si="4"/>
        <v>0</v>
      </c>
      <c r="G8" s="251">
        <v>3173</v>
      </c>
      <c r="H8" s="253" t="str">
        <f>IFERROR(G8/E8-1,"-")</f>
        <v>-</v>
      </c>
      <c r="I8" s="254">
        <f t="shared" ref="I8:I12" si="7">G8-E8</f>
        <v>3173</v>
      </c>
      <c r="J8" s="252">
        <f t="shared" ref="J8:J12" si="8">G8/$G$6</f>
        <v>0.10420361247947454</v>
      </c>
      <c r="K8" s="251">
        <v>4137</v>
      </c>
      <c r="L8" s="255">
        <f>IFERROR(K8/G8-1,"-")</f>
        <v>0.30381342578001891</v>
      </c>
      <c r="M8" s="256">
        <f>IF(G8=0,"nd",K8-G8)</f>
        <v>964</v>
      </c>
      <c r="N8" s="257">
        <f t="shared" ref="N8:N12" si="9">K8/$K$6</f>
        <v>0.11772908366533864</v>
      </c>
      <c r="O8" s="251">
        <v>5137</v>
      </c>
      <c r="P8" s="255">
        <f>IFERROR(O8/K8-1,"-")</f>
        <v>0.24172105390379506</v>
      </c>
      <c r="Q8" s="258">
        <f t="shared" si="3"/>
        <v>1000</v>
      </c>
      <c r="R8" s="255">
        <f>IFERROR(O8/C8-1,"-")</f>
        <v>-0.371851308388359</v>
      </c>
      <c r="S8" s="258">
        <f t="shared" si="6"/>
        <v>-3041</v>
      </c>
      <c r="T8" s="257">
        <f t="shared" ref="T8:T12" si="10">O8/$O$6</f>
        <v>0.15758152090554925</v>
      </c>
      <c r="V8" s="29"/>
      <c r="W8" s="79"/>
      <c r="AE8" s="1"/>
    </row>
    <row r="9" spans="1:31" s="4" customFormat="1" x14ac:dyDescent="0.25">
      <c r="B9" s="97" t="s">
        <v>61</v>
      </c>
      <c r="C9" s="251">
        <v>24963</v>
      </c>
      <c r="D9" s="251">
        <v>4723</v>
      </c>
      <c r="E9" s="251">
        <v>0</v>
      </c>
      <c r="F9" s="257">
        <f t="shared" si="4"/>
        <v>0</v>
      </c>
      <c r="G9" s="251">
        <v>20574</v>
      </c>
      <c r="H9" s="253" t="str">
        <f>IFERROR(G9/E9-1,"-")</f>
        <v>-</v>
      </c>
      <c r="I9" s="258">
        <f t="shared" si="7"/>
        <v>20574</v>
      </c>
      <c r="J9" s="257">
        <f t="shared" si="8"/>
        <v>0.6756650246305419</v>
      </c>
      <c r="K9" s="251">
        <v>24445</v>
      </c>
      <c r="L9" s="255">
        <f>IFERROR(K9/G9-1,"-")</f>
        <v>0.18815009234956737</v>
      </c>
      <c r="M9" s="256">
        <f>IF(G9=0,"nd",K9-G9)</f>
        <v>3871</v>
      </c>
      <c r="N9" s="257">
        <f t="shared" si="9"/>
        <v>0.6956459874786568</v>
      </c>
      <c r="O9" s="251">
        <v>27462</v>
      </c>
      <c r="P9" s="255">
        <f t="shared" si="2"/>
        <v>0.12341992227449383</v>
      </c>
      <c r="Q9" s="258">
        <f t="shared" si="3"/>
        <v>3017</v>
      </c>
      <c r="R9" s="259">
        <f t="shared" si="5"/>
        <v>0.10010816007691381</v>
      </c>
      <c r="S9" s="258">
        <f t="shared" si="6"/>
        <v>2499</v>
      </c>
      <c r="T9" s="257">
        <f t="shared" si="10"/>
        <v>0.84241847909445078</v>
      </c>
      <c r="V9" s="29"/>
      <c r="W9" s="79"/>
      <c r="AE9" s="1"/>
    </row>
    <row r="10" spans="1:31" s="4" customFormat="1" x14ac:dyDescent="0.25">
      <c r="B10" s="244" t="s">
        <v>191</v>
      </c>
      <c r="C10" s="260" t="e">
        <v>#REF!</v>
      </c>
      <c r="D10" s="260" t="e">
        <v>#REF!</v>
      </c>
      <c r="E10" s="260" t="e">
        <v>#REF!</v>
      </c>
      <c r="F10" s="261" t="str">
        <f>IFERROR(E10/$E$6,"-")</f>
        <v>-</v>
      </c>
      <c r="G10" s="260" t="e">
        <v>#REF!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e">
        <v>#REF!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e">
        <v>#REF!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#REF!</v>
      </c>
      <c r="S10" s="250" t="e">
        <f t="shared" si="6"/>
        <v>#REF!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32.599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66" t="s">
        <v>183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84" t="s">
        <v>181</v>
      </c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189</v>
      </c>
      <c r="C134" s="242">
        <v>33141</v>
      </c>
      <c r="D134" s="227">
        <v>7339</v>
      </c>
      <c r="E134" s="227">
        <v>10731</v>
      </c>
      <c r="F134" s="227">
        <v>17520</v>
      </c>
      <c r="G134" s="228">
        <f>F134/E134-1</f>
        <v>0.63265306122448983</v>
      </c>
      <c r="H134" s="227">
        <f>F134-E134</f>
        <v>6789</v>
      </c>
      <c r="I134" s="228">
        <f>F134/F$134</f>
        <v>1</v>
      </c>
      <c r="J134" s="227">
        <v>25698</v>
      </c>
      <c r="K134" s="228">
        <f>J134/J$134</f>
        <v>1</v>
      </c>
      <c r="L134" s="228">
        <f>J134/F134-1</f>
        <v>0.46678082191780823</v>
      </c>
      <c r="M134" s="227">
        <f>J134-F134</f>
        <v>8178</v>
      </c>
      <c r="N134" s="228">
        <f>J134/D134-1</f>
        <v>2.5015669709769726</v>
      </c>
      <c r="O134" s="227">
        <f>J134-D134</f>
        <v>18359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33141</v>
      </c>
      <c r="D135" s="245">
        <v>7339</v>
      </c>
      <c r="E135" s="245">
        <v>10731</v>
      </c>
      <c r="F135" s="245">
        <v>17520</v>
      </c>
      <c r="G135" s="249">
        <f>IFERROR(F135/E135-1,"-")</f>
        <v>0.63265306122448983</v>
      </c>
      <c r="H135" s="245">
        <f t="shared" ref="H135:H138" si="14">F135-E135</f>
        <v>6789</v>
      </c>
      <c r="I135" s="247">
        <f>F135/F$134</f>
        <v>1</v>
      </c>
      <c r="J135" s="245">
        <v>25698</v>
      </c>
      <c r="K135" s="246">
        <f t="shared" ref="K135:K138" si="15">J135/J$134</f>
        <v>1</v>
      </c>
      <c r="L135" s="247">
        <f t="shared" ref="L135:L138" si="16">J135/F135-1</f>
        <v>0.46678082191780823</v>
      </c>
      <c r="M135" s="248">
        <f t="shared" ref="M135:M138" si="17">J135-F135</f>
        <v>8178</v>
      </c>
      <c r="N135" s="246">
        <f t="shared" ref="N135:N138" si="18">J135/D135-1</f>
        <v>2.5015669709769726</v>
      </c>
      <c r="O135" s="245">
        <f t="shared" ref="O135:O138" si="19">J135-D135</f>
        <v>18359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8178</v>
      </c>
      <c r="D136" s="251">
        <v>0</v>
      </c>
      <c r="E136" s="251">
        <v>0</v>
      </c>
      <c r="F136" s="251">
        <v>1009</v>
      </c>
      <c r="G136" s="255" t="str">
        <f t="shared" ref="G136:G138" si="20">IFERROR(F136/E136-1,"-")</f>
        <v>-</v>
      </c>
      <c r="H136" s="251">
        <f t="shared" si="14"/>
        <v>1009</v>
      </c>
      <c r="I136" s="259">
        <f t="shared" ref="I136:I138" si="21">F136/F$134</f>
        <v>5.7591324200913244E-2</v>
      </c>
      <c r="J136" s="251">
        <v>1532</v>
      </c>
      <c r="K136" s="257">
        <f t="shared" si="15"/>
        <v>5.9615534282823568E-2</v>
      </c>
      <c r="L136" s="259">
        <f t="shared" si="16"/>
        <v>0.51833498513379594</v>
      </c>
      <c r="M136" s="258">
        <f t="shared" si="17"/>
        <v>523</v>
      </c>
      <c r="N136" s="257" t="e">
        <f t="shared" si="18"/>
        <v>#DIV/0!</v>
      </c>
      <c r="O136" s="251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15448</v>
      </c>
      <c r="D137" s="251">
        <v>0</v>
      </c>
      <c r="E137" s="251">
        <v>0</v>
      </c>
      <c r="F137" s="251">
        <v>16511</v>
      </c>
      <c r="G137" s="253" t="str">
        <f t="shared" si="20"/>
        <v>-</v>
      </c>
      <c r="H137" s="251">
        <f t="shared" si="14"/>
        <v>16511</v>
      </c>
      <c r="I137" s="263">
        <f t="shared" si="21"/>
        <v>0.94240867579908671</v>
      </c>
      <c r="J137" s="251">
        <v>24166</v>
      </c>
      <c r="K137" s="257">
        <f t="shared" si="15"/>
        <v>0.94038446571717649</v>
      </c>
      <c r="L137" s="259">
        <f t="shared" si="16"/>
        <v>0.46363030706801522</v>
      </c>
      <c r="M137" s="258">
        <f t="shared" si="17"/>
        <v>7655</v>
      </c>
      <c r="N137" s="257" t="e">
        <f t="shared" si="18"/>
        <v>#DIV/0!</v>
      </c>
      <c r="O137" s="251">
        <f t="shared" si="19"/>
        <v>24166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7BDD5-B5EC-4CB5-812C-1C0F39064D1D}">
  <sheetPr>
    <tabColor theme="4" tint="0.39997558519241921"/>
  </sheetPr>
  <dimension ref="A1:AE142"/>
  <sheetViews>
    <sheetView showGridLines="0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195</v>
      </c>
      <c r="C6" s="242">
        <v>16564</v>
      </c>
      <c r="D6" s="242">
        <v>6381</v>
      </c>
      <c r="E6" s="242">
        <v>9254</v>
      </c>
      <c r="F6" s="243">
        <f>E6/$E$6</f>
        <v>1</v>
      </c>
      <c r="G6" s="242">
        <v>15975</v>
      </c>
      <c r="H6" s="243">
        <f>G6/E6-1</f>
        <v>0.72628052733952875</v>
      </c>
      <c r="I6" s="242">
        <f>G6-E6</f>
        <v>6721</v>
      </c>
      <c r="J6" s="243">
        <f>G6/$G$6</f>
        <v>1</v>
      </c>
      <c r="K6" s="242">
        <v>24273</v>
      </c>
      <c r="L6" s="243">
        <f t="shared" ref="L6:L12" si="0">K6/G6-1</f>
        <v>0.51943661971830979</v>
      </c>
      <c r="M6" s="242">
        <f t="shared" ref="M6:M12" si="1">K6-G6</f>
        <v>8298</v>
      </c>
      <c r="N6" s="243">
        <f>K6/$K$6</f>
        <v>1</v>
      </c>
      <c r="O6" s="242">
        <v>22192</v>
      </c>
      <c r="P6" s="243">
        <f t="shared" ref="P6:P11" si="2">O6/K6-1</f>
        <v>-8.5733119103530653E-2</v>
      </c>
      <c r="Q6" s="242">
        <f t="shared" ref="Q6:Q12" si="3">O6-K6</f>
        <v>-2081</v>
      </c>
      <c r="R6" s="243">
        <f>O6/C6-1</f>
        <v>0.33977300169041302</v>
      </c>
      <c r="S6" s="242">
        <f>O6-C6</f>
        <v>5628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16564</v>
      </c>
      <c r="D7" s="245">
        <v>6381</v>
      </c>
      <c r="E7" s="245">
        <v>9254</v>
      </c>
      <c r="F7" s="246">
        <f t="shared" ref="F7:F12" si="4">E7/$E$6</f>
        <v>1</v>
      </c>
      <c r="G7" s="245">
        <v>15975</v>
      </c>
      <c r="H7" s="247">
        <f>G7/E7-1</f>
        <v>0.72628052733952875</v>
      </c>
      <c r="I7" s="248">
        <f>G7-E7</f>
        <v>6721</v>
      </c>
      <c r="J7" s="246">
        <f>G7/$G$6</f>
        <v>1</v>
      </c>
      <c r="K7" s="245">
        <v>24273</v>
      </c>
      <c r="L7" s="249">
        <f t="shared" si="0"/>
        <v>0.51943661971830979</v>
      </c>
      <c r="M7" s="250">
        <f t="shared" si="1"/>
        <v>8298</v>
      </c>
      <c r="N7" s="246">
        <f>K7/$K$6</f>
        <v>1</v>
      </c>
      <c r="O7" s="245">
        <v>22192</v>
      </c>
      <c r="P7" s="247">
        <f t="shared" si="2"/>
        <v>-8.5733119103530653E-2</v>
      </c>
      <c r="Q7" s="248">
        <f t="shared" si="3"/>
        <v>-2081</v>
      </c>
      <c r="R7" s="247">
        <f t="shared" ref="R7:R10" si="5">O7/C7-1</f>
        <v>0.33977300169041302</v>
      </c>
      <c r="S7" s="248">
        <f t="shared" ref="S7:S10" si="6">O7-C7</f>
        <v>5628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2295</v>
      </c>
      <c r="D8" s="251">
        <v>668</v>
      </c>
      <c r="E8" s="251">
        <v>0</v>
      </c>
      <c r="F8" s="252">
        <f t="shared" si="4"/>
        <v>0</v>
      </c>
      <c r="G8" s="251">
        <v>870</v>
      </c>
      <c r="H8" s="253" t="str">
        <f>IFERROR(G8/E8-1,"-")</f>
        <v>-</v>
      </c>
      <c r="I8" s="254">
        <f t="shared" ref="I8:I12" si="7">G8-E8</f>
        <v>870</v>
      </c>
      <c r="J8" s="252">
        <f t="shared" ref="J8:J12" si="8">G8/$G$6</f>
        <v>5.4460093896713614E-2</v>
      </c>
      <c r="K8" s="251">
        <v>1249</v>
      </c>
      <c r="L8" s="255">
        <f>IFERROR(K8/G8-1,"-")</f>
        <v>0.43563218390804592</v>
      </c>
      <c r="M8" s="256">
        <f>IF(G8=0,"nd",K8-G8)</f>
        <v>379</v>
      </c>
      <c r="N8" s="257">
        <f t="shared" ref="N8:N12" si="9">K8/$K$6</f>
        <v>5.1456350677707742E-2</v>
      </c>
      <c r="O8" s="251">
        <v>1413</v>
      </c>
      <c r="P8" s="255">
        <f>IFERROR(O8/K8-1,"-")</f>
        <v>0.13130504403522814</v>
      </c>
      <c r="Q8" s="258">
        <f t="shared" si="3"/>
        <v>164</v>
      </c>
      <c r="R8" s="255">
        <f>IFERROR(O8/C8-1,"-")</f>
        <v>-0.38431372549019605</v>
      </c>
      <c r="S8" s="258">
        <f t="shared" si="6"/>
        <v>-882</v>
      </c>
      <c r="T8" s="257">
        <f t="shared" ref="T8:T12" si="10">O8/$O$6</f>
        <v>6.3671593366979098E-2</v>
      </c>
      <c r="V8" s="29"/>
      <c r="W8" s="79"/>
      <c r="AE8" s="1"/>
    </row>
    <row r="9" spans="1:31" s="4" customFormat="1" x14ac:dyDescent="0.25">
      <c r="B9" s="97" t="s">
        <v>61</v>
      </c>
      <c r="C9" s="251">
        <v>14269</v>
      </c>
      <c r="D9" s="251">
        <v>2547</v>
      </c>
      <c r="E9" s="251">
        <v>0</v>
      </c>
      <c r="F9" s="257">
        <f t="shared" si="4"/>
        <v>0</v>
      </c>
      <c r="G9" s="251">
        <v>11636</v>
      </c>
      <c r="H9" s="253" t="str">
        <f>IFERROR(G9/E9-1,"-")</f>
        <v>-</v>
      </c>
      <c r="I9" s="258">
        <f t="shared" si="7"/>
        <v>11636</v>
      </c>
      <c r="J9" s="257">
        <f t="shared" si="8"/>
        <v>0.72838810641627538</v>
      </c>
      <c r="K9" s="251">
        <v>19114</v>
      </c>
      <c r="L9" s="255">
        <f>IFERROR(K9/G9-1,"-")</f>
        <v>0.64266070814712961</v>
      </c>
      <c r="M9" s="256">
        <f>IF(G9=0,"nd",K9-G9)</f>
        <v>7478</v>
      </c>
      <c r="N9" s="257">
        <f t="shared" si="9"/>
        <v>0.78745931693651383</v>
      </c>
      <c r="O9" s="251">
        <v>20779</v>
      </c>
      <c r="P9" s="255">
        <f t="shared" si="2"/>
        <v>8.7108925394998371E-2</v>
      </c>
      <c r="Q9" s="258">
        <f t="shared" si="3"/>
        <v>1665</v>
      </c>
      <c r="R9" s="259">
        <f t="shared" si="5"/>
        <v>0.45623379353843996</v>
      </c>
      <c r="S9" s="258">
        <f t="shared" si="6"/>
        <v>6510</v>
      </c>
      <c r="T9" s="257">
        <f t="shared" si="10"/>
        <v>0.93632840663302086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22.192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6" t="s">
        <v>183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84" t="s">
        <v>181</v>
      </c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195</v>
      </c>
      <c r="C134" s="227">
        <v>17966</v>
      </c>
      <c r="D134" s="227">
        <v>7339</v>
      </c>
      <c r="E134" s="227">
        <v>10731</v>
      </c>
      <c r="F134" s="227">
        <v>17520</v>
      </c>
      <c r="G134" s="228">
        <f>F134/E134-1</f>
        <v>0.63265306122448983</v>
      </c>
      <c r="H134" s="227">
        <f>F134-E134</f>
        <v>6789</v>
      </c>
      <c r="I134" s="228">
        <f>F134/F$134</f>
        <v>1</v>
      </c>
      <c r="J134" s="227">
        <v>25698</v>
      </c>
      <c r="K134" s="228">
        <f>J134/J$134</f>
        <v>1</v>
      </c>
      <c r="L134" s="228">
        <f>J134/F134-1</f>
        <v>0.46678082191780823</v>
      </c>
      <c r="M134" s="227">
        <f>J134-F134</f>
        <v>8178</v>
      </c>
      <c r="N134" s="228">
        <f>J134/D134-1</f>
        <v>2.5015669709769726</v>
      </c>
      <c r="O134" s="227">
        <f>J134-D134</f>
        <v>18359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17966</v>
      </c>
      <c r="D135" s="245">
        <v>7339</v>
      </c>
      <c r="E135" s="245">
        <v>10731</v>
      </c>
      <c r="F135" s="245">
        <v>17520</v>
      </c>
      <c r="G135" s="249">
        <f>IFERROR(F135/E135-1,"-")</f>
        <v>0.63265306122448983</v>
      </c>
      <c r="H135" s="245">
        <f t="shared" ref="H135:H138" si="14">F135-E135</f>
        <v>6789</v>
      </c>
      <c r="I135" s="247">
        <f>F135/F$134</f>
        <v>1</v>
      </c>
      <c r="J135" s="245">
        <v>25698</v>
      </c>
      <c r="K135" s="246">
        <f t="shared" ref="K135:K138" si="15">J135/J$134</f>
        <v>1</v>
      </c>
      <c r="L135" s="247">
        <f t="shared" ref="L135:L138" si="16">J135/F135-1</f>
        <v>0.46678082191780823</v>
      </c>
      <c r="M135" s="248">
        <f t="shared" ref="M135:M138" si="17">J135-F135</f>
        <v>8178</v>
      </c>
      <c r="N135" s="246">
        <f t="shared" ref="N135:N138" si="18">J135/D135-1</f>
        <v>2.5015669709769726</v>
      </c>
      <c r="O135" s="245">
        <f t="shared" ref="O135:O138" si="19">J135-D135</f>
        <v>18359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2518</v>
      </c>
      <c r="D136" s="251">
        <v>0</v>
      </c>
      <c r="E136" s="251">
        <v>0</v>
      </c>
      <c r="F136" s="251">
        <v>1009</v>
      </c>
      <c r="G136" s="255" t="str">
        <f t="shared" ref="G136:G138" si="20">IFERROR(F136/E136-1,"-")</f>
        <v>-</v>
      </c>
      <c r="H136" s="251">
        <f t="shared" si="14"/>
        <v>1009</v>
      </c>
      <c r="I136" s="259">
        <f t="shared" ref="I136:I138" si="21">F136/F$134</f>
        <v>5.7591324200913244E-2</v>
      </c>
      <c r="J136" s="251">
        <v>1532</v>
      </c>
      <c r="K136" s="257">
        <f t="shared" si="15"/>
        <v>5.9615534282823568E-2</v>
      </c>
      <c r="L136" s="259">
        <f t="shared" si="16"/>
        <v>0.51833498513379594</v>
      </c>
      <c r="M136" s="258">
        <f t="shared" si="17"/>
        <v>523</v>
      </c>
      <c r="N136" s="257" t="e">
        <f t="shared" si="18"/>
        <v>#DIV/0!</v>
      </c>
      <c r="O136" s="251">
        <f t="shared" si="19"/>
        <v>1532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15448</v>
      </c>
      <c r="D137" s="251">
        <v>0</v>
      </c>
      <c r="E137" s="251">
        <v>0</v>
      </c>
      <c r="F137" s="251">
        <v>16511</v>
      </c>
      <c r="G137" s="253" t="str">
        <f t="shared" si="20"/>
        <v>-</v>
      </c>
      <c r="H137" s="251">
        <f t="shared" si="14"/>
        <v>16511</v>
      </c>
      <c r="I137" s="263">
        <f t="shared" si="21"/>
        <v>0.94240867579908671</v>
      </c>
      <c r="J137" s="251">
        <v>24166</v>
      </c>
      <c r="K137" s="257">
        <f t="shared" si="15"/>
        <v>0.94038446571717649</v>
      </c>
      <c r="L137" s="259">
        <f t="shared" si="16"/>
        <v>0.46363030706801522</v>
      </c>
      <c r="M137" s="258">
        <f t="shared" si="17"/>
        <v>7655</v>
      </c>
      <c r="N137" s="257" t="e">
        <f t="shared" si="18"/>
        <v>#DIV/0!</v>
      </c>
      <c r="O137" s="251">
        <f t="shared" si="19"/>
        <v>24166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40C7C-2C32-49F6-A1E4-9787EAEE8E5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3CF32-CB51-44D3-BA71-CBE002866DF0}">
  <sheetPr>
    <tabColor theme="4" tint="0.39997558519241921"/>
  </sheetPr>
  <dimension ref="A1:AE142"/>
  <sheetViews>
    <sheetView showGridLines="0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16577</v>
      </c>
      <c r="D6" s="242">
        <v>7257</v>
      </c>
      <c r="E6" s="242">
        <v>9525</v>
      </c>
      <c r="F6" s="243">
        <f>E6/$E$6</f>
        <v>1</v>
      </c>
      <c r="G6" s="242">
        <v>14475</v>
      </c>
      <c r="H6" s="243">
        <f>G6/E6-1</f>
        <v>0.51968503937007871</v>
      </c>
      <c r="I6" s="242">
        <f>G6-E6</f>
        <v>4950</v>
      </c>
      <c r="J6" s="243">
        <f>G6/$G$6</f>
        <v>1</v>
      </c>
      <c r="K6" s="242">
        <v>10867</v>
      </c>
      <c r="L6" s="243">
        <f t="shared" ref="L6:L12" si="0">K6/G6-1</f>
        <v>-0.24925734024179624</v>
      </c>
      <c r="M6" s="242">
        <f t="shared" ref="M6:M12" si="1">K6-G6</f>
        <v>-3608</v>
      </c>
      <c r="N6" s="243">
        <f>K6/$K$6</f>
        <v>1</v>
      </c>
      <c r="O6" s="242">
        <v>10407</v>
      </c>
      <c r="P6" s="243">
        <f t="shared" ref="P6:P11" si="2">O6/K6-1</f>
        <v>-4.2329989877611163E-2</v>
      </c>
      <c r="Q6" s="242">
        <f t="shared" ref="Q6:Q12" si="3">O6-K6</f>
        <v>-460</v>
      </c>
      <c r="R6" s="243">
        <f>O6/C6-1</f>
        <v>-0.37220244917656997</v>
      </c>
      <c r="S6" s="242">
        <f>O6-C6</f>
        <v>-6170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44" t="s">
        <v>190</v>
      </c>
      <c r="C7" s="245">
        <v>16577</v>
      </c>
      <c r="D7" s="245">
        <v>7257</v>
      </c>
      <c r="E7" s="245">
        <v>9525</v>
      </c>
      <c r="F7" s="246">
        <f t="shared" ref="F7:F12" si="4">E7/$E$6</f>
        <v>1</v>
      </c>
      <c r="G7" s="245">
        <v>14475</v>
      </c>
      <c r="H7" s="247">
        <f>G7/E7-1</f>
        <v>0.51968503937007871</v>
      </c>
      <c r="I7" s="248">
        <f>G7-E7</f>
        <v>4950</v>
      </c>
      <c r="J7" s="246">
        <f>G7/$G$6</f>
        <v>1</v>
      </c>
      <c r="K7" s="245">
        <v>10867</v>
      </c>
      <c r="L7" s="249">
        <f t="shared" si="0"/>
        <v>-0.24925734024179624</v>
      </c>
      <c r="M7" s="250">
        <f t="shared" si="1"/>
        <v>-3608</v>
      </c>
      <c r="N7" s="246">
        <f>K7/$K$6</f>
        <v>1</v>
      </c>
      <c r="O7" s="245">
        <v>10407</v>
      </c>
      <c r="P7" s="247">
        <f t="shared" si="2"/>
        <v>-4.2329989877611163E-2</v>
      </c>
      <c r="Q7" s="248">
        <f t="shared" si="3"/>
        <v>-460</v>
      </c>
      <c r="R7" s="247">
        <f t="shared" ref="R7:R10" si="5">O7/C7-1</f>
        <v>-0.37220244917656997</v>
      </c>
      <c r="S7" s="248">
        <f t="shared" ref="S7:S10" si="6">O7-C7</f>
        <v>-6170</v>
      </c>
      <c r="T7" s="246">
        <f>O7/$O$6</f>
        <v>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1">
        <v>5883</v>
      </c>
      <c r="D8" s="251">
        <v>2063</v>
      </c>
      <c r="E8" s="251">
        <v>0</v>
      </c>
      <c r="F8" s="252">
        <f t="shared" si="4"/>
        <v>0</v>
      </c>
      <c r="G8" s="251">
        <v>2303</v>
      </c>
      <c r="H8" s="253" t="str">
        <f>IFERROR(G8/E8-1,"-")</f>
        <v>-</v>
      </c>
      <c r="I8" s="254">
        <f t="shared" ref="I8:I12" si="7">G8-E8</f>
        <v>2303</v>
      </c>
      <c r="J8" s="252">
        <f t="shared" ref="J8:J12" si="8">G8/$G$6</f>
        <v>0.15910189982728842</v>
      </c>
      <c r="K8" s="251">
        <v>2888</v>
      </c>
      <c r="L8" s="255">
        <f>IFERROR(K8/G8-1,"-")</f>
        <v>0.2540165002171082</v>
      </c>
      <c r="M8" s="256">
        <f>IF(G8=0,"nd",K8-G8)</f>
        <v>585</v>
      </c>
      <c r="N8" s="257">
        <f t="shared" ref="N8:N12" si="9">K8/$K$6</f>
        <v>0.2657587190576976</v>
      </c>
      <c r="O8" s="251">
        <v>3724</v>
      </c>
      <c r="P8" s="255">
        <f>IFERROR(O8/K8-1,"-")</f>
        <v>0.28947368421052633</v>
      </c>
      <c r="Q8" s="258">
        <f t="shared" si="3"/>
        <v>836</v>
      </c>
      <c r="R8" s="255">
        <f>IFERROR(O8/C8-1,"-")</f>
        <v>-0.36698963114057459</v>
      </c>
      <c r="S8" s="258">
        <f t="shared" si="6"/>
        <v>-2159</v>
      </c>
      <c r="T8" s="257">
        <f t="shared" ref="T8:T12" si="10">O8/$O$6</f>
        <v>0.35783607187469973</v>
      </c>
      <c r="V8" s="29"/>
      <c r="W8" s="79"/>
      <c r="AE8" s="1"/>
    </row>
    <row r="9" spans="1:31" s="4" customFormat="1" x14ac:dyDescent="0.25">
      <c r="B9" s="97" t="s">
        <v>61</v>
      </c>
      <c r="C9" s="251">
        <v>10694</v>
      </c>
      <c r="D9" s="251">
        <v>2176</v>
      </c>
      <c r="E9" s="251">
        <v>0</v>
      </c>
      <c r="F9" s="257">
        <f t="shared" si="4"/>
        <v>0</v>
      </c>
      <c r="G9" s="251">
        <v>8938</v>
      </c>
      <c r="H9" s="253" t="str">
        <f>IFERROR(G9/E9-1,"-")</f>
        <v>-</v>
      </c>
      <c r="I9" s="258">
        <f t="shared" si="7"/>
        <v>8938</v>
      </c>
      <c r="J9" s="257">
        <f t="shared" si="8"/>
        <v>0.61747841105354062</v>
      </c>
      <c r="K9" s="251">
        <v>5331</v>
      </c>
      <c r="L9" s="255">
        <f>IFERROR(K9/G9-1,"-")</f>
        <v>-0.40355784291787877</v>
      </c>
      <c r="M9" s="256">
        <f>IF(G9=0,"nd",K9-G9)</f>
        <v>-3607</v>
      </c>
      <c r="N9" s="257">
        <f t="shared" si="9"/>
        <v>0.49056777399466273</v>
      </c>
      <c r="O9" s="251">
        <v>6683</v>
      </c>
      <c r="P9" s="255">
        <f t="shared" si="2"/>
        <v>0.25361095479272189</v>
      </c>
      <c r="Q9" s="258">
        <f t="shared" si="3"/>
        <v>1352</v>
      </c>
      <c r="R9" s="259">
        <f t="shared" si="5"/>
        <v>-0.37507013278473911</v>
      </c>
      <c r="S9" s="258">
        <f t="shared" si="6"/>
        <v>-4011</v>
      </c>
      <c r="T9" s="257">
        <f t="shared" si="10"/>
        <v>0.64216392812530032</v>
      </c>
      <c r="V9" s="29"/>
      <c r="W9" s="79"/>
      <c r="AE9" s="1"/>
    </row>
    <row r="10" spans="1:31" s="4" customFormat="1" x14ac:dyDescent="0.25">
      <c r="B10" s="244" t="s">
        <v>191</v>
      </c>
      <c r="C10" s="260" t="s">
        <v>227</v>
      </c>
      <c r="D10" s="260" t="s">
        <v>227</v>
      </c>
      <c r="E10" s="260" t="s">
        <v>227</v>
      </c>
      <c r="F10" s="261" t="str">
        <f>IFERROR(E10/$E$6,"-")</f>
        <v>-</v>
      </c>
      <c r="G10" s="260" t="s">
        <v>227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227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227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10.407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6" t="s">
        <v>183</v>
      </c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3" t="s">
        <v>171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172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173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174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175</v>
      </c>
    </row>
    <row r="45" spans="2:31" s="4" customFormat="1" hidden="1" x14ac:dyDescent="0.25">
      <c r="B45" s="234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4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180</v>
      </c>
    </row>
    <row r="48" spans="2:31" s="4" customFormat="1" hidden="1" x14ac:dyDescent="0.25">
      <c r="B48" s="284" t="s">
        <v>181</v>
      </c>
      <c r="C48" s="284"/>
      <c r="D48" s="284"/>
      <c r="E48" s="284"/>
      <c r="F48" s="284"/>
      <c r="G48" s="284"/>
      <c r="H48" s="284"/>
      <c r="I48" s="284"/>
      <c r="J48" s="284"/>
      <c r="K48" s="284"/>
      <c r="L48" s="284"/>
      <c r="M48" s="284"/>
      <c r="N48" s="284"/>
      <c r="O48" s="284"/>
      <c r="P48" s="284"/>
      <c r="Q48" s="284"/>
      <c r="R48" s="284"/>
      <c r="S48" s="284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197</v>
      </c>
      <c r="C134" s="227">
        <v>19153</v>
      </c>
      <c r="D134" s="227">
        <v>8684</v>
      </c>
      <c r="E134" s="227">
        <v>11001</v>
      </c>
      <c r="F134" s="227">
        <v>16289</v>
      </c>
      <c r="G134" s="228">
        <f>F134/E134-1</f>
        <v>0.48068357422052532</v>
      </c>
      <c r="H134" s="227">
        <f>F134-E134</f>
        <v>5288</v>
      </c>
      <c r="I134" s="228">
        <f>F134/F$134</f>
        <v>1</v>
      </c>
      <c r="J134" s="227">
        <v>12024</v>
      </c>
      <c r="K134" s="228">
        <f>J134/J$134</f>
        <v>1</v>
      </c>
      <c r="L134" s="228">
        <f>J134/F134-1</f>
        <v>-0.261833138928111</v>
      </c>
      <c r="M134" s="227">
        <f>J134-F134</f>
        <v>-4265</v>
      </c>
      <c r="N134" s="228">
        <f>J134/D134-1</f>
        <v>0.38461538461538458</v>
      </c>
      <c r="O134" s="227">
        <f>J134-D134</f>
        <v>3340</v>
      </c>
      <c r="Q134" s="29"/>
      <c r="R134" s="79"/>
      <c r="Z134" s="1" t="s">
        <v>173</v>
      </c>
      <c r="AE134"/>
    </row>
    <row r="135" spans="1:31" s="4" customFormat="1" x14ac:dyDescent="0.25">
      <c r="B135" s="244" t="s">
        <v>190</v>
      </c>
      <c r="C135" s="245">
        <v>19153</v>
      </c>
      <c r="D135" s="245">
        <v>8684</v>
      </c>
      <c r="E135" s="245">
        <v>11001</v>
      </c>
      <c r="F135" s="245">
        <v>16289</v>
      </c>
      <c r="G135" s="249">
        <f>IFERROR(F135/E135-1,"-")</f>
        <v>0.48068357422052532</v>
      </c>
      <c r="H135" s="245">
        <f t="shared" ref="H135:H138" si="14">F135-E135</f>
        <v>5288</v>
      </c>
      <c r="I135" s="247">
        <f>F135/F$134</f>
        <v>1</v>
      </c>
      <c r="J135" s="245">
        <v>12024</v>
      </c>
      <c r="K135" s="246">
        <f t="shared" ref="K135:K138" si="15">J135/J$134</f>
        <v>1</v>
      </c>
      <c r="L135" s="247">
        <f t="shared" ref="L135:L138" si="16">J135/F135-1</f>
        <v>-0.261833138928111</v>
      </c>
      <c r="M135" s="248">
        <f t="shared" ref="M135:M138" si="17">J135-F135</f>
        <v>-4265</v>
      </c>
      <c r="N135" s="246">
        <f t="shared" ref="N135:N138" si="18">J135/D135-1</f>
        <v>0.38461538461538458</v>
      </c>
      <c r="O135" s="245">
        <f t="shared" ref="O135:O138" si="19">J135-D135</f>
        <v>3340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1">
        <v>6900</v>
      </c>
      <c r="D136" s="251">
        <v>0</v>
      </c>
      <c r="E136" s="251">
        <v>0</v>
      </c>
      <c r="F136" s="251">
        <v>2928</v>
      </c>
      <c r="G136" s="255" t="str">
        <f t="shared" ref="G136:G138" si="20">IFERROR(F136/E136-1,"-")</f>
        <v>-</v>
      </c>
      <c r="H136" s="251">
        <f t="shared" si="14"/>
        <v>2928</v>
      </c>
      <c r="I136" s="259">
        <f t="shared" ref="I136:I138" si="21">F136/F$134</f>
        <v>0.17975320768616859</v>
      </c>
      <c r="J136" s="251">
        <v>3814</v>
      </c>
      <c r="K136" s="257">
        <f t="shared" si="15"/>
        <v>0.31719893546240852</v>
      </c>
      <c r="L136" s="259">
        <f t="shared" si="16"/>
        <v>0.30259562841530063</v>
      </c>
      <c r="M136" s="258">
        <f t="shared" si="17"/>
        <v>886</v>
      </c>
      <c r="N136" s="257" t="e">
        <f t="shared" si="18"/>
        <v>#DIV/0!</v>
      </c>
      <c r="O136" s="251">
        <f t="shared" si="19"/>
        <v>3814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12253</v>
      </c>
      <c r="D137" s="251">
        <v>0</v>
      </c>
      <c r="E137" s="251">
        <v>0</v>
      </c>
      <c r="F137" s="251">
        <v>13361</v>
      </c>
      <c r="G137" s="253" t="str">
        <f t="shared" si="20"/>
        <v>-</v>
      </c>
      <c r="H137" s="251">
        <f t="shared" si="14"/>
        <v>13361</v>
      </c>
      <c r="I137" s="263">
        <f t="shared" si="21"/>
        <v>0.82024679231383146</v>
      </c>
      <c r="J137" s="251">
        <v>8210</v>
      </c>
      <c r="K137" s="257">
        <f t="shared" si="15"/>
        <v>0.68280106453759148</v>
      </c>
      <c r="L137" s="259">
        <f t="shared" si="16"/>
        <v>-0.38552503555123119</v>
      </c>
      <c r="M137" s="258">
        <f t="shared" si="17"/>
        <v>-5151</v>
      </c>
      <c r="N137" s="257" t="e">
        <f t="shared" si="18"/>
        <v>#DIV/0!</v>
      </c>
      <c r="O137" s="251">
        <f t="shared" si="19"/>
        <v>8210</v>
      </c>
      <c r="Q137" s="29"/>
      <c r="R137" s="79"/>
      <c r="Z137" s="1"/>
    </row>
    <row r="138" spans="1:31" s="4" customFormat="1" x14ac:dyDescent="0.25">
      <c r="B138" s="244" t="s">
        <v>191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180</v>
      </c>
    </row>
    <row r="140" spans="1:31" s="4" customFormat="1" ht="32.25" customHeight="1" x14ac:dyDescent="0.25">
      <c r="B140" s="310" t="s">
        <v>194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357D3-4690-419C-956D-3872C4703A9D}">
  <sheetPr>
    <tabColor theme="4" tint="0.39997558519241921"/>
  </sheetPr>
  <dimension ref="A1:AE149"/>
  <sheetViews>
    <sheetView showGridLines="0" topLeftCell="B1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977442</v>
      </c>
      <c r="D6" s="242">
        <v>431442</v>
      </c>
      <c r="E6" s="242">
        <v>739628</v>
      </c>
      <c r="F6" s="243">
        <f>E6/$E$6</f>
        <v>1</v>
      </c>
      <c r="G6" s="242">
        <v>947988</v>
      </c>
      <c r="H6" s="243">
        <f>G6/E6-1</f>
        <v>0.281709183535507</v>
      </c>
      <c r="I6" s="242">
        <f>G6-E6</f>
        <v>208360</v>
      </c>
      <c r="J6" s="243">
        <f>G6/$G$6</f>
        <v>1</v>
      </c>
      <c r="K6" s="242">
        <v>974590</v>
      </c>
      <c r="L6" s="243">
        <f>K6/G6-1</f>
        <v>2.8061536643923857E-2</v>
      </c>
      <c r="M6" s="242">
        <f>K6-G6</f>
        <v>26602</v>
      </c>
      <c r="N6" s="243">
        <f>K6/$K$6</f>
        <v>1</v>
      </c>
      <c r="O6" s="242">
        <v>990510</v>
      </c>
      <c r="P6" s="243">
        <f>O6/K6-1</f>
        <v>1.6335074236345504E-2</v>
      </c>
      <c r="Q6" s="242">
        <f>O6-K6</f>
        <v>15920</v>
      </c>
      <c r="R6" s="243">
        <f>IFERROR(O6/C6-1,"-")</f>
        <v>1.3369591239173362E-2</v>
      </c>
      <c r="S6" s="242">
        <f>O6-C6</f>
        <v>13068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210585</v>
      </c>
      <c r="D7" s="251">
        <v>95402</v>
      </c>
      <c r="E7" s="251">
        <v>233548</v>
      </c>
      <c r="F7" s="257">
        <f t="shared" ref="F7:F16" si="0">E7/$E$6</f>
        <v>0.31576414089244864</v>
      </c>
      <c r="G7" s="251">
        <v>194307</v>
      </c>
      <c r="H7" s="259">
        <f>G7/E7-1</f>
        <v>-0.16802113484165992</v>
      </c>
      <c r="I7" s="258">
        <f>G7-E7</f>
        <v>-39241</v>
      </c>
      <c r="J7" s="257">
        <f>G7/$G$6</f>
        <v>0.20496778440233421</v>
      </c>
      <c r="K7" s="251">
        <v>169678</v>
      </c>
      <c r="L7" s="259">
        <f>K7/G7-1</f>
        <v>-0.12675302485242423</v>
      </c>
      <c r="M7" s="258">
        <f>K7-G7</f>
        <v>-24629</v>
      </c>
      <c r="N7" s="257">
        <f>K7/$K$6</f>
        <v>0.17410193004237678</v>
      </c>
      <c r="O7" s="251">
        <v>151006</v>
      </c>
      <c r="P7" s="259">
        <f>O7/K7-1</f>
        <v>-0.11004372988837685</v>
      </c>
      <c r="Q7" s="258">
        <f>O7-K7</f>
        <v>-18672</v>
      </c>
      <c r="R7" s="259">
        <f t="shared" ref="R7:R16" si="1">IFERROR(O7/C7-1,"-")</f>
        <v>-0.28292138566374625</v>
      </c>
      <c r="S7" s="258">
        <f t="shared" ref="S7:S16" si="2">O7-C7</f>
        <v>-59579</v>
      </c>
      <c r="T7" s="257">
        <f>O7/$O$6</f>
        <v>0.15245277685232861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119383</v>
      </c>
      <c r="D8" s="251">
        <v>44587</v>
      </c>
      <c r="E8" s="251">
        <v>75925</v>
      </c>
      <c r="F8" s="257">
        <f t="shared" si="0"/>
        <v>0.1026529552694057</v>
      </c>
      <c r="G8" s="251">
        <v>115928</v>
      </c>
      <c r="H8" s="259">
        <f t="shared" ref="H8:H16" si="3">G8/E8-1</f>
        <v>0.52687520579519265</v>
      </c>
      <c r="I8" s="258">
        <f t="shared" ref="I8:I16" si="4">G8-E8</f>
        <v>40003</v>
      </c>
      <c r="J8" s="257">
        <f t="shared" ref="J8:J16" si="5">G8/$G$6</f>
        <v>0.12228846778651206</v>
      </c>
      <c r="K8" s="251">
        <v>111509</v>
      </c>
      <c r="L8" s="259">
        <f t="shared" ref="L8:L16" si="6">K8/G8-1</f>
        <v>-3.8118487336967766E-2</v>
      </c>
      <c r="M8" s="258">
        <f t="shared" ref="M8:M16" si="7">K8-G8</f>
        <v>-4419</v>
      </c>
      <c r="N8" s="257">
        <f t="shared" ref="N8:N16" si="8">K8/$K$6</f>
        <v>0.11441631865707631</v>
      </c>
      <c r="O8" s="251">
        <v>107119</v>
      </c>
      <c r="P8" s="259">
        <f t="shared" ref="P8:P16" si="9">O8/K8-1</f>
        <v>-3.9369019541023564E-2</v>
      </c>
      <c r="Q8" s="258">
        <f t="shared" ref="Q8:Q16" si="10">O8-K8</f>
        <v>-4390</v>
      </c>
      <c r="R8" s="259">
        <f t="shared" si="1"/>
        <v>-0.10272819413149281</v>
      </c>
      <c r="S8" s="258">
        <f t="shared" si="2"/>
        <v>-12264</v>
      </c>
      <c r="T8" s="257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4" t="s">
        <v>46</v>
      </c>
      <c r="C9" s="251">
        <v>10010</v>
      </c>
      <c r="D9" s="251">
        <v>2332</v>
      </c>
      <c r="E9" s="251">
        <v>4741</v>
      </c>
      <c r="F9" s="252">
        <f t="shared" si="0"/>
        <v>6.4099790705597947E-3</v>
      </c>
      <c r="G9" s="251">
        <v>5537</v>
      </c>
      <c r="H9" s="263">
        <f t="shared" si="3"/>
        <v>0.16789706812908678</v>
      </c>
      <c r="I9" s="254">
        <f t="shared" si="4"/>
        <v>796</v>
      </c>
      <c r="J9" s="252">
        <f t="shared" si="5"/>
        <v>5.8407912336443076E-3</v>
      </c>
      <c r="K9" s="251">
        <v>18264</v>
      </c>
      <c r="L9" s="259">
        <f t="shared" si="6"/>
        <v>2.2985371139606285</v>
      </c>
      <c r="M9" s="258">
        <f t="shared" si="7"/>
        <v>12727</v>
      </c>
      <c r="N9" s="257">
        <f t="shared" si="8"/>
        <v>1.8740188181696919E-2</v>
      </c>
      <c r="O9" s="251">
        <v>10070</v>
      </c>
      <c r="P9" s="259">
        <f t="shared" si="9"/>
        <v>-0.44864213753832671</v>
      </c>
      <c r="Q9" s="258">
        <f t="shared" si="10"/>
        <v>-8194</v>
      </c>
      <c r="R9" s="259">
        <f t="shared" si="1"/>
        <v>5.9940059940060131E-3</v>
      </c>
      <c r="S9" s="258">
        <f t="shared" si="2"/>
        <v>60</v>
      </c>
      <c r="T9" s="257">
        <f t="shared" si="11"/>
        <v>1.016647989419592E-2</v>
      </c>
      <c r="V9" s="29"/>
      <c r="W9" s="79"/>
      <c r="AE9" s="1"/>
    </row>
    <row r="10" spans="1:31" s="4" customFormat="1" x14ac:dyDescent="0.25">
      <c r="B10" s="234" t="s">
        <v>48</v>
      </c>
      <c r="C10" s="251">
        <v>333182</v>
      </c>
      <c r="D10" s="251">
        <v>89109</v>
      </c>
      <c r="E10" s="251">
        <v>165373</v>
      </c>
      <c r="F10" s="257">
        <f t="shared" si="0"/>
        <v>0.22358942603579096</v>
      </c>
      <c r="G10" s="251">
        <v>319738</v>
      </c>
      <c r="H10" s="259">
        <f t="shared" si="3"/>
        <v>0.93343532499259241</v>
      </c>
      <c r="I10" s="258">
        <f t="shared" si="4"/>
        <v>154365</v>
      </c>
      <c r="J10" s="257">
        <f t="shared" si="5"/>
        <v>0.33728064068321539</v>
      </c>
      <c r="K10" s="251">
        <v>322678</v>
      </c>
      <c r="L10" s="259">
        <f t="shared" si="6"/>
        <v>9.195028429526575E-3</v>
      </c>
      <c r="M10" s="258">
        <f t="shared" si="7"/>
        <v>2940</v>
      </c>
      <c r="N10" s="257">
        <f t="shared" si="8"/>
        <v>0.33109102289167752</v>
      </c>
      <c r="O10" s="251">
        <v>361792</v>
      </c>
      <c r="P10" s="259">
        <f t="shared" si="9"/>
        <v>0.12121681676470031</v>
      </c>
      <c r="Q10" s="258">
        <f t="shared" si="10"/>
        <v>39114</v>
      </c>
      <c r="R10" s="259">
        <f t="shared" si="1"/>
        <v>8.5868984518971514E-2</v>
      </c>
      <c r="S10" s="258">
        <f t="shared" si="2"/>
        <v>28610</v>
      </c>
      <c r="T10" s="257">
        <f>O10/$O$6</f>
        <v>0.36525830127913905</v>
      </c>
      <c r="V10" s="29"/>
      <c r="W10" s="79"/>
      <c r="AE10" s="1"/>
    </row>
    <row r="11" spans="1:31" s="4" customFormat="1" x14ac:dyDescent="0.25">
      <c r="B11" s="234" t="s">
        <v>50</v>
      </c>
      <c r="C11" s="251">
        <v>28852</v>
      </c>
      <c r="D11" s="251">
        <v>28150</v>
      </c>
      <c r="E11" s="251">
        <v>41202</v>
      </c>
      <c r="F11" s="252">
        <f t="shared" si="0"/>
        <v>5.570638212723153E-2</v>
      </c>
      <c r="G11" s="251">
        <v>45648</v>
      </c>
      <c r="H11" s="263">
        <f t="shared" si="3"/>
        <v>0.10790738313674098</v>
      </c>
      <c r="I11" s="254">
        <f t="shared" si="4"/>
        <v>4446</v>
      </c>
      <c r="J11" s="252">
        <f t="shared" si="5"/>
        <v>4.8152508259598222E-2</v>
      </c>
      <c r="K11" s="251">
        <v>51971</v>
      </c>
      <c r="L11" s="259">
        <f t="shared" si="6"/>
        <v>0.13851647388713628</v>
      </c>
      <c r="M11" s="258">
        <f t="shared" si="7"/>
        <v>6323</v>
      </c>
      <c r="N11" s="257">
        <f t="shared" si="8"/>
        <v>5.3326014016150385E-2</v>
      </c>
      <c r="O11" s="251">
        <v>46838</v>
      </c>
      <c r="P11" s="259">
        <f t="shared" si="9"/>
        <v>-9.8766619845683135E-2</v>
      </c>
      <c r="Q11" s="258">
        <f t="shared" si="10"/>
        <v>-5133</v>
      </c>
      <c r="R11" s="259">
        <f t="shared" si="1"/>
        <v>0.62338832663246913</v>
      </c>
      <c r="S11" s="258">
        <f t="shared" si="2"/>
        <v>17986</v>
      </c>
      <c r="T11" s="257">
        <f t="shared" si="11"/>
        <v>4.7286751269548011E-2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109887</v>
      </c>
      <c r="D12" s="251">
        <v>48506</v>
      </c>
      <c r="E12" s="251">
        <v>94808</v>
      </c>
      <c r="F12" s="257">
        <f t="shared" si="0"/>
        <v>0.1281833570389439</v>
      </c>
      <c r="G12" s="251">
        <v>124192</v>
      </c>
      <c r="H12" s="259">
        <f t="shared" si="3"/>
        <v>0.30993165133743994</v>
      </c>
      <c r="I12" s="258">
        <f t="shared" si="4"/>
        <v>29384</v>
      </c>
      <c r="J12" s="257">
        <f t="shared" si="5"/>
        <v>0.13100587771153221</v>
      </c>
      <c r="K12" s="251">
        <v>135981</v>
      </c>
      <c r="L12" s="259">
        <f t="shared" si="6"/>
        <v>9.4925599072404054E-2</v>
      </c>
      <c r="M12" s="258">
        <f t="shared" si="7"/>
        <v>11789</v>
      </c>
      <c r="N12" s="257">
        <f t="shared" si="8"/>
        <v>0.13952636493294615</v>
      </c>
      <c r="O12" s="251">
        <v>143457</v>
      </c>
      <c r="P12" s="259">
        <f t="shared" si="9"/>
        <v>5.4978269022878168E-2</v>
      </c>
      <c r="Q12" s="258">
        <f t="shared" si="10"/>
        <v>7476</v>
      </c>
      <c r="R12" s="259">
        <f t="shared" si="1"/>
        <v>0.30549564552676833</v>
      </c>
      <c r="S12" s="258">
        <f t="shared" si="2"/>
        <v>33570</v>
      </c>
      <c r="T12" s="257">
        <f t="shared" si="11"/>
        <v>0.14483145046491203</v>
      </c>
      <c r="V12" s="29"/>
      <c r="W12" s="79"/>
      <c r="AE12" s="1"/>
    </row>
    <row r="13" spans="1:31" s="4" customFormat="1" x14ac:dyDescent="0.25">
      <c r="B13" s="234" t="s">
        <v>49</v>
      </c>
      <c r="C13" s="251">
        <v>33141</v>
      </c>
      <c r="D13" s="251">
        <v>13638</v>
      </c>
      <c r="E13" s="251">
        <v>18779</v>
      </c>
      <c r="F13" s="252">
        <f t="shared" si="0"/>
        <v>2.5389790543354225E-2</v>
      </c>
      <c r="G13" s="251">
        <v>30450</v>
      </c>
      <c r="H13" s="263">
        <f t="shared" si="3"/>
        <v>0.62149209223068325</v>
      </c>
      <c r="I13" s="254">
        <f t="shared" si="4"/>
        <v>11671</v>
      </c>
      <c r="J13" s="252">
        <f t="shared" si="5"/>
        <v>3.2120659755186777E-2</v>
      </c>
      <c r="K13" s="251">
        <v>35140</v>
      </c>
      <c r="L13" s="259">
        <f t="shared" si="6"/>
        <v>0.15402298850574714</v>
      </c>
      <c r="M13" s="258">
        <f t="shared" si="7"/>
        <v>4690</v>
      </c>
      <c r="N13" s="257">
        <f t="shared" si="8"/>
        <v>3.6056187730225016E-2</v>
      </c>
      <c r="O13" s="251">
        <v>32599</v>
      </c>
      <c r="P13" s="259">
        <f t="shared" si="9"/>
        <v>-7.2310756972111534E-2</v>
      </c>
      <c r="Q13" s="258">
        <f t="shared" si="10"/>
        <v>-2541</v>
      </c>
      <c r="R13" s="259">
        <f t="shared" si="1"/>
        <v>-1.6354364684228018E-2</v>
      </c>
      <c r="S13" s="258">
        <f t="shared" si="2"/>
        <v>-542</v>
      </c>
      <c r="T13" s="257">
        <f t="shared" si="11"/>
        <v>3.2911328507536523E-2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43361</v>
      </c>
      <c r="D14" s="251">
        <v>19970</v>
      </c>
      <c r="E14" s="251">
        <v>43178</v>
      </c>
      <c r="F14" s="257">
        <f t="shared" si="0"/>
        <v>5.8377995424727026E-2</v>
      </c>
      <c r="G14" s="251">
        <v>27239</v>
      </c>
      <c r="H14" s="259">
        <f t="shared" si="3"/>
        <v>-0.36914632451711515</v>
      </c>
      <c r="I14" s="258">
        <f t="shared" si="4"/>
        <v>-15939</v>
      </c>
      <c r="J14" s="257">
        <f t="shared" si="5"/>
        <v>2.8733486077882842E-2</v>
      </c>
      <c r="K14" s="251">
        <v>30135</v>
      </c>
      <c r="L14" s="259">
        <f t="shared" si="6"/>
        <v>0.10631814677484486</v>
      </c>
      <c r="M14" s="258">
        <f t="shared" si="7"/>
        <v>2896</v>
      </c>
      <c r="N14" s="257">
        <f t="shared" si="8"/>
        <v>3.0920694856298545E-2</v>
      </c>
      <c r="O14" s="251">
        <v>27789</v>
      </c>
      <c r="P14" s="259">
        <f t="shared" si="9"/>
        <v>-7.7849676455948202E-2</v>
      </c>
      <c r="Q14" s="258">
        <f t="shared" si="10"/>
        <v>-2346</v>
      </c>
      <c r="R14" s="259">
        <f t="shared" si="1"/>
        <v>-0.35912455893544892</v>
      </c>
      <c r="S14" s="258">
        <f t="shared" si="2"/>
        <v>-15572</v>
      </c>
      <c r="T14" s="257">
        <f t="shared" si="11"/>
        <v>2.805524426810431E-2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39570</v>
      </c>
      <c r="D15" s="251">
        <v>21572</v>
      </c>
      <c r="E15" s="251">
        <v>25442</v>
      </c>
      <c r="F15" s="252">
        <f t="shared" si="0"/>
        <v>3.439837323627553E-2</v>
      </c>
      <c r="G15" s="251">
        <v>31498</v>
      </c>
      <c r="H15" s="263">
        <f t="shared" si="3"/>
        <v>0.23803160128920675</v>
      </c>
      <c r="I15" s="254">
        <f t="shared" si="4"/>
        <v>6056</v>
      </c>
      <c r="J15" s="252">
        <f t="shared" si="5"/>
        <v>3.3226158980915368E-2</v>
      </c>
      <c r="K15" s="251">
        <v>43404</v>
      </c>
      <c r="L15" s="259">
        <f t="shared" si="6"/>
        <v>0.3779922534764113</v>
      </c>
      <c r="M15" s="258">
        <f t="shared" si="7"/>
        <v>11906</v>
      </c>
      <c r="N15" s="257">
        <f t="shared" si="8"/>
        <v>4.4535650889091824E-2</v>
      </c>
      <c r="O15" s="251">
        <v>57295</v>
      </c>
      <c r="P15" s="259">
        <f t="shared" si="9"/>
        <v>0.32003962768408445</v>
      </c>
      <c r="Q15" s="258">
        <f t="shared" si="10"/>
        <v>13891</v>
      </c>
      <c r="R15" s="259">
        <f t="shared" si="1"/>
        <v>0.44794035885772043</v>
      </c>
      <c r="S15" s="258">
        <f t="shared" si="2"/>
        <v>17725</v>
      </c>
      <c r="T15" s="257">
        <f t="shared" si="11"/>
        <v>5.7843938980929016E-2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49471</v>
      </c>
      <c r="D16" s="251">
        <f>D6-SUM(D7:D15)</f>
        <v>68176</v>
      </c>
      <c r="E16" s="251">
        <f>E6-SUM(E7:E15)</f>
        <v>36632</v>
      </c>
      <c r="F16" s="257">
        <f t="shared" si="0"/>
        <v>4.9527600361262691E-2</v>
      </c>
      <c r="G16" s="251">
        <f>G6-SUM(G7:G15)</f>
        <v>53451</v>
      </c>
      <c r="H16" s="259">
        <f t="shared" si="3"/>
        <v>0.45913409041275388</v>
      </c>
      <c r="I16" s="258">
        <f t="shared" si="4"/>
        <v>16819</v>
      </c>
      <c r="J16" s="257">
        <f t="shared" si="5"/>
        <v>5.6383625109178596E-2</v>
      </c>
      <c r="K16" s="251">
        <f>K6-SUM(K7:K15)</f>
        <v>55830</v>
      </c>
      <c r="L16" s="259">
        <f t="shared" si="6"/>
        <v>4.4508054105629524E-2</v>
      </c>
      <c r="M16" s="258">
        <f t="shared" si="7"/>
        <v>2379</v>
      </c>
      <c r="N16" s="257">
        <f t="shared" si="8"/>
        <v>5.728562780246052E-2</v>
      </c>
      <c r="O16" s="251">
        <f>O6-SUM(O7:O15)</f>
        <v>52545</v>
      </c>
      <c r="P16" s="259">
        <f t="shared" si="9"/>
        <v>-5.8839333691563689E-2</v>
      </c>
      <c r="Q16" s="258">
        <f t="shared" si="10"/>
        <v>-3285</v>
      </c>
      <c r="R16" s="259">
        <f t="shared" si="1"/>
        <v>6.2137413838410316E-2</v>
      </c>
      <c r="S16" s="258">
        <f t="shared" si="2"/>
        <v>3074</v>
      </c>
      <c r="T16" s="257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183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84" t="s">
        <v>181</v>
      </c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E5F89-EDA8-43DD-A10A-E4C2FA0A3F2C}">
  <sheetPr>
    <tabColor theme="4" tint="0.39997558519241921"/>
  </sheetPr>
  <dimension ref="A1:AE149"/>
  <sheetViews>
    <sheetView showGridLines="0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589548</v>
      </c>
      <c r="D6" s="242">
        <v>238407</v>
      </c>
      <c r="E6" s="242">
        <v>350763</v>
      </c>
      <c r="F6" s="243">
        <f>E6/$E$6</f>
        <v>1</v>
      </c>
      <c r="G6" s="242">
        <v>550203</v>
      </c>
      <c r="H6" s="243">
        <f>G6/E6-1</f>
        <v>0.56858904730544557</v>
      </c>
      <c r="I6" s="242">
        <f>G6-E6</f>
        <v>199440</v>
      </c>
      <c r="J6" s="243">
        <f>G6/$G$6</f>
        <v>1</v>
      </c>
      <c r="K6" s="242">
        <v>571683</v>
      </c>
      <c r="L6" s="243">
        <f>K6/G6-1</f>
        <v>3.9040136095223055E-2</v>
      </c>
      <c r="M6" s="242">
        <f>K6-G6</f>
        <v>21480</v>
      </c>
      <c r="N6" s="243">
        <f>K6/$K$6</f>
        <v>1</v>
      </c>
      <c r="O6" s="242">
        <v>594103</v>
      </c>
      <c r="P6" s="243">
        <f>O6/K6-1</f>
        <v>3.921753839103137E-2</v>
      </c>
      <c r="Q6" s="242">
        <f>O6-K6</f>
        <v>22420</v>
      </c>
      <c r="R6" s="243">
        <f>IFERROR(O6/C6-1,"-")</f>
        <v>7.7262580824630778E-3</v>
      </c>
      <c r="S6" s="242">
        <f>O6-C6</f>
        <v>4555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103226</v>
      </c>
      <c r="D7" s="251">
        <v>40412</v>
      </c>
      <c r="E7" s="251">
        <v>112354</v>
      </c>
      <c r="F7" s="257">
        <f t="shared" ref="F7:F16" si="0">E7/$E$6</f>
        <v>0.32031314591333748</v>
      </c>
      <c r="G7" s="251">
        <v>111983</v>
      </c>
      <c r="H7" s="259">
        <f>G7/E7-1</f>
        <v>-3.302063121918275E-3</v>
      </c>
      <c r="I7" s="258">
        <f>G7-E7</f>
        <v>-371</v>
      </c>
      <c r="J7" s="257">
        <f>G7/$G$6</f>
        <v>0.20353033334969092</v>
      </c>
      <c r="K7" s="251">
        <v>98343</v>
      </c>
      <c r="L7" s="259">
        <f>K7/G7-1</f>
        <v>-0.12180420242358214</v>
      </c>
      <c r="M7" s="258">
        <f>K7-G7</f>
        <v>-13640</v>
      </c>
      <c r="N7" s="257">
        <f>K7/$K$6</f>
        <v>0.17202365646695808</v>
      </c>
      <c r="O7" s="251">
        <v>93573</v>
      </c>
      <c r="P7" s="259">
        <f>O7/K7-1</f>
        <v>-4.8503706415301551E-2</v>
      </c>
      <c r="Q7" s="258">
        <f>O7-K7</f>
        <v>-4770</v>
      </c>
      <c r="R7" s="259">
        <f t="shared" ref="R7:R16" si="1">IFERROR(O7/C7-1,"-")</f>
        <v>-9.3513262162633448E-2</v>
      </c>
      <c r="S7" s="258">
        <f t="shared" ref="S7:S16" si="2">O7-C7</f>
        <v>-9653</v>
      </c>
      <c r="T7" s="257">
        <f>O7/$O$6</f>
        <v>0.15750299190544401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71029</v>
      </c>
      <c r="D8" s="251">
        <v>22598</v>
      </c>
      <c r="E8" s="251">
        <v>35094</v>
      </c>
      <c r="F8" s="257">
        <f t="shared" si="0"/>
        <v>0.10005046142267</v>
      </c>
      <c r="G8" s="251">
        <v>69808</v>
      </c>
      <c r="H8" s="259">
        <f t="shared" ref="H8:H16" si="3">G8/E8-1</f>
        <v>0.98917193822305816</v>
      </c>
      <c r="I8" s="258">
        <f t="shared" ref="I8:I16" si="4">G8-E8</f>
        <v>34714</v>
      </c>
      <c r="J8" s="257">
        <f t="shared" ref="J8:J16" si="5">G8/$G$6</f>
        <v>0.12687680728749207</v>
      </c>
      <c r="K8" s="251">
        <v>62410</v>
      </c>
      <c r="L8" s="259">
        <f t="shared" ref="L8:L16" si="6">K8/G8-1</f>
        <v>-0.10597639239055701</v>
      </c>
      <c r="M8" s="258">
        <f t="shared" ref="M8:M16" si="7">K8-G8</f>
        <v>-7398</v>
      </c>
      <c r="N8" s="257">
        <f t="shared" ref="N8:N16" si="8">K8/$K$6</f>
        <v>0.10916889255059185</v>
      </c>
      <c r="O8" s="251">
        <v>59614</v>
      </c>
      <c r="P8" s="259">
        <f t="shared" ref="P8:P16" si="9">O8/K8-1</f>
        <v>-4.4800512738343179E-2</v>
      </c>
      <c r="Q8" s="258">
        <f t="shared" ref="Q8:Q16" si="10">O8-K8</f>
        <v>-2796</v>
      </c>
      <c r="R8" s="259">
        <f t="shared" si="1"/>
        <v>-0.16070900618057415</v>
      </c>
      <c r="S8" s="258">
        <f t="shared" si="2"/>
        <v>-11415</v>
      </c>
      <c r="T8" s="257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4" t="s">
        <v>46</v>
      </c>
      <c r="C9" s="251">
        <v>4362</v>
      </c>
      <c r="D9" s="251">
        <v>678</v>
      </c>
      <c r="E9" s="251">
        <v>2391</v>
      </c>
      <c r="F9" s="252">
        <f t="shared" si="0"/>
        <v>6.8165684522027694E-3</v>
      </c>
      <c r="G9" s="251">
        <v>2792</v>
      </c>
      <c r="H9" s="263">
        <f t="shared" si="3"/>
        <v>0.16771225428690917</v>
      </c>
      <c r="I9" s="254">
        <f t="shared" si="4"/>
        <v>401</v>
      </c>
      <c r="J9" s="252">
        <f t="shared" si="5"/>
        <v>5.0744906879824359E-3</v>
      </c>
      <c r="K9" s="251">
        <v>4956</v>
      </c>
      <c r="L9" s="259">
        <f t="shared" si="6"/>
        <v>0.77507163323782224</v>
      </c>
      <c r="M9" s="258">
        <f t="shared" si="7"/>
        <v>2164</v>
      </c>
      <c r="N9" s="257">
        <f t="shared" si="8"/>
        <v>8.6691400653858865E-3</v>
      </c>
      <c r="O9" s="251">
        <v>3365</v>
      </c>
      <c r="P9" s="259">
        <f t="shared" si="9"/>
        <v>-0.32102502017756251</v>
      </c>
      <c r="Q9" s="258">
        <f t="shared" si="10"/>
        <v>-1591</v>
      </c>
      <c r="R9" s="259">
        <f t="shared" si="1"/>
        <v>-0.22856487849610274</v>
      </c>
      <c r="S9" s="258">
        <f t="shared" si="2"/>
        <v>-997</v>
      </c>
      <c r="T9" s="257">
        <f t="shared" si="11"/>
        <v>5.6640010233915666E-3</v>
      </c>
      <c r="V9" s="29"/>
      <c r="W9" s="79"/>
      <c r="AE9" s="1"/>
    </row>
    <row r="10" spans="1:31" s="4" customFormat="1" x14ac:dyDescent="0.25">
      <c r="B10" s="234" t="s">
        <v>48</v>
      </c>
      <c r="C10" s="251">
        <v>265361</v>
      </c>
      <c r="D10" s="251">
        <v>66693</v>
      </c>
      <c r="E10" s="251">
        <v>104771</v>
      </c>
      <c r="F10" s="257">
        <f t="shared" si="0"/>
        <v>0.29869456014459905</v>
      </c>
      <c r="G10" s="251">
        <v>228096</v>
      </c>
      <c r="H10" s="259">
        <f t="shared" si="3"/>
        <v>1.1770909889186894</v>
      </c>
      <c r="I10" s="258">
        <f t="shared" si="4"/>
        <v>123325</v>
      </c>
      <c r="J10" s="257">
        <f t="shared" si="5"/>
        <v>0.41456698709385448</v>
      </c>
      <c r="K10" s="251">
        <v>235494</v>
      </c>
      <c r="L10" s="259">
        <f t="shared" si="6"/>
        <v>3.2433712121212155E-2</v>
      </c>
      <c r="M10" s="258">
        <f t="shared" si="7"/>
        <v>7398</v>
      </c>
      <c r="N10" s="257">
        <f t="shared" si="8"/>
        <v>0.41193108768320907</v>
      </c>
      <c r="O10" s="251">
        <v>260897</v>
      </c>
      <c r="P10" s="259">
        <f t="shared" si="9"/>
        <v>0.10787111348909106</v>
      </c>
      <c r="Q10" s="258">
        <f t="shared" si="10"/>
        <v>25403</v>
      </c>
      <c r="R10" s="259">
        <f t="shared" si="1"/>
        <v>-1.6822366512034503E-2</v>
      </c>
      <c r="S10" s="258">
        <f t="shared" si="2"/>
        <v>-4464</v>
      </c>
      <c r="T10" s="257">
        <f>O10/$O$6</f>
        <v>0.43914439078745604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17589</v>
      </c>
      <c r="D11" s="251">
        <v>24632</v>
      </c>
      <c r="E11" s="251">
        <v>18395</v>
      </c>
      <c r="F11" s="252">
        <f t="shared" si="0"/>
        <v>5.2442817514960244E-2</v>
      </c>
      <c r="G11" s="251">
        <v>29988</v>
      </c>
      <c r="H11" s="263">
        <f t="shared" si="3"/>
        <v>0.63022560478390877</v>
      </c>
      <c r="I11" s="254">
        <f t="shared" si="4"/>
        <v>11593</v>
      </c>
      <c r="J11" s="252">
        <f t="shared" si="5"/>
        <v>5.4503519610034842E-2</v>
      </c>
      <c r="K11" s="251">
        <v>33119</v>
      </c>
      <c r="L11" s="259">
        <f t="shared" si="6"/>
        <v>0.10440843003868205</v>
      </c>
      <c r="M11" s="258">
        <f t="shared" si="7"/>
        <v>3131</v>
      </c>
      <c r="N11" s="257">
        <f t="shared" si="8"/>
        <v>5.7932455574155606E-2</v>
      </c>
      <c r="O11" s="251">
        <v>31431</v>
      </c>
      <c r="P11" s="259">
        <f t="shared" si="9"/>
        <v>-5.0967722455388165E-2</v>
      </c>
      <c r="Q11" s="258">
        <f t="shared" si="10"/>
        <v>-1688</v>
      </c>
      <c r="R11" s="259">
        <f t="shared" si="1"/>
        <v>0.78696912843254307</v>
      </c>
      <c r="S11" s="258">
        <f t="shared" si="2"/>
        <v>13842</v>
      </c>
      <c r="T11" s="257">
        <f t="shared" si="11"/>
        <v>5.2904967657123429E-2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54755</v>
      </c>
      <c r="D12" s="251">
        <v>26652</v>
      </c>
      <c r="E12" s="251">
        <v>46899</v>
      </c>
      <c r="F12" s="257">
        <f t="shared" si="0"/>
        <v>0.13370566450851429</v>
      </c>
      <c r="G12" s="251">
        <v>60065</v>
      </c>
      <c r="H12" s="259">
        <f t="shared" si="3"/>
        <v>0.28073093242926284</v>
      </c>
      <c r="I12" s="258">
        <f t="shared" si="4"/>
        <v>13166</v>
      </c>
      <c r="J12" s="257">
        <f t="shared" si="5"/>
        <v>0.10916879769830408</v>
      </c>
      <c r="K12" s="251">
        <v>75077</v>
      </c>
      <c r="L12" s="259">
        <f t="shared" si="6"/>
        <v>0.24992924331973687</v>
      </c>
      <c r="M12" s="258">
        <f t="shared" si="7"/>
        <v>15012</v>
      </c>
      <c r="N12" s="257">
        <f t="shared" si="8"/>
        <v>0.13132627697517679</v>
      </c>
      <c r="O12" s="251">
        <v>74846</v>
      </c>
      <c r="P12" s="259">
        <f t="shared" si="9"/>
        <v>-3.076841109793893E-3</v>
      </c>
      <c r="Q12" s="258">
        <f t="shared" si="10"/>
        <v>-231</v>
      </c>
      <c r="R12" s="259">
        <f t="shared" si="1"/>
        <v>0.36692539494110132</v>
      </c>
      <c r="S12" s="258">
        <f t="shared" si="2"/>
        <v>20091</v>
      </c>
      <c r="T12" s="257">
        <f t="shared" si="11"/>
        <v>0.12598152172266425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16564</v>
      </c>
      <c r="D13" s="251">
        <v>6381</v>
      </c>
      <c r="E13" s="251">
        <v>9254</v>
      </c>
      <c r="F13" s="252">
        <f t="shared" si="0"/>
        <v>2.6382486180127323E-2</v>
      </c>
      <c r="G13" s="251">
        <v>15975</v>
      </c>
      <c r="H13" s="263">
        <f t="shared" si="3"/>
        <v>0.72628052733952875</v>
      </c>
      <c r="I13" s="254">
        <f t="shared" si="4"/>
        <v>6721</v>
      </c>
      <c r="J13" s="252">
        <f t="shared" si="5"/>
        <v>2.9034738087578584E-2</v>
      </c>
      <c r="K13" s="251">
        <v>24273</v>
      </c>
      <c r="L13" s="259">
        <f t="shared" si="6"/>
        <v>0.51943661971830979</v>
      </c>
      <c r="M13" s="258">
        <f t="shared" si="7"/>
        <v>8298</v>
      </c>
      <c r="N13" s="257">
        <f t="shared" si="8"/>
        <v>4.2458845199175067E-2</v>
      </c>
      <c r="O13" s="251">
        <v>22192</v>
      </c>
      <c r="P13" s="259">
        <f t="shared" si="9"/>
        <v>-8.5733119103530653E-2</v>
      </c>
      <c r="Q13" s="258">
        <f t="shared" si="10"/>
        <v>-2081</v>
      </c>
      <c r="R13" s="259">
        <f t="shared" si="1"/>
        <v>0.33977300169041302</v>
      </c>
      <c r="S13" s="258">
        <f t="shared" si="2"/>
        <v>5628</v>
      </c>
      <c r="T13" s="257">
        <f t="shared" si="11"/>
        <v>3.7353792187549972E-2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19411</v>
      </c>
      <c r="D14" s="251">
        <v>5328</v>
      </c>
      <c r="E14" s="251">
        <v>10316</v>
      </c>
      <c r="F14" s="257">
        <f t="shared" si="0"/>
        <v>2.9410171540327799E-2</v>
      </c>
      <c r="G14" s="251">
        <v>8297</v>
      </c>
      <c r="H14" s="259">
        <f t="shared" si="3"/>
        <v>-0.19571539356339662</v>
      </c>
      <c r="I14" s="258">
        <f t="shared" si="4"/>
        <v>-2019</v>
      </c>
      <c r="J14" s="257">
        <f t="shared" si="5"/>
        <v>1.5079888695626887E-2</v>
      </c>
      <c r="K14" s="251">
        <v>10303</v>
      </c>
      <c r="L14" s="259">
        <f t="shared" si="6"/>
        <v>0.24177413522960101</v>
      </c>
      <c r="M14" s="258">
        <f t="shared" si="7"/>
        <v>2006</v>
      </c>
      <c r="N14" s="257">
        <f t="shared" si="8"/>
        <v>1.8022225604049796E-2</v>
      </c>
      <c r="O14" s="251">
        <v>9860</v>
      </c>
      <c r="P14" s="259">
        <f t="shared" si="9"/>
        <v>-4.2997185285839068E-2</v>
      </c>
      <c r="Q14" s="258">
        <f t="shared" si="10"/>
        <v>-443</v>
      </c>
      <c r="R14" s="259">
        <f t="shared" si="1"/>
        <v>-0.49204059553861212</v>
      </c>
      <c r="S14" s="258">
        <f t="shared" si="2"/>
        <v>-9551</v>
      </c>
      <c r="T14" s="257">
        <f t="shared" si="11"/>
        <v>1.6596448763934873E-2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17704</v>
      </c>
      <c r="D15" s="251">
        <v>13892</v>
      </c>
      <c r="E15" s="251">
        <v>4061</v>
      </c>
      <c r="F15" s="252">
        <f t="shared" si="0"/>
        <v>1.1577617935757192E-2</v>
      </c>
      <c r="G15" s="251">
        <v>8286</v>
      </c>
      <c r="H15" s="263">
        <f t="shared" si="3"/>
        <v>1.0403841418369861</v>
      </c>
      <c r="I15" s="254">
        <f t="shared" si="4"/>
        <v>4225</v>
      </c>
      <c r="J15" s="252">
        <f t="shared" si="5"/>
        <v>1.5059896074721512E-2</v>
      </c>
      <c r="K15" s="251">
        <v>13152</v>
      </c>
      <c r="L15" s="259">
        <f t="shared" si="6"/>
        <v>0.58725561187545261</v>
      </c>
      <c r="M15" s="258">
        <f t="shared" si="7"/>
        <v>4866</v>
      </c>
      <c r="N15" s="257">
        <f t="shared" si="8"/>
        <v>2.3005756686835188E-2</v>
      </c>
      <c r="O15" s="251">
        <v>21202</v>
      </c>
      <c r="P15" s="259">
        <f t="shared" si="9"/>
        <v>0.61207420924574207</v>
      </c>
      <c r="Q15" s="258">
        <f t="shared" si="10"/>
        <v>8050</v>
      </c>
      <c r="R15" s="259">
        <f t="shared" si="1"/>
        <v>0.19758246723904205</v>
      </c>
      <c r="S15" s="258">
        <f t="shared" si="2"/>
        <v>3498</v>
      </c>
      <c r="T15" s="257">
        <f t="shared" si="11"/>
        <v>3.5687414471901338E-2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19547</v>
      </c>
      <c r="D16" s="251">
        <f>D6-SUM(D7:D15)</f>
        <v>31141</v>
      </c>
      <c r="E16" s="251">
        <f>E6-SUM(E7:E15)</f>
        <v>7228</v>
      </c>
      <c r="F16" s="257">
        <f t="shared" si="0"/>
        <v>2.0606506387503814E-2</v>
      </c>
      <c r="G16" s="251">
        <f>G6-SUM(G7:G15)</f>
        <v>14913</v>
      </c>
      <c r="H16" s="259">
        <f t="shared" si="3"/>
        <v>1.0632263420033206</v>
      </c>
      <c r="I16" s="258">
        <f t="shared" si="4"/>
        <v>7685</v>
      </c>
      <c r="J16" s="257">
        <f t="shared" si="5"/>
        <v>2.7104541414714207E-2</v>
      </c>
      <c r="K16" s="251">
        <f>K6-SUM(K7:K15)</f>
        <v>14556</v>
      </c>
      <c r="L16" s="259">
        <f t="shared" si="6"/>
        <v>-2.3938845302756029E-2</v>
      </c>
      <c r="M16" s="258">
        <f t="shared" si="7"/>
        <v>-357</v>
      </c>
      <c r="N16" s="257">
        <f t="shared" si="8"/>
        <v>2.5461663194462667E-2</v>
      </c>
      <c r="O16" s="251">
        <f>O6-SUM(O7:O15)</f>
        <v>17123</v>
      </c>
      <c r="P16" s="259">
        <f t="shared" si="9"/>
        <v>0.17635339378950254</v>
      </c>
      <c r="Q16" s="258">
        <f t="shared" si="10"/>
        <v>2567</v>
      </c>
      <c r="R16" s="259">
        <f t="shared" si="1"/>
        <v>-0.12400879930424102</v>
      </c>
      <c r="S16" s="258">
        <f t="shared" si="2"/>
        <v>-2424</v>
      </c>
      <c r="T16" s="257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183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84" t="s">
        <v>181</v>
      </c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CA3D1-094B-4B18-B211-467CC9E92A4C}">
  <sheetPr>
    <tabColor theme="4" tint="0.39997558519241921"/>
  </sheetPr>
  <dimension ref="A1:AE149"/>
  <sheetViews>
    <sheetView showGridLines="0" zoomScaleNormal="100" workbookViewId="0">
      <selection activeCell="M27" sqref="M2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259</v>
      </c>
      <c r="D5" s="240" t="s">
        <v>260</v>
      </c>
      <c r="E5" s="240" t="s">
        <v>266</v>
      </c>
      <c r="F5" s="241" t="str">
        <f>CONCATENATE("%/s total Tenerife ",RIGHT(E5,4))</f>
        <v>%/s total Tenerife 2021</v>
      </c>
      <c r="G5" s="240" t="s">
        <v>261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262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263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200</v>
      </c>
      <c r="C6" s="242">
        <v>387894</v>
      </c>
      <c r="D6" s="242">
        <v>193035</v>
      </c>
      <c r="E6" s="242">
        <v>388865</v>
      </c>
      <c r="F6" s="243">
        <f>E6/$E$6</f>
        <v>1</v>
      </c>
      <c r="G6" s="242">
        <v>397785</v>
      </c>
      <c r="H6" s="243">
        <f>G6/E6-1</f>
        <v>2.2938551939619245E-2</v>
      </c>
      <c r="I6" s="242">
        <f>G6-E6</f>
        <v>8920</v>
      </c>
      <c r="J6" s="243">
        <f>G6/$G$6</f>
        <v>1</v>
      </c>
      <c r="K6" s="242">
        <v>402907</v>
      </c>
      <c r="L6" s="243">
        <f>K6/G6-1</f>
        <v>1.2876302525233418E-2</v>
      </c>
      <c r="M6" s="242">
        <f>K6-G6</f>
        <v>5122</v>
      </c>
      <c r="N6" s="243">
        <f>K6/$K$6</f>
        <v>1</v>
      </c>
      <c r="O6" s="242">
        <v>396407</v>
      </c>
      <c r="P6" s="243">
        <f>O6/K6-1</f>
        <v>-1.6132755201572535E-2</v>
      </c>
      <c r="Q6" s="242">
        <f>O6-K6</f>
        <v>-6500</v>
      </c>
      <c r="R6" s="243">
        <f>IFERROR(O6/C6-1,"-")</f>
        <v>2.1946717402176796E-2</v>
      </c>
      <c r="S6" s="242">
        <f>O6-C6</f>
        <v>8513</v>
      </c>
      <c r="T6" s="243">
        <f>O6/$O$6</f>
        <v>1</v>
      </c>
      <c r="V6" s="29"/>
      <c r="W6" s="79"/>
      <c r="AE6" s="1" t="s">
        <v>173</v>
      </c>
    </row>
    <row r="7" spans="1:31" s="4" customFormat="1" x14ac:dyDescent="0.25">
      <c r="B7" s="234" t="s">
        <v>44</v>
      </c>
      <c r="C7" s="251">
        <v>107359</v>
      </c>
      <c r="D7" s="251">
        <v>54990</v>
      </c>
      <c r="E7" s="251">
        <v>121194</v>
      </c>
      <c r="F7" s="257">
        <f t="shared" ref="F7:F16" si="0">E7/$E$6</f>
        <v>0.3116608591670631</v>
      </c>
      <c r="G7" s="251">
        <v>82324</v>
      </c>
      <c r="H7" s="259">
        <f>G7/E7-1</f>
        <v>-0.32072544845454398</v>
      </c>
      <c r="I7" s="258">
        <f>G7-E7</f>
        <v>-38870</v>
      </c>
      <c r="J7" s="257">
        <f>G7/$G$6</f>
        <v>0.2069560189549631</v>
      </c>
      <c r="K7" s="251">
        <v>71335</v>
      </c>
      <c r="L7" s="259">
        <f>K7/G7-1</f>
        <v>-0.13348476750400851</v>
      </c>
      <c r="M7" s="258">
        <f>K7-G7</f>
        <v>-10989</v>
      </c>
      <c r="N7" s="257">
        <f>K7/$K$6</f>
        <v>0.1770507834314122</v>
      </c>
      <c r="O7" s="251">
        <v>57433</v>
      </c>
      <c r="P7" s="259">
        <f>O7/K7-1</f>
        <v>-0.19488329711922614</v>
      </c>
      <c r="Q7" s="258">
        <f>O7-K7</f>
        <v>-13902</v>
      </c>
      <c r="R7" s="259">
        <f t="shared" ref="R7:R16" si="1">IFERROR(O7/C7-1,"-")</f>
        <v>-0.46503786361646438</v>
      </c>
      <c r="S7" s="258">
        <f t="shared" ref="S7:S16" si="2">O7-C7</f>
        <v>-49926</v>
      </c>
      <c r="T7" s="257">
        <f>O7/$O$6</f>
        <v>0.14488391980969054</v>
      </c>
      <c r="V7" s="29"/>
      <c r="W7" s="79"/>
      <c r="AE7" s="1" t="s">
        <v>175</v>
      </c>
    </row>
    <row r="8" spans="1:31" s="4" customFormat="1" x14ac:dyDescent="0.25">
      <c r="B8" s="234" t="s">
        <v>45</v>
      </c>
      <c r="C8" s="251">
        <v>48354</v>
      </c>
      <c r="D8" s="251">
        <v>21989</v>
      </c>
      <c r="E8" s="251">
        <v>40831</v>
      </c>
      <c r="F8" s="257">
        <f t="shared" si="0"/>
        <v>0.10500045002764455</v>
      </c>
      <c r="G8" s="251">
        <v>46120</v>
      </c>
      <c r="H8" s="259">
        <f t="shared" ref="H8:H16" si="3">G8/E8-1</f>
        <v>0.1295339325512479</v>
      </c>
      <c r="I8" s="258">
        <f t="shared" ref="I8:I16" si="4">G8-E8</f>
        <v>5289</v>
      </c>
      <c r="J8" s="257">
        <f t="shared" ref="J8:J16" si="5">G8/$G$6</f>
        <v>0.11594202898550725</v>
      </c>
      <c r="K8" s="251">
        <v>49099</v>
      </c>
      <c r="L8" s="259">
        <f t="shared" ref="L8:L16" si="6">K8/G8-1</f>
        <v>6.4592367736340028E-2</v>
      </c>
      <c r="M8" s="258">
        <f t="shared" ref="M8:M16" si="7">K8-G8</f>
        <v>2979</v>
      </c>
      <c r="N8" s="257">
        <f t="shared" ref="N8:N16" si="8">K8/$K$6</f>
        <v>0.12186186886800179</v>
      </c>
      <c r="O8" s="251">
        <v>47505</v>
      </c>
      <c r="P8" s="259">
        <f t="shared" ref="P8:P16" si="9">O8/K8-1</f>
        <v>-3.2465019654168148E-2</v>
      </c>
      <c r="Q8" s="258">
        <f t="shared" ref="Q8:Q16" si="10">O8-K8</f>
        <v>-1594</v>
      </c>
      <c r="R8" s="259">
        <f t="shared" si="1"/>
        <v>-1.7558009678620201E-2</v>
      </c>
      <c r="S8" s="258">
        <f t="shared" si="2"/>
        <v>-849</v>
      </c>
      <c r="T8" s="257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4" t="s">
        <v>46</v>
      </c>
      <c r="C9" s="251">
        <v>5648</v>
      </c>
      <c r="D9" s="251">
        <v>1654</v>
      </c>
      <c r="E9" s="251">
        <v>2350</v>
      </c>
      <c r="F9" s="252">
        <f t="shared" si="0"/>
        <v>6.0432283697427125E-3</v>
      </c>
      <c r="G9" s="251">
        <v>2745</v>
      </c>
      <c r="H9" s="263">
        <f t="shared" si="3"/>
        <v>0.16808510638297869</v>
      </c>
      <c r="I9" s="254">
        <f t="shared" si="4"/>
        <v>395</v>
      </c>
      <c r="J9" s="252">
        <f t="shared" si="5"/>
        <v>6.900712696557185E-3</v>
      </c>
      <c r="K9" s="251">
        <v>13308</v>
      </c>
      <c r="L9" s="259">
        <f t="shared" si="6"/>
        <v>3.8480874316939895</v>
      </c>
      <c r="M9" s="258">
        <f t="shared" si="7"/>
        <v>10563</v>
      </c>
      <c r="N9" s="257">
        <f t="shared" si="8"/>
        <v>3.3029954803465815E-2</v>
      </c>
      <c r="O9" s="251">
        <v>6705</v>
      </c>
      <c r="P9" s="259">
        <f t="shared" si="9"/>
        <v>-0.49616771866546439</v>
      </c>
      <c r="Q9" s="258">
        <f t="shared" si="10"/>
        <v>-6603</v>
      </c>
      <c r="R9" s="259">
        <f t="shared" si="1"/>
        <v>0.18714589235127477</v>
      </c>
      <c r="S9" s="258">
        <f t="shared" si="2"/>
        <v>1057</v>
      </c>
      <c r="T9" s="257">
        <f t="shared" si="11"/>
        <v>1.6914433902529471E-2</v>
      </c>
      <c r="V9" s="29"/>
      <c r="W9" s="79"/>
      <c r="AE9" s="1"/>
    </row>
    <row r="10" spans="1:31" s="4" customFormat="1" x14ac:dyDescent="0.25">
      <c r="B10" s="234" t="s">
        <v>48</v>
      </c>
      <c r="C10" s="251">
        <v>67821</v>
      </c>
      <c r="D10" s="251">
        <v>22416</v>
      </c>
      <c r="E10" s="251">
        <v>60602</v>
      </c>
      <c r="F10" s="257">
        <f t="shared" si="0"/>
        <v>0.15584328751623314</v>
      </c>
      <c r="G10" s="251">
        <v>91642</v>
      </c>
      <c r="H10" s="259">
        <f t="shared" si="3"/>
        <v>0.51219431701924023</v>
      </c>
      <c r="I10" s="258">
        <f t="shared" si="4"/>
        <v>31040</v>
      </c>
      <c r="J10" s="257">
        <f t="shared" si="5"/>
        <v>0.23038073331070805</v>
      </c>
      <c r="K10" s="251">
        <v>87184</v>
      </c>
      <c r="L10" s="259">
        <f t="shared" si="6"/>
        <v>-4.8645817419960324E-2</v>
      </c>
      <c r="M10" s="258">
        <f t="shared" si="7"/>
        <v>-4458</v>
      </c>
      <c r="N10" s="257">
        <f t="shared" si="8"/>
        <v>0.21638740453752356</v>
      </c>
      <c r="O10" s="251">
        <v>100895</v>
      </c>
      <c r="P10" s="259">
        <f t="shared" si="9"/>
        <v>0.15726509451275472</v>
      </c>
      <c r="Q10" s="258">
        <f t="shared" si="10"/>
        <v>13711</v>
      </c>
      <c r="R10" s="259">
        <f t="shared" si="1"/>
        <v>0.48766606213414732</v>
      </c>
      <c r="S10" s="258">
        <f t="shared" si="2"/>
        <v>33074</v>
      </c>
      <c r="T10" s="257">
        <f>O10/$O$6</f>
        <v>0.25452375967124696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11263</v>
      </c>
      <c r="D11" s="251">
        <v>3518</v>
      </c>
      <c r="E11" s="251">
        <v>22807</v>
      </c>
      <c r="F11" s="252">
        <f t="shared" si="0"/>
        <v>5.8650174224988104E-2</v>
      </c>
      <c r="G11" s="251">
        <v>15660</v>
      </c>
      <c r="H11" s="263">
        <f t="shared" si="3"/>
        <v>-0.31336870259130967</v>
      </c>
      <c r="I11" s="254">
        <f t="shared" si="4"/>
        <v>-7147</v>
      </c>
      <c r="J11" s="252">
        <f t="shared" si="5"/>
        <v>3.9368000301670501E-2</v>
      </c>
      <c r="K11" s="251">
        <v>18852</v>
      </c>
      <c r="L11" s="259">
        <f t="shared" si="6"/>
        <v>0.20383141762452106</v>
      </c>
      <c r="M11" s="258">
        <f t="shared" si="7"/>
        <v>3192</v>
      </c>
      <c r="N11" s="257">
        <f t="shared" si="8"/>
        <v>4.6789954009237862E-2</v>
      </c>
      <c r="O11" s="251">
        <v>15407</v>
      </c>
      <c r="P11" s="259">
        <f t="shared" si="9"/>
        <v>-0.18273923191173347</v>
      </c>
      <c r="Q11" s="258">
        <f t="shared" si="10"/>
        <v>-3445</v>
      </c>
      <c r="R11" s="259">
        <f t="shared" si="1"/>
        <v>0.36793039154754514</v>
      </c>
      <c r="S11" s="258">
        <f t="shared" si="2"/>
        <v>4144</v>
      </c>
      <c r="T11" s="257">
        <f t="shared" si="11"/>
        <v>3.8866619408839904E-2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55132</v>
      </c>
      <c r="D12" s="251">
        <v>21854</v>
      </c>
      <c r="E12" s="251">
        <v>47909</v>
      </c>
      <c r="F12" s="257">
        <f t="shared" si="0"/>
        <v>0.12320213956000155</v>
      </c>
      <c r="G12" s="251">
        <v>64127</v>
      </c>
      <c r="H12" s="259">
        <f t="shared" si="3"/>
        <v>0.33851677137907288</v>
      </c>
      <c r="I12" s="258">
        <f t="shared" si="4"/>
        <v>16218</v>
      </c>
      <c r="J12" s="257">
        <f t="shared" si="5"/>
        <v>0.16121020149075505</v>
      </c>
      <c r="K12" s="251">
        <v>60904</v>
      </c>
      <c r="L12" s="259">
        <f t="shared" si="6"/>
        <v>-5.0259641024841373E-2</v>
      </c>
      <c r="M12" s="258">
        <f t="shared" si="7"/>
        <v>-3223</v>
      </c>
      <c r="N12" s="257">
        <f t="shared" si="8"/>
        <v>0.15116143427639628</v>
      </c>
      <c r="O12" s="251">
        <v>68611</v>
      </c>
      <c r="P12" s="259">
        <f t="shared" si="9"/>
        <v>0.12654341258373836</v>
      </c>
      <c r="Q12" s="258">
        <f t="shared" si="10"/>
        <v>7707</v>
      </c>
      <c r="R12" s="259">
        <f t="shared" si="1"/>
        <v>0.24448596096640784</v>
      </c>
      <c r="S12" s="258">
        <f t="shared" si="2"/>
        <v>13479</v>
      </c>
      <c r="T12" s="257">
        <f t="shared" si="11"/>
        <v>0.17308221095994772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16577</v>
      </c>
      <c r="D13" s="251">
        <v>7257</v>
      </c>
      <c r="E13" s="251">
        <v>9525</v>
      </c>
      <c r="F13" s="252">
        <f t="shared" si="0"/>
        <v>2.4494361796510357E-2</v>
      </c>
      <c r="G13" s="251">
        <v>14475</v>
      </c>
      <c r="H13" s="263">
        <f t="shared" si="3"/>
        <v>0.51968503937007871</v>
      </c>
      <c r="I13" s="254">
        <f t="shared" si="4"/>
        <v>4950</v>
      </c>
      <c r="J13" s="252">
        <f t="shared" si="5"/>
        <v>3.6389004110260567E-2</v>
      </c>
      <c r="K13" s="251">
        <v>10867</v>
      </c>
      <c r="L13" s="259">
        <f t="shared" si="6"/>
        <v>-0.24925734024179624</v>
      </c>
      <c r="M13" s="258">
        <f t="shared" si="7"/>
        <v>-3608</v>
      </c>
      <c r="N13" s="257">
        <f t="shared" si="8"/>
        <v>2.6971484734690635E-2</v>
      </c>
      <c r="O13" s="251">
        <v>10407</v>
      </c>
      <c r="P13" s="259">
        <f t="shared" si="9"/>
        <v>-4.2329989877611163E-2</v>
      </c>
      <c r="Q13" s="258">
        <f t="shared" si="10"/>
        <v>-460</v>
      </c>
      <c r="R13" s="259">
        <f t="shared" si="1"/>
        <v>-0.37220244917656997</v>
      </c>
      <c r="S13" s="258">
        <f t="shared" si="2"/>
        <v>-6170</v>
      </c>
      <c r="T13" s="257">
        <f t="shared" si="11"/>
        <v>2.6253320450950666E-2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23950</v>
      </c>
      <c r="D14" s="251">
        <v>14642</v>
      </c>
      <c r="E14" s="251">
        <v>32862</v>
      </c>
      <c r="F14" s="257">
        <f t="shared" si="0"/>
        <v>8.4507476887865973E-2</v>
      </c>
      <c r="G14" s="251">
        <v>18942</v>
      </c>
      <c r="H14" s="259">
        <f t="shared" si="3"/>
        <v>-0.42358955632645612</v>
      </c>
      <c r="I14" s="258">
        <f t="shared" si="4"/>
        <v>-13920</v>
      </c>
      <c r="J14" s="257">
        <f t="shared" si="5"/>
        <v>4.7618688487499526E-2</v>
      </c>
      <c r="K14" s="251">
        <v>19832</v>
      </c>
      <c r="L14" s="259">
        <f t="shared" si="6"/>
        <v>4.6985534790412897E-2</v>
      </c>
      <c r="M14" s="258">
        <f t="shared" si="7"/>
        <v>890</v>
      </c>
      <c r="N14" s="257">
        <f t="shared" si="8"/>
        <v>4.9222277101167264E-2</v>
      </c>
      <c r="O14" s="251">
        <v>17929</v>
      </c>
      <c r="P14" s="259">
        <f t="shared" si="9"/>
        <v>-9.5956030657523228E-2</v>
      </c>
      <c r="Q14" s="258">
        <f t="shared" si="10"/>
        <v>-1903</v>
      </c>
      <c r="R14" s="259">
        <f t="shared" si="1"/>
        <v>-0.25139874739039669</v>
      </c>
      <c r="S14" s="258">
        <f t="shared" si="2"/>
        <v>-6021</v>
      </c>
      <c r="T14" s="257">
        <f t="shared" si="11"/>
        <v>4.5228767403199234E-2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21866</v>
      </c>
      <c r="D15" s="251">
        <v>7680</v>
      </c>
      <c r="E15" s="251">
        <v>21381</v>
      </c>
      <c r="F15" s="252">
        <f t="shared" si="0"/>
        <v>5.498309181849742E-2</v>
      </c>
      <c r="G15" s="251">
        <v>23212</v>
      </c>
      <c r="H15" s="263">
        <f t="shared" si="3"/>
        <v>8.5636780318974814E-2</v>
      </c>
      <c r="I15" s="254">
        <f t="shared" si="4"/>
        <v>1831</v>
      </c>
      <c r="J15" s="252">
        <f t="shared" si="5"/>
        <v>5.8353130459921819E-2</v>
      </c>
      <c r="K15" s="251">
        <v>30252</v>
      </c>
      <c r="L15" s="259">
        <f t="shared" si="6"/>
        <v>0.30329140099948293</v>
      </c>
      <c r="M15" s="258">
        <f t="shared" si="7"/>
        <v>7040</v>
      </c>
      <c r="N15" s="257">
        <f t="shared" si="8"/>
        <v>7.5084324670457447E-2</v>
      </c>
      <c r="O15" s="251">
        <v>36093</v>
      </c>
      <c r="P15" s="259">
        <f t="shared" si="9"/>
        <v>0.19307814359381203</v>
      </c>
      <c r="Q15" s="258">
        <f t="shared" si="10"/>
        <v>5841</v>
      </c>
      <c r="R15" s="259">
        <f t="shared" si="1"/>
        <v>0.65064483673282725</v>
      </c>
      <c r="S15" s="258">
        <f t="shared" si="2"/>
        <v>14227</v>
      </c>
      <c r="T15" s="257">
        <f t="shared" si="11"/>
        <v>9.1050359857419272E-2</v>
      </c>
      <c r="V15" s="29"/>
      <c r="W15" s="79"/>
      <c r="AE15" s="1"/>
    </row>
    <row r="16" spans="1:31" s="4" customFormat="1" x14ac:dyDescent="0.25">
      <c r="B16" s="234" t="s">
        <v>201</v>
      </c>
      <c r="C16" s="251">
        <f>C6-SUM(C7:C15)</f>
        <v>29924</v>
      </c>
      <c r="D16" s="251">
        <f>D6-SUM(D7:D15)</f>
        <v>37035</v>
      </c>
      <c r="E16" s="251">
        <f>E6-SUM(E7:E15)</f>
        <v>29404</v>
      </c>
      <c r="F16" s="257">
        <f t="shared" si="0"/>
        <v>7.5614930631453081E-2</v>
      </c>
      <c r="G16" s="251">
        <f>G6-SUM(G7:G15)</f>
        <v>38538</v>
      </c>
      <c r="H16" s="259">
        <f t="shared" si="3"/>
        <v>0.31063800843422662</v>
      </c>
      <c r="I16" s="258">
        <f t="shared" si="4"/>
        <v>9134</v>
      </c>
      <c r="J16" s="257">
        <f t="shared" si="5"/>
        <v>9.6881481202156949E-2</v>
      </c>
      <c r="K16" s="251">
        <f>K6-SUM(K7:K15)</f>
        <v>41274</v>
      </c>
      <c r="L16" s="259">
        <f t="shared" si="6"/>
        <v>7.0994862213918708E-2</v>
      </c>
      <c r="M16" s="258">
        <f t="shared" si="7"/>
        <v>2736</v>
      </c>
      <c r="N16" s="257">
        <f t="shared" si="8"/>
        <v>0.10244051356764712</v>
      </c>
      <c r="O16" s="251">
        <f>O6-SUM(O7:O15)</f>
        <v>35422</v>
      </c>
      <c r="P16" s="259">
        <f t="shared" si="9"/>
        <v>-0.14178417405630661</v>
      </c>
      <c r="Q16" s="258">
        <f t="shared" si="10"/>
        <v>-5852</v>
      </c>
      <c r="R16" s="259">
        <f t="shared" si="1"/>
        <v>0.18373212137414785</v>
      </c>
      <c r="S16" s="258">
        <f t="shared" si="2"/>
        <v>5498</v>
      </c>
      <c r="T16" s="257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6" t="s">
        <v>183</v>
      </c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3" t="s">
        <v>171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172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173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174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175</v>
      </c>
    </row>
    <row r="49" spans="2:31" s="4" customFormat="1" hidden="1" x14ac:dyDescent="0.25">
      <c r="B49" s="234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4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180</v>
      </c>
    </row>
    <row r="52" spans="2:31" s="4" customFormat="1" hidden="1" x14ac:dyDescent="0.25">
      <c r="B52" s="284" t="s">
        <v>181</v>
      </c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200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173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175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201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0E946-400E-4424-8A62-95C4700E8C43}">
  <sheetPr>
    <tabColor theme="4" tint="0.39997558519241921"/>
  </sheetPr>
  <dimension ref="A4:E23"/>
  <sheetViews>
    <sheetView showGridLines="0" zoomScaleNormal="100" workbookViewId="0">
      <selection activeCell="M27" sqref="M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313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204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6713E-8D6C-479D-A556-9FE0FEDB5BD6}">
  <sheetPr>
    <tabColor theme="4" tint="0.39997558519241921"/>
  </sheetPr>
  <dimension ref="A4:E23"/>
  <sheetViews>
    <sheetView showGridLines="0" zoomScaleNormal="100" workbookViewId="0">
      <selection activeCell="M27" sqref="M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314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205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25698</v>
      </c>
      <c r="D8" s="116">
        <f t="shared" ref="D8:D20" si="0">C8/C9-1</f>
        <v>0.46678082191780823</v>
      </c>
    </row>
    <row r="9" spans="1:5" x14ac:dyDescent="0.25">
      <c r="A9" s="1"/>
      <c r="B9" s="114">
        <v>2022</v>
      </c>
      <c r="C9" s="115">
        <v>17520</v>
      </c>
      <c r="D9" s="116">
        <f t="shared" si="0"/>
        <v>0.63265306122448983</v>
      </c>
    </row>
    <row r="10" spans="1:5" x14ac:dyDescent="0.25">
      <c r="A10" s="1"/>
      <c r="B10" s="114">
        <v>2021</v>
      </c>
      <c r="C10" s="115">
        <v>10731</v>
      </c>
      <c r="D10" s="116">
        <f t="shared" si="0"/>
        <v>0.46218830903392827</v>
      </c>
    </row>
    <row r="11" spans="1:5" x14ac:dyDescent="0.25">
      <c r="A11" s="1" t="s">
        <v>72</v>
      </c>
      <c r="B11" s="114">
        <v>2020</v>
      </c>
      <c r="C11" s="115">
        <v>7339</v>
      </c>
      <c r="D11" s="116">
        <f t="shared" si="0"/>
        <v>-0.59150617833685848</v>
      </c>
    </row>
    <row r="12" spans="1:5" x14ac:dyDescent="0.25">
      <c r="A12" s="1" t="s">
        <v>74</v>
      </c>
      <c r="B12" s="114">
        <v>2019</v>
      </c>
      <c r="C12" s="115">
        <v>17966</v>
      </c>
      <c r="D12" s="116">
        <f t="shared" si="0"/>
        <v>2.5573695627354676E-2</v>
      </c>
    </row>
    <row r="13" spans="1:5" x14ac:dyDescent="0.25">
      <c r="A13" s="1" t="s">
        <v>76</v>
      </c>
      <c r="B13" s="114">
        <v>2018</v>
      </c>
      <c r="C13" s="115">
        <v>17518</v>
      </c>
      <c r="D13" s="116">
        <f t="shared" si="0"/>
        <v>-0.20861944344054928</v>
      </c>
    </row>
    <row r="14" spans="1:5" x14ac:dyDescent="0.25">
      <c r="A14" s="1" t="s">
        <v>78</v>
      </c>
      <c r="B14" s="114">
        <v>2017</v>
      </c>
      <c r="C14" s="115">
        <v>22136</v>
      </c>
      <c r="D14" s="116">
        <f>C14/C15-1</f>
        <v>1.1700182815356452E-2</v>
      </c>
    </row>
    <row r="15" spans="1:5" x14ac:dyDescent="0.25">
      <c r="A15" s="1" t="s">
        <v>80</v>
      </c>
      <c r="B15" s="114">
        <v>2016</v>
      </c>
      <c r="C15" s="115">
        <v>21880</v>
      </c>
      <c r="D15" s="116">
        <f>C15/C16-1</f>
        <v>1.9014719533218405</v>
      </c>
    </row>
    <row r="16" spans="1:5" x14ac:dyDescent="0.25">
      <c r="A16" s="1" t="s">
        <v>82</v>
      </c>
      <c r="B16" s="114">
        <v>2015</v>
      </c>
      <c r="C16" s="115">
        <v>7541</v>
      </c>
      <c r="D16" s="116">
        <f t="shared" si="0"/>
        <v>-0.12537694270470889</v>
      </c>
    </row>
    <row r="17" spans="1:4" x14ac:dyDescent="0.25">
      <c r="A17" s="1" t="s">
        <v>84</v>
      </c>
      <c r="B17" s="114">
        <v>2014</v>
      </c>
      <c r="C17" s="115">
        <v>8622</v>
      </c>
      <c r="D17" s="116">
        <f t="shared" si="0"/>
        <v>0.41972665898238093</v>
      </c>
    </row>
    <row r="18" spans="1:4" x14ac:dyDescent="0.25">
      <c r="A18" s="1" t="s">
        <v>86</v>
      </c>
      <c r="B18" s="114">
        <v>2013</v>
      </c>
      <c r="C18" s="115">
        <v>6073</v>
      </c>
      <c r="D18" s="116">
        <f t="shared" si="0"/>
        <v>-0.50992575855390576</v>
      </c>
    </row>
    <row r="19" spans="1:4" x14ac:dyDescent="0.25">
      <c r="A19" s="1" t="s">
        <v>88</v>
      </c>
      <c r="B19" s="114">
        <v>2012</v>
      </c>
      <c r="C19" s="115">
        <v>12392</v>
      </c>
      <c r="D19" s="116">
        <f>C19/C20-1</f>
        <v>2.8688729316266</v>
      </c>
    </row>
    <row r="20" spans="1:4" x14ac:dyDescent="0.25">
      <c r="A20" s="1" t="s">
        <v>90</v>
      </c>
      <c r="B20" s="114">
        <v>2011</v>
      </c>
      <c r="C20" s="115">
        <v>3203</v>
      </c>
      <c r="D20" s="116">
        <f t="shared" si="0"/>
        <v>-0.25250875145857643</v>
      </c>
    </row>
    <row r="21" spans="1:4" x14ac:dyDescent="0.25">
      <c r="A21" s="1" t="s">
        <v>92</v>
      </c>
      <c r="B21" s="114">
        <v>2010</v>
      </c>
      <c r="C21" s="115">
        <v>4285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B32A-B745-43EC-9BB0-6306C962CF26}">
  <sheetPr>
    <tabColor theme="4" tint="0.39997558519241921"/>
  </sheetPr>
  <dimension ref="A4:E23"/>
  <sheetViews>
    <sheetView showGridLines="0" zoomScaleNormal="100" workbookViewId="0">
      <selection activeCell="M27" sqref="M2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6" t="s">
        <v>315</v>
      </c>
      <c r="C4" s="266"/>
      <c r="D4" s="266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206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12024</v>
      </c>
      <c r="D8" s="116">
        <f t="shared" ref="D8:D20" si="0">C8/C9-1</f>
        <v>-0.261833138928111</v>
      </c>
    </row>
    <row r="9" spans="1:5" x14ac:dyDescent="0.25">
      <c r="A9" s="1"/>
      <c r="B9" s="114">
        <v>2022</v>
      </c>
      <c r="C9" s="115">
        <v>16289</v>
      </c>
      <c r="D9" s="116">
        <f t="shared" si="0"/>
        <v>0.48068357422052532</v>
      </c>
    </row>
    <row r="10" spans="1:5" x14ac:dyDescent="0.25">
      <c r="A10" s="1"/>
      <c r="B10" s="114">
        <v>2021</v>
      </c>
      <c r="C10" s="115">
        <v>11001</v>
      </c>
      <c r="D10" s="116">
        <f t="shared" si="0"/>
        <v>0.26681252878857675</v>
      </c>
    </row>
    <row r="11" spans="1:5" x14ac:dyDescent="0.25">
      <c r="A11" s="1" t="s">
        <v>72</v>
      </c>
      <c r="B11" s="114">
        <v>2020</v>
      </c>
      <c r="C11" s="115">
        <v>8684</v>
      </c>
      <c r="D11" s="116">
        <f t="shared" si="0"/>
        <v>-0.54659844410797265</v>
      </c>
    </row>
    <row r="12" spans="1:5" x14ac:dyDescent="0.25">
      <c r="A12" s="1" t="s">
        <v>74</v>
      </c>
      <c r="B12" s="114">
        <v>2019</v>
      </c>
      <c r="C12" s="115">
        <v>19153</v>
      </c>
      <c r="D12" s="116">
        <f t="shared" si="0"/>
        <v>0.14250775471247912</v>
      </c>
    </row>
    <row r="13" spans="1:5" x14ac:dyDescent="0.25">
      <c r="A13" s="1" t="s">
        <v>76</v>
      </c>
      <c r="B13" s="114">
        <v>2018</v>
      </c>
      <c r="C13" s="115">
        <v>16764</v>
      </c>
      <c r="D13" s="116">
        <f t="shared" si="0"/>
        <v>0.10507580751483192</v>
      </c>
    </row>
    <row r="14" spans="1:5" x14ac:dyDescent="0.25">
      <c r="A14" s="1" t="s">
        <v>78</v>
      </c>
      <c r="B14" s="114">
        <v>2017</v>
      </c>
      <c r="C14" s="115">
        <v>15170</v>
      </c>
      <c r="D14" s="116">
        <f>C14/C15-1</f>
        <v>0.1184016514302566</v>
      </c>
    </row>
    <row r="15" spans="1:5" x14ac:dyDescent="0.25">
      <c r="A15" s="1" t="s">
        <v>80</v>
      </c>
      <c r="B15" s="114">
        <v>2016</v>
      </c>
      <c r="C15" s="115">
        <v>13564</v>
      </c>
      <c r="D15" s="116">
        <f>C15/C16-1</f>
        <v>-0.23006187205540107</v>
      </c>
    </row>
    <row r="16" spans="1:5" x14ac:dyDescent="0.25">
      <c r="A16" s="1" t="s">
        <v>82</v>
      </c>
      <c r="B16" s="114">
        <v>2015</v>
      </c>
      <c r="C16" s="115">
        <v>17617</v>
      </c>
      <c r="D16" s="116">
        <f t="shared" si="0"/>
        <v>0.6649655042056517</v>
      </c>
    </row>
    <row r="17" spans="1:4" x14ac:dyDescent="0.25">
      <c r="A17" s="1" t="s">
        <v>84</v>
      </c>
      <c r="B17" s="114">
        <v>2014</v>
      </c>
      <c r="C17" s="115">
        <v>10581</v>
      </c>
      <c r="D17" s="116">
        <f t="shared" si="0"/>
        <v>-7.8762306610408173E-3</v>
      </c>
    </row>
    <row r="18" spans="1:4" x14ac:dyDescent="0.25">
      <c r="A18" s="1" t="s">
        <v>86</v>
      </c>
      <c r="B18" s="114">
        <v>2013</v>
      </c>
      <c r="C18" s="115">
        <v>10665</v>
      </c>
      <c r="D18" s="116">
        <f t="shared" si="0"/>
        <v>0.33982412060301503</v>
      </c>
    </row>
    <row r="19" spans="1:4" x14ac:dyDescent="0.25">
      <c r="A19" s="1" t="s">
        <v>88</v>
      </c>
      <c r="B19" s="114">
        <v>2012</v>
      </c>
      <c r="C19" s="115">
        <v>7960</v>
      </c>
      <c r="D19" s="116">
        <f>C19/C20-1</f>
        <v>-0.52154835607381145</v>
      </c>
    </row>
    <row r="20" spans="1:4" x14ac:dyDescent="0.25">
      <c r="A20" s="1" t="s">
        <v>90</v>
      </c>
      <c r="B20" s="114">
        <v>2011</v>
      </c>
      <c r="C20" s="115">
        <v>16637</v>
      </c>
      <c r="D20" s="116">
        <f t="shared" si="0"/>
        <v>-0.25932686314664766</v>
      </c>
    </row>
    <row r="21" spans="1:4" x14ac:dyDescent="0.25">
      <c r="A21" s="1" t="s">
        <v>92</v>
      </c>
      <c r="B21" s="114">
        <v>2010</v>
      </c>
      <c r="C21" s="115">
        <v>22462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6C477-B6BD-4827-8996-BC84AFE9BD36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49</v>
      </c>
      <c r="C17" s="99">
        <v>772</v>
      </c>
      <c r="D17" s="99">
        <v>713</v>
      </c>
      <c r="E17" s="99">
        <v>339</v>
      </c>
      <c r="F17" s="99">
        <v>532</v>
      </c>
      <c r="G17" s="99">
        <v>654</v>
      </c>
      <c r="H17" s="99">
        <v>663</v>
      </c>
      <c r="I17" s="100">
        <f t="shared" si="0"/>
        <v>1.3761467889908285E-2</v>
      </c>
      <c r="J17" s="100">
        <f t="shared" si="1"/>
        <v>-7.0126227208976211E-2</v>
      </c>
      <c r="K17" s="99">
        <f t="shared" si="2"/>
        <v>9</v>
      </c>
      <c r="L17" s="99">
        <f t="shared" si="3"/>
        <v>-50</v>
      </c>
      <c r="M17" s="93">
        <f>H17/H17</f>
        <v>1</v>
      </c>
      <c r="N17" s="99">
        <v>291</v>
      </c>
      <c r="O17" s="99">
        <v>625</v>
      </c>
      <c r="P17" s="99">
        <v>663</v>
      </c>
      <c r="Q17" s="99">
        <v>673</v>
      </c>
      <c r="R17" s="99">
        <v>673</v>
      </c>
      <c r="S17" s="100">
        <f t="shared" si="4"/>
        <v>0</v>
      </c>
      <c r="T17" s="100">
        <f t="shared" si="5"/>
        <v>1.3127147766323026</v>
      </c>
      <c r="U17" s="99">
        <f t="shared" si="6"/>
        <v>0</v>
      </c>
      <c r="V17" s="99">
        <f t="shared" si="7"/>
        <v>382</v>
      </c>
      <c r="W17" s="93">
        <f>R17/R17</f>
        <v>1</v>
      </c>
    </row>
    <row r="18" spans="2:23" x14ac:dyDescent="0.25">
      <c r="B18" s="94" t="s">
        <v>60</v>
      </c>
      <c r="C18" s="95">
        <v>772</v>
      </c>
      <c r="D18" s="95">
        <v>713</v>
      </c>
      <c r="E18" s="95">
        <v>339</v>
      </c>
      <c r="F18" s="95">
        <v>532</v>
      </c>
      <c r="G18" s="95">
        <v>654</v>
      </c>
      <c r="H18" s="95">
        <v>663</v>
      </c>
      <c r="I18" s="96">
        <f t="shared" si="0"/>
        <v>1.3761467889908285E-2</v>
      </c>
      <c r="J18" s="96">
        <f t="shared" si="1"/>
        <v>-7.0126227208976211E-2</v>
      </c>
      <c r="K18" s="95">
        <f t="shared" si="2"/>
        <v>9</v>
      </c>
      <c r="L18" s="95">
        <f t="shared" si="3"/>
        <v>-50</v>
      </c>
      <c r="M18" s="96">
        <f>H18/H17</f>
        <v>1</v>
      </c>
      <c r="N18" s="95">
        <v>291</v>
      </c>
      <c r="O18" s="95">
        <v>625</v>
      </c>
      <c r="P18" s="95">
        <v>663</v>
      </c>
      <c r="Q18" s="95">
        <v>673</v>
      </c>
      <c r="R18" s="95">
        <v>673</v>
      </c>
      <c r="S18" s="96">
        <f t="shared" si="4"/>
        <v>0</v>
      </c>
      <c r="T18" s="96">
        <f t="shared" si="5"/>
        <v>1.3127147766323026</v>
      </c>
      <c r="U18" s="95">
        <f t="shared" si="6"/>
        <v>0</v>
      </c>
      <c r="V18" s="95">
        <f t="shared" si="7"/>
        <v>382</v>
      </c>
      <c r="W18" s="96">
        <f>R18/R17</f>
        <v>1</v>
      </c>
    </row>
    <row r="19" spans="2:23" x14ac:dyDescent="0.25">
      <c r="B19" s="97" t="s">
        <v>61</v>
      </c>
      <c r="C19" s="52">
        <v>614</v>
      </c>
      <c r="D19" s="52">
        <v>555</v>
      </c>
      <c r="E19" s="52">
        <v>0</v>
      </c>
      <c r="F19" s="52">
        <v>0</v>
      </c>
      <c r="G19" s="52">
        <v>600</v>
      </c>
      <c r="H19" s="52">
        <v>600</v>
      </c>
      <c r="I19" s="98">
        <f t="shared" si="0"/>
        <v>0</v>
      </c>
      <c r="J19" s="98">
        <f t="shared" si="1"/>
        <v>8.1081081081081141E-2</v>
      </c>
      <c r="K19" s="52">
        <f t="shared" si="2"/>
        <v>0</v>
      </c>
      <c r="L19" s="52">
        <f t="shared" si="3"/>
        <v>45</v>
      </c>
      <c r="M19" s="98">
        <f>H19/H17</f>
        <v>0.90497737556561086</v>
      </c>
      <c r="N19" s="52">
        <v>0</v>
      </c>
      <c r="O19" s="52">
        <v>0</v>
      </c>
      <c r="P19" s="52">
        <v>600</v>
      </c>
      <c r="Q19" s="52">
        <v>600</v>
      </c>
      <c r="R19" s="52">
        <v>600</v>
      </c>
      <c r="S19" s="98">
        <f t="shared" si="4"/>
        <v>0</v>
      </c>
      <c r="T19" s="98" t="str">
        <f t="shared" si="5"/>
        <v>-</v>
      </c>
      <c r="U19" s="52">
        <f t="shared" si="6"/>
        <v>0</v>
      </c>
      <c r="V19" s="52">
        <f t="shared" si="7"/>
        <v>600</v>
      </c>
      <c r="W19" s="98">
        <f>R19/R17</f>
        <v>0.89153046062407137</v>
      </c>
    </row>
    <row r="20" spans="2:23" x14ac:dyDescent="0.25">
      <c r="B20" s="97" t="s">
        <v>62</v>
      </c>
      <c r="C20" s="52">
        <v>158</v>
      </c>
      <c r="D20" s="52">
        <v>158</v>
      </c>
      <c r="E20" s="52">
        <v>0</v>
      </c>
      <c r="F20" s="52">
        <v>0</v>
      </c>
      <c r="G20" s="52">
        <v>54</v>
      </c>
      <c r="H20" s="52">
        <v>63</v>
      </c>
      <c r="I20" s="98">
        <f t="shared" si="0"/>
        <v>0.16666666666666674</v>
      </c>
      <c r="J20" s="98">
        <f t="shared" si="1"/>
        <v>-0.60126582278481011</v>
      </c>
      <c r="K20" s="52">
        <f t="shared" si="2"/>
        <v>9</v>
      </c>
      <c r="L20" s="52">
        <f t="shared" si="3"/>
        <v>-95</v>
      </c>
      <c r="M20" s="98">
        <f>H20/H17</f>
        <v>9.5022624434389136E-2</v>
      </c>
      <c r="N20" s="52">
        <v>0</v>
      </c>
      <c r="O20" s="52">
        <v>0</v>
      </c>
      <c r="P20" s="52">
        <v>63</v>
      </c>
      <c r="Q20" s="52">
        <v>73</v>
      </c>
      <c r="R20" s="52">
        <v>73</v>
      </c>
      <c r="S20" s="98">
        <f t="shared" si="4"/>
        <v>0</v>
      </c>
      <c r="T20" s="98" t="str">
        <f t="shared" si="5"/>
        <v>-</v>
      </c>
      <c r="U20" s="52">
        <f t="shared" si="6"/>
        <v>0</v>
      </c>
      <c r="V20" s="52">
        <f t="shared" si="7"/>
        <v>73</v>
      </c>
      <c r="W20" s="98">
        <f>R20/R17</f>
        <v>0.10846953937592868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A2233-7189-4EE4-931E-F4707244AEE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49</v>
      </c>
      <c r="C17" s="99">
        <v>9</v>
      </c>
      <c r="D17" s="99">
        <v>9</v>
      </c>
      <c r="E17" s="99">
        <v>4</v>
      </c>
      <c r="F17" s="99">
        <v>3</v>
      </c>
      <c r="G17" s="99">
        <v>5</v>
      </c>
      <c r="H17" s="99">
        <v>5</v>
      </c>
      <c r="I17" s="100">
        <f t="shared" si="4"/>
        <v>0</v>
      </c>
      <c r="J17" s="100">
        <f t="shared" si="5"/>
        <v>-0.44444444444444442</v>
      </c>
      <c r="K17" s="99">
        <f t="shared" si="6"/>
        <v>0</v>
      </c>
      <c r="L17" s="99">
        <f t="shared" si="7"/>
        <v>-4</v>
      </c>
      <c r="M17" s="93">
        <f>H17/H17</f>
        <v>1</v>
      </c>
      <c r="N17" s="99">
        <v>3</v>
      </c>
      <c r="O17" s="99">
        <v>4</v>
      </c>
      <c r="P17" s="99">
        <v>5</v>
      </c>
      <c r="Q17" s="99">
        <v>6</v>
      </c>
      <c r="R17" s="99">
        <v>6</v>
      </c>
      <c r="S17" s="100">
        <f t="shared" si="0"/>
        <v>0</v>
      </c>
      <c r="T17" s="100">
        <f t="shared" si="1"/>
        <v>1</v>
      </c>
      <c r="U17" s="99">
        <f t="shared" si="2"/>
        <v>0</v>
      </c>
      <c r="V17" s="99">
        <f t="shared" si="3"/>
        <v>3</v>
      </c>
      <c r="W17" s="93">
        <f>R17/R17</f>
        <v>1</v>
      </c>
    </row>
    <row r="18" spans="2:23" x14ac:dyDescent="0.25">
      <c r="B18" s="94" t="s">
        <v>60</v>
      </c>
      <c r="C18" s="95">
        <v>9</v>
      </c>
      <c r="D18" s="95">
        <v>9</v>
      </c>
      <c r="E18" s="95">
        <v>4</v>
      </c>
      <c r="F18" s="95">
        <v>3</v>
      </c>
      <c r="G18" s="95">
        <v>5</v>
      </c>
      <c r="H18" s="95">
        <v>5</v>
      </c>
      <c r="I18" s="96">
        <f t="shared" si="4"/>
        <v>0</v>
      </c>
      <c r="J18" s="96">
        <f t="shared" si="5"/>
        <v>-0.44444444444444442</v>
      </c>
      <c r="K18" s="95">
        <f t="shared" si="6"/>
        <v>0</v>
      </c>
      <c r="L18" s="95">
        <f t="shared" si="7"/>
        <v>-4</v>
      </c>
      <c r="M18" s="96">
        <f>H18/H17</f>
        <v>1</v>
      </c>
      <c r="N18" s="95">
        <v>3</v>
      </c>
      <c r="O18" s="95">
        <v>4</v>
      </c>
      <c r="P18" s="95">
        <v>5</v>
      </c>
      <c r="Q18" s="95">
        <v>6</v>
      </c>
      <c r="R18" s="95">
        <v>6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3</v>
      </c>
      <c r="W18" s="96">
        <f>R18/R17</f>
        <v>1</v>
      </c>
    </row>
    <row r="19" spans="2:23" x14ac:dyDescent="0.25">
      <c r="B19" s="97" t="s">
        <v>61</v>
      </c>
      <c r="C19" s="52">
        <v>4</v>
      </c>
      <c r="D19" s="52">
        <v>4</v>
      </c>
      <c r="E19" s="52">
        <v>0</v>
      </c>
      <c r="F19" s="52">
        <v>0</v>
      </c>
      <c r="G19" s="52">
        <v>3</v>
      </c>
      <c r="H19" s="52">
        <v>3</v>
      </c>
      <c r="I19" s="98">
        <f t="shared" si="4"/>
        <v>0</v>
      </c>
      <c r="J19" s="98">
        <f t="shared" si="5"/>
        <v>-0.25</v>
      </c>
      <c r="K19" s="52">
        <f t="shared" si="6"/>
        <v>0</v>
      </c>
      <c r="L19" s="52">
        <f t="shared" si="7"/>
        <v>-1</v>
      </c>
      <c r="M19" s="98">
        <f>H19/H17</f>
        <v>0.6</v>
      </c>
      <c r="N19" s="52">
        <v>0</v>
      </c>
      <c r="O19" s="52">
        <v>0</v>
      </c>
      <c r="P19" s="52">
        <v>3</v>
      </c>
      <c r="Q19" s="52">
        <v>3</v>
      </c>
      <c r="R19" s="52">
        <v>3</v>
      </c>
      <c r="S19" s="98">
        <f t="shared" si="0"/>
        <v>0</v>
      </c>
      <c r="T19" s="98" t="str">
        <f t="shared" si="1"/>
        <v>-</v>
      </c>
      <c r="U19" s="52">
        <f t="shared" si="2"/>
        <v>0</v>
      </c>
      <c r="V19" s="52">
        <f t="shared" si="3"/>
        <v>3</v>
      </c>
      <c r="W19" s="98">
        <f>R19/R17</f>
        <v>0.5</v>
      </c>
    </row>
    <row r="20" spans="2:23" x14ac:dyDescent="0.25">
      <c r="B20" s="97" t="s">
        <v>62</v>
      </c>
      <c r="C20" s="52">
        <v>5</v>
      </c>
      <c r="D20" s="52">
        <v>5</v>
      </c>
      <c r="E20" s="52">
        <v>0</v>
      </c>
      <c r="F20" s="52">
        <v>0</v>
      </c>
      <c r="G20" s="52">
        <v>2</v>
      </c>
      <c r="H20" s="52">
        <v>2</v>
      </c>
      <c r="I20" s="98">
        <f t="shared" si="4"/>
        <v>0</v>
      </c>
      <c r="J20" s="98">
        <f t="shared" si="5"/>
        <v>-0.6</v>
      </c>
      <c r="K20" s="52">
        <f t="shared" si="6"/>
        <v>0</v>
      </c>
      <c r="L20" s="52">
        <f t="shared" si="7"/>
        <v>-3</v>
      </c>
      <c r="M20" s="98">
        <f>H20/H17</f>
        <v>0.4</v>
      </c>
      <c r="N20" s="52">
        <v>0</v>
      </c>
      <c r="O20" s="52">
        <v>0</v>
      </c>
      <c r="P20" s="52">
        <v>2</v>
      </c>
      <c r="Q20" s="52">
        <v>3</v>
      </c>
      <c r="R20" s="52">
        <v>3</v>
      </c>
      <c r="S20" s="98">
        <f t="shared" si="0"/>
        <v>0</v>
      </c>
      <c r="T20" s="98" t="str">
        <f t="shared" si="1"/>
        <v>-</v>
      </c>
      <c r="U20" s="52">
        <f t="shared" si="2"/>
        <v>0</v>
      </c>
      <c r="V20" s="52">
        <f t="shared" si="3"/>
        <v>3</v>
      </c>
      <c r="W20" s="98">
        <f>R20/R17</f>
        <v>0.5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227</v>
      </c>
      <c r="O21" s="95" t="s">
        <v>227</v>
      </c>
      <c r="P21" s="95" t="s">
        <v>227</v>
      </c>
      <c r="Q21" s="95" t="s">
        <v>227</v>
      </c>
      <c r="R21" s="95" t="s">
        <v>227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E10B-EBE8-422D-A4D1-1B3FB625FE5A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DA62E-D476-4E2C-BFEE-7D231FDA7AAF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6" t="s">
        <v>234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270</v>
      </c>
      <c r="O8" s="112" t="s">
        <v>271</v>
      </c>
    </row>
    <row r="9" spans="1:16" x14ac:dyDescent="0.25">
      <c r="A9" s="1" t="s">
        <v>70</v>
      </c>
      <c r="B9" s="114" t="s">
        <v>71</v>
      </c>
      <c r="C9" s="115">
        <v>4716</v>
      </c>
      <c r="D9" s="116">
        <v>-2.7027027027026973E-2</v>
      </c>
      <c r="E9" s="115">
        <v>5197</v>
      </c>
      <c r="F9" s="116">
        <f t="shared" ref="F9:F21" si="0">IFERROR(E9/C9-1,"-")</f>
        <v>0.10199321458863442</v>
      </c>
      <c r="G9" s="115">
        <v>1146</v>
      </c>
      <c r="H9" s="116">
        <f t="shared" ref="H9:H21" si="1">IFERROR(G9/E9-1,"-")</f>
        <v>-0.77948816624975947</v>
      </c>
      <c r="I9" s="115">
        <v>3527</v>
      </c>
      <c r="J9" s="116">
        <f t="shared" ref="J9:J21" si="2">IFERROR(I9/G9-1,"-")</f>
        <v>2.0776614310645725</v>
      </c>
      <c r="K9" s="115">
        <v>5390</v>
      </c>
      <c r="L9" s="116">
        <f t="shared" ref="L9:L21" si="3">IFERROR(K9/I9-1,"-")</f>
        <v>0.52821094414516589</v>
      </c>
      <c r="M9" s="115">
        <v>5217</v>
      </c>
      <c r="N9" s="116">
        <v>-3.2096474953617782E-2</v>
      </c>
      <c r="O9" s="116">
        <v>0.10623409669211203</v>
      </c>
    </row>
    <row r="10" spans="1:16" x14ac:dyDescent="0.25">
      <c r="A10" s="1" t="s">
        <v>72</v>
      </c>
      <c r="B10" s="114" t="s">
        <v>73</v>
      </c>
      <c r="C10" s="115">
        <v>4935</v>
      </c>
      <c r="D10" s="116">
        <v>1.0442260442260487E-2</v>
      </c>
      <c r="E10" s="115">
        <v>5359</v>
      </c>
      <c r="F10" s="116">
        <f t="shared" si="0"/>
        <v>8.5916919959473148E-2</v>
      </c>
      <c r="G10" s="115">
        <v>1385</v>
      </c>
      <c r="H10" s="116">
        <f t="shared" si="1"/>
        <v>-0.74155626049636125</v>
      </c>
      <c r="I10" s="115">
        <v>4177</v>
      </c>
      <c r="J10" s="116">
        <f t="shared" si="2"/>
        <v>2.0158844765342958</v>
      </c>
      <c r="K10" s="115">
        <v>5270</v>
      </c>
      <c r="L10" s="116">
        <f t="shared" si="3"/>
        <v>0.2616710557816615</v>
      </c>
      <c r="M10" s="115">
        <v>4803</v>
      </c>
      <c r="N10" s="116">
        <v>-8.861480075901329E-2</v>
      </c>
      <c r="O10" s="116">
        <v>-2.6747720364741601E-2</v>
      </c>
    </row>
    <row r="11" spans="1:16" x14ac:dyDescent="0.25">
      <c r="A11" s="1" t="s">
        <v>74</v>
      </c>
      <c r="B11" s="114" t="s">
        <v>75</v>
      </c>
      <c r="C11" s="115">
        <v>5148</v>
      </c>
      <c r="D11" s="116">
        <v>-1.0190348009998074E-2</v>
      </c>
      <c r="E11" s="115">
        <v>2198</v>
      </c>
      <c r="F11" s="116">
        <f t="shared" si="0"/>
        <v>-0.57303807303807308</v>
      </c>
      <c r="G11" s="115">
        <v>2288</v>
      </c>
      <c r="H11" s="116">
        <f t="shared" si="1"/>
        <v>4.0946314831665109E-2</v>
      </c>
      <c r="I11" s="115">
        <v>4740</v>
      </c>
      <c r="J11" s="116">
        <f t="shared" si="2"/>
        <v>1.0716783216783217</v>
      </c>
      <c r="K11" s="115">
        <v>5659</v>
      </c>
      <c r="L11" s="116">
        <f t="shared" si="3"/>
        <v>0.19388185654008439</v>
      </c>
      <c r="M11" s="115">
        <v>5168</v>
      </c>
      <c r="N11" s="116">
        <v>-8.6764446015197061E-2</v>
      </c>
      <c r="O11" s="116">
        <v>3.8850038850037905E-3</v>
      </c>
    </row>
    <row r="12" spans="1:16" x14ac:dyDescent="0.25">
      <c r="A12" s="1" t="s">
        <v>76</v>
      </c>
      <c r="B12" s="114" t="s">
        <v>77</v>
      </c>
      <c r="C12" s="115">
        <v>4194</v>
      </c>
      <c r="D12" s="116">
        <v>-0.12424305700563787</v>
      </c>
      <c r="E12" s="115">
        <v>0</v>
      </c>
      <c r="F12" s="116">
        <f t="shared" si="0"/>
        <v>-1</v>
      </c>
      <c r="G12" s="115">
        <v>1830</v>
      </c>
      <c r="H12" s="116" t="str">
        <f t="shared" si="1"/>
        <v>-</v>
      </c>
      <c r="I12" s="115">
        <v>4075</v>
      </c>
      <c r="J12" s="116">
        <f t="shared" si="2"/>
        <v>1.2267759562841531</v>
      </c>
      <c r="K12" s="115">
        <v>5170</v>
      </c>
      <c r="L12" s="116">
        <f t="shared" si="3"/>
        <v>0.26871165644171779</v>
      </c>
      <c r="M12" s="115">
        <v>5054</v>
      </c>
      <c r="N12" s="116">
        <v>-2.2437137330754364E-2</v>
      </c>
      <c r="O12" s="116">
        <v>0.20505484024797327</v>
      </c>
    </row>
    <row r="13" spans="1:16" x14ac:dyDescent="0.25">
      <c r="A13" s="1" t="s">
        <v>78</v>
      </c>
      <c r="B13" s="114" t="s">
        <v>79</v>
      </c>
      <c r="C13" s="115">
        <v>4065</v>
      </c>
      <c r="D13" s="116">
        <v>-7.810593116914788E-3</v>
      </c>
      <c r="E13" s="115">
        <v>0</v>
      </c>
      <c r="F13" s="116">
        <f t="shared" si="0"/>
        <v>-1</v>
      </c>
      <c r="G13" s="115">
        <v>2659</v>
      </c>
      <c r="H13" s="116" t="str">
        <f t="shared" si="1"/>
        <v>-</v>
      </c>
      <c r="I13" s="115">
        <v>3632</v>
      </c>
      <c r="J13" s="116">
        <f t="shared" si="2"/>
        <v>0.365927040240692</v>
      </c>
      <c r="K13" s="115">
        <v>5013</v>
      </c>
      <c r="L13" s="116">
        <f t="shared" si="3"/>
        <v>0.38023127753303965</v>
      </c>
      <c r="M13" s="115">
        <v>4992</v>
      </c>
      <c r="N13" s="116">
        <v>-4.1891083183722699E-3</v>
      </c>
      <c r="O13" s="116">
        <v>0.22804428044280445</v>
      </c>
    </row>
    <row r="14" spans="1:16" x14ac:dyDescent="0.25">
      <c r="A14" s="1" t="s">
        <v>80</v>
      </c>
      <c r="B14" s="114" t="s">
        <v>81</v>
      </c>
      <c r="C14" s="115">
        <v>3920</v>
      </c>
      <c r="D14" s="116">
        <v>-3.2815198618307395E-2</v>
      </c>
      <c r="E14" s="115">
        <v>0</v>
      </c>
      <c r="F14" s="116">
        <f t="shared" si="0"/>
        <v>-1</v>
      </c>
      <c r="G14" s="115">
        <v>2494</v>
      </c>
      <c r="H14" s="116" t="str">
        <f t="shared" si="1"/>
        <v>-</v>
      </c>
      <c r="I14" s="115">
        <v>4520</v>
      </c>
      <c r="J14" s="116">
        <f t="shared" si="2"/>
        <v>0.81234963913392133</v>
      </c>
      <c r="K14" s="115">
        <v>4181</v>
      </c>
      <c r="L14" s="116">
        <f t="shared" si="3"/>
        <v>-7.4999999999999956E-2</v>
      </c>
      <c r="M14" s="115">
        <v>3964</v>
      </c>
      <c r="N14" s="116">
        <v>-5.1901458981104986E-2</v>
      </c>
      <c r="O14" s="116">
        <v>1.1224489795918391E-2</v>
      </c>
    </row>
    <row r="15" spans="1:16" x14ac:dyDescent="0.25">
      <c r="A15" s="1" t="s">
        <v>82</v>
      </c>
      <c r="B15" s="114" t="s">
        <v>83</v>
      </c>
      <c r="C15" s="115">
        <v>4387</v>
      </c>
      <c r="D15" s="116">
        <v>5.7873161321437161E-2</v>
      </c>
      <c r="E15" s="115">
        <v>0</v>
      </c>
      <c r="F15" s="116">
        <f t="shared" si="0"/>
        <v>-1</v>
      </c>
      <c r="G15" s="115">
        <v>2428</v>
      </c>
      <c r="H15" s="116" t="str">
        <f t="shared" si="1"/>
        <v>-</v>
      </c>
      <c r="I15" s="115">
        <v>4275</v>
      </c>
      <c r="J15" s="116">
        <f t="shared" si="2"/>
        <v>0.76070840197693568</v>
      </c>
      <c r="K15" s="115">
        <v>4340</v>
      </c>
      <c r="L15" s="116">
        <f t="shared" si="3"/>
        <v>1.5204678362572999E-2</v>
      </c>
      <c r="M15" s="115">
        <v>4593</v>
      </c>
      <c r="N15" s="116">
        <v>5.8294930875576023E-2</v>
      </c>
      <c r="O15" s="116">
        <v>4.6956918167312622E-2</v>
      </c>
    </row>
    <row r="16" spans="1:16" x14ac:dyDescent="0.25">
      <c r="A16" s="1" t="s">
        <v>84</v>
      </c>
      <c r="B16" s="114" t="s">
        <v>85</v>
      </c>
      <c r="C16" s="115">
        <v>4223</v>
      </c>
      <c r="D16" s="116">
        <v>0.22654661632297413</v>
      </c>
      <c r="E16" s="115">
        <v>2777</v>
      </c>
      <c r="F16" s="116">
        <f t="shared" si="0"/>
        <v>-0.34241060857210515</v>
      </c>
      <c r="G16" s="115">
        <v>2929</v>
      </c>
      <c r="H16" s="116">
        <f t="shared" si="1"/>
        <v>5.473532589124952E-2</v>
      </c>
      <c r="I16" s="115">
        <v>3932</v>
      </c>
      <c r="J16" s="116">
        <f t="shared" si="2"/>
        <v>0.34243769204506647</v>
      </c>
      <c r="K16" s="115">
        <v>4645</v>
      </c>
      <c r="L16" s="116">
        <f t="shared" si="3"/>
        <v>0.18133265513733465</v>
      </c>
      <c r="M16" s="115">
        <v>2899</v>
      </c>
      <c r="N16" s="116">
        <v>-0.37588805166846073</v>
      </c>
      <c r="O16" s="116">
        <v>-0.3135211934643618</v>
      </c>
    </row>
    <row r="17" spans="1:16" x14ac:dyDescent="0.25">
      <c r="A17" s="1" t="s">
        <v>86</v>
      </c>
      <c r="B17" s="114" t="s">
        <v>87</v>
      </c>
      <c r="C17" s="115">
        <v>3835</v>
      </c>
      <c r="D17" s="116">
        <v>0.20825456836798995</v>
      </c>
      <c r="E17" s="115">
        <v>1764</v>
      </c>
      <c r="F17" s="116">
        <f t="shared" si="0"/>
        <v>-0.54002607561929594</v>
      </c>
      <c r="G17" s="115">
        <v>3914</v>
      </c>
      <c r="H17" s="116">
        <f t="shared" si="1"/>
        <v>1.2188208616780045</v>
      </c>
      <c r="I17" s="115">
        <v>4578</v>
      </c>
      <c r="J17" s="116">
        <f t="shared" si="2"/>
        <v>0.16964741951967288</v>
      </c>
      <c r="K17" s="115">
        <v>4521</v>
      </c>
      <c r="L17" s="116">
        <f t="shared" si="3"/>
        <v>-1.2450851900393189E-2</v>
      </c>
      <c r="M17" s="115">
        <v>5087</v>
      </c>
      <c r="N17" s="116">
        <v>0.12519354125193538</v>
      </c>
      <c r="O17" s="116">
        <v>0.32646675358539756</v>
      </c>
    </row>
    <row r="18" spans="1:16" x14ac:dyDescent="0.25">
      <c r="A18" s="1" t="s">
        <v>88</v>
      </c>
      <c r="B18" s="114" t="s">
        <v>89</v>
      </c>
      <c r="C18" s="115">
        <v>4677</v>
      </c>
      <c r="D18" s="116">
        <v>8.8438308886971129E-3</v>
      </c>
      <c r="E18" s="115">
        <v>1764</v>
      </c>
      <c r="F18" s="116">
        <f t="shared" si="0"/>
        <v>-0.62283515073765239</v>
      </c>
      <c r="G18" s="115">
        <v>3380</v>
      </c>
      <c r="H18" s="116">
        <f t="shared" si="1"/>
        <v>0.91609977324263037</v>
      </c>
      <c r="I18" s="115">
        <v>4025</v>
      </c>
      <c r="J18" s="116">
        <f t="shared" si="2"/>
        <v>0.19082840236686383</v>
      </c>
      <c r="K18" s="115">
        <v>4419</v>
      </c>
      <c r="L18" s="116">
        <f t="shared" si="3"/>
        <v>9.7888198757764E-2</v>
      </c>
      <c r="M18" s="115">
        <v>4919</v>
      </c>
      <c r="N18" s="116">
        <v>0.11314777098891149</v>
      </c>
      <c r="O18" s="116">
        <v>5.1742570023519452E-2</v>
      </c>
    </row>
    <row r="19" spans="1:16" x14ac:dyDescent="0.25">
      <c r="A19" s="1" t="s">
        <v>90</v>
      </c>
      <c r="B19" s="114" t="s">
        <v>91</v>
      </c>
      <c r="C19" s="115">
        <v>6020</v>
      </c>
      <c r="D19" s="116">
        <v>0.12924404426936786</v>
      </c>
      <c r="E19" s="115">
        <v>1763</v>
      </c>
      <c r="F19" s="116">
        <f t="shared" si="0"/>
        <v>-0.70714285714285707</v>
      </c>
      <c r="G19" s="115">
        <v>4448</v>
      </c>
      <c r="H19" s="116">
        <f t="shared" si="1"/>
        <v>1.5229722064662505</v>
      </c>
      <c r="I19" s="115">
        <v>4838</v>
      </c>
      <c r="J19" s="116">
        <f t="shared" si="2"/>
        <v>8.7679856115107979E-2</v>
      </c>
      <c r="K19" s="115">
        <v>4964</v>
      </c>
      <c r="L19" s="116">
        <f t="shared" si="3"/>
        <v>2.6043819760231512E-2</v>
      </c>
      <c r="M19" s="115">
        <v>5464</v>
      </c>
      <c r="N19" s="116">
        <v>0.10072522159548747</v>
      </c>
      <c r="O19" s="116">
        <v>-9.2358803986710925E-2</v>
      </c>
    </row>
    <row r="20" spans="1:16" x14ac:dyDescent="0.25">
      <c r="A20" s="1" t="s">
        <v>92</v>
      </c>
      <c r="B20" s="114" t="s">
        <v>93</v>
      </c>
      <c r="C20" s="115">
        <v>5767</v>
      </c>
      <c r="D20" s="116">
        <v>7.113670133729566E-2</v>
      </c>
      <c r="E20" s="115">
        <v>1794</v>
      </c>
      <c r="F20" s="116">
        <f t="shared" si="0"/>
        <v>-0.6889197156233744</v>
      </c>
      <c r="G20" s="115">
        <v>4543</v>
      </c>
      <c r="H20" s="116">
        <f t="shared" si="1"/>
        <v>1.5323299888517279</v>
      </c>
      <c r="I20" s="115">
        <v>5166</v>
      </c>
      <c r="J20" s="116">
        <f t="shared" si="2"/>
        <v>0.13713405238828957</v>
      </c>
      <c r="K20" s="115">
        <v>4585</v>
      </c>
      <c r="L20" s="116">
        <f t="shared" si="3"/>
        <v>-0.11246612466124661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55887</v>
      </c>
      <c r="D21" s="119">
        <v>3.521283295669253E-2</v>
      </c>
      <c r="E21" s="118">
        <v>24221</v>
      </c>
      <c r="F21" s="119">
        <f t="shared" si="0"/>
        <v>-0.56660761894537193</v>
      </c>
      <c r="G21" s="118">
        <v>33444</v>
      </c>
      <c r="H21" s="119">
        <f t="shared" si="1"/>
        <v>0.38078526898146237</v>
      </c>
      <c r="I21" s="118">
        <v>51485</v>
      </c>
      <c r="J21" s="119">
        <f t="shared" si="2"/>
        <v>0.53943906231312044</v>
      </c>
      <c r="K21" s="118">
        <v>58157</v>
      </c>
      <c r="L21" s="119">
        <f t="shared" si="3"/>
        <v>0.12959114305137409</v>
      </c>
      <c r="M21" s="118">
        <v>52160</v>
      </c>
      <c r="N21" s="119">
        <v>-2.6357052191443242E-2</v>
      </c>
      <c r="O21" s="119">
        <v>4.0702314445331123E-2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6" t="s">
        <v>235</v>
      </c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270</v>
      </c>
      <c r="O30" s="112" t="s">
        <v>271</v>
      </c>
    </row>
    <row r="31" spans="1:16" x14ac:dyDescent="0.25">
      <c r="B31" s="114" t="s">
        <v>71</v>
      </c>
      <c r="C31" s="115">
        <v>2705</v>
      </c>
      <c r="D31" s="116">
        <v>0</v>
      </c>
      <c r="E31" s="115">
        <v>3059</v>
      </c>
      <c r="F31" s="116">
        <f t="shared" ref="F31:F43" si="4">IFERROR(E31/C31-1,"-")</f>
        <v>0.13086876155268024</v>
      </c>
      <c r="G31" s="115">
        <v>582</v>
      </c>
      <c r="H31" s="116">
        <f t="shared" ref="H31:H43" si="5">IFERROR(G31/E31-1,"-")</f>
        <v>-0.80974174566851909</v>
      </c>
      <c r="I31" s="115">
        <v>1773</v>
      </c>
      <c r="J31" s="116">
        <f t="shared" ref="J31:J43" si="6">IFERROR(I31/G31-1,"-")</f>
        <v>2.0463917525773194</v>
      </c>
      <c r="K31" s="115">
        <v>3042</v>
      </c>
      <c r="L31" s="116">
        <f t="shared" ref="L31:L43" si="7">IFERROR(K31/I31-1,"-")</f>
        <v>0.71573604060913709</v>
      </c>
      <c r="M31" s="115">
        <v>2177</v>
      </c>
      <c r="N31" s="116">
        <v>-0.28435239973701509</v>
      </c>
      <c r="O31" s="116">
        <v>-0.19519408502772639</v>
      </c>
    </row>
    <row r="32" spans="1:16" x14ac:dyDescent="0.25">
      <c r="B32" s="114" t="s">
        <v>73</v>
      </c>
      <c r="C32" s="115">
        <v>2901</v>
      </c>
      <c r="D32" s="116">
        <v>4.8427900252981493E-2</v>
      </c>
      <c r="E32" s="115">
        <v>3061</v>
      </c>
      <c r="F32" s="116">
        <f t="shared" si="4"/>
        <v>5.5153395380903136E-2</v>
      </c>
      <c r="G32" s="115">
        <v>799</v>
      </c>
      <c r="H32" s="116">
        <f t="shared" si="5"/>
        <v>-0.73897419144070564</v>
      </c>
      <c r="I32" s="115">
        <v>2253</v>
      </c>
      <c r="J32" s="116">
        <f t="shared" si="6"/>
        <v>1.8197747183979973</v>
      </c>
      <c r="K32" s="115">
        <v>3101</v>
      </c>
      <c r="L32" s="116">
        <f t="shared" si="7"/>
        <v>0.37638703950288499</v>
      </c>
      <c r="M32" s="115">
        <v>2167</v>
      </c>
      <c r="N32" s="116">
        <v>-0.30119316349564662</v>
      </c>
      <c r="O32" s="116">
        <v>-0.25301620130989311</v>
      </c>
    </row>
    <row r="33" spans="2:16" x14ac:dyDescent="0.25">
      <c r="B33" s="114" t="s">
        <v>75</v>
      </c>
      <c r="C33" s="115">
        <v>2975</v>
      </c>
      <c r="D33" s="116">
        <v>-1.9122980547312873E-2</v>
      </c>
      <c r="E33" s="115">
        <v>1334</v>
      </c>
      <c r="F33" s="116">
        <f t="shared" si="4"/>
        <v>-0.55159663865546227</v>
      </c>
      <c r="G33" s="115">
        <v>1368</v>
      </c>
      <c r="H33" s="116">
        <f t="shared" si="5"/>
        <v>2.5487256371814038E-2</v>
      </c>
      <c r="I33" s="115">
        <v>2677</v>
      </c>
      <c r="J33" s="116">
        <f t="shared" si="6"/>
        <v>0.95687134502923987</v>
      </c>
      <c r="K33" s="115">
        <v>3421</v>
      </c>
      <c r="L33" s="116">
        <f t="shared" si="7"/>
        <v>0.27792304818827041</v>
      </c>
      <c r="M33" s="115">
        <v>2632</v>
      </c>
      <c r="N33" s="116">
        <v>-0.23063431745103768</v>
      </c>
      <c r="O33" s="116">
        <v>-0.11529411764705877</v>
      </c>
    </row>
    <row r="34" spans="2:16" x14ac:dyDescent="0.25">
      <c r="B34" s="114" t="s">
        <v>77</v>
      </c>
      <c r="C34" s="115">
        <v>2550</v>
      </c>
      <c r="D34" s="116">
        <v>-0.14314516129032262</v>
      </c>
      <c r="E34" s="115">
        <v>0</v>
      </c>
      <c r="F34" s="116">
        <f t="shared" si="4"/>
        <v>-1</v>
      </c>
      <c r="G34" s="115">
        <v>1023</v>
      </c>
      <c r="H34" s="116" t="str">
        <f t="shared" si="5"/>
        <v>-</v>
      </c>
      <c r="I34" s="115">
        <v>2629</v>
      </c>
      <c r="J34" s="116">
        <f t="shared" si="6"/>
        <v>1.5698924731182795</v>
      </c>
      <c r="K34" s="115">
        <v>3521</v>
      </c>
      <c r="L34" s="116">
        <f t="shared" si="7"/>
        <v>0.33929250665652333</v>
      </c>
      <c r="M34" s="115">
        <v>3276</v>
      </c>
      <c r="N34" s="116">
        <v>-6.9582504970178927E-2</v>
      </c>
      <c r="O34" s="116">
        <v>0.28470588235294114</v>
      </c>
    </row>
    <row r="35" spans="2:16" x14ac:dyDescent="0.25">
      <c r="B35" s="114" t="s">
        <v>79</v>
      </c>
      <c r="C35" s="115">
        <v>2924</v>
      </c>
      <c r="D35" s="116">
        <v>8.8607594936708889E-2</v>
      </c>
      <c r="E35" s="115">
        <v>0</v>
      </c>
      <c r="F35" s="116">
        <f t="shared" si="4"/>
        <v>-1</v>
      </c>
      <c r="G35" s="115">
        <v>1731</v>
      </c>
      <c r="H35" s="116" t="str">
        <f t="shared" si="5"/>
        <v>-</v>
      </c>
      <c r="I35" s="115">
        <v>2471</v>
      </c>
      <c r="J35" s="116">
        <f t="shared" si="6"/>
        <v>0.42749855574812257</v>
      </c>
      <c r="K35" s="115">
        <v>3551</v>
      </c>
      <c r="L35" s="116">
        <f t="shared" si="7"/>
        <v>0.43707001214083374</v>
      </c>
      <c r="M35" s="115">
        <v>3636</v>
      </c>
      <c r="N35" s="116">
        <v>2.3936919177696359E-2</v>
      </c>
      <c r="O35" s="116">
        <v>0.24350205198358421</v>
      </c>
    </row>
    <row r="36" spans="2:16" x14ac:dyDescent="0.25">
      <c r="B36" s="114" t="s">
        <v>81</v>
      </c>
      <c r="C36" s="115">
        <v>2935</v>
      </c>
      <c r="D36" s="116">
        <v>-6.4319566689234886E-3</v>
      </c>
      <c r="E36" s="115">
        <v>0</v>
      </c>
      <c r="F36" s="116">
        <f t="shared" si="4"/>
        <v>-1</v>
      </c>
      <c r="G36" s="115">
        <v>1915</v>
      </c>
      <c r="H36" s="116" t="str">
        <f t="shared" si="5"/>
        <v>-</v>
      </c>
      <c r="I36" s="115">
        <v>3580</v>
      </c>
      <c r="J36" s="116">
        <f t="shared" si="6"/>
        <v>0.86945169712793735</v>
      </c>
      <c r="K36" s="115">
        <v>3284</v>
      </c>
      <c r="L36" s="116">
        <f t="shared" si="7"/>
        <v>-8.268156424581008E-2</v>
      </c>
      <c r="M36" s="115">
        <v>3008</v>
      </c>
      <c r="N36" s="116">
        <v>-8.4043848964677204E-2</v>
      </c>
      <c r="O36" s="116">
        <v>2.4872231686541735E-2</v>
      </c>
    </row>
    <row r="37" spans="2:16" x14ac:dyDescent="0.25">
      <c r="B37" s="114" t="s">
        <v>83</v>
      </c>
      <c r="C37" s="115">
        <v>3386</v>
      </c>
      <c r="D37" s="116">
        <v>8.1098339719029466E-2</v>
      </c>
      <c r="E37" s="115">
        <v>0</v>
      </c>
      <c r="F37" s="116">
        <f t="shared" si="4"/>
        <v>-1</v>
      </c>
      <c r="G37" s="115">
        <v>1624</v>
      </c>
      <c r="H37" s="116" t="str">
        <f t="shared" si="5"/>
        <v>-</v>
      </c>
      <c r="I37" s="115">
        <v>3300</v>
      </c>
      <c r="J37" s="116">
        <f t="shared" si="6"/>
        <v>1.0320197044334973</v>
      </c>
      <c r="K37" s="115">
        <v>3186</v>
      </c>
      <c r="L37" s="116">
        <f t="shared" si="7"/>
        <v>-3.4545454545454546E-2</v>
      </c>
      <c r="M37" s="115">
        <v>3447</v>
      </c>
      <c r="N37" s="116">
        <v>8.1920903954802338E-2</v>
      </c>
      <c r="O37" s="116">
        <v>1.8015357353809769E-2</v>
      </c>
    </row>
    <row r="38" spans="2:16" x14ac:dyDescent="0.25">
      <c r="B38" s="114" t="s">
        <v>85</v>
      </c>
      <c r="C38" s="115">
        <v>3075</v>
      </c>
      <c r="D38" s="116">
        <v>0.35701676963812878</v>
      </c>
      <c r="E38" s="115">
        <v>2135</v>
      </c>
      <c r="F38" s="116">
        <f t="shared" si="4"/>
        <v>-0.30569105691056908</v>
      </c>
      <c r="G38" s="115">
        <v>1812</v>
      </c>
      <c r="H38" s="116">
        <f t="shared" si="5"/>
        <v>-0.15128805620608898</v>
      </c>
      <c r="I38" s="115">
        <v>2594</v>
      </c>
      <c r="J38" s="116">
        <f t="shared" si="6"/>
        <v>0.43156732891832239</v>
      </c>
      <c r="K38" s="115">
        <v>3372</v>
      </c>
      <c r="L38" s="116">
        <f t="shared" si="7"/>
        <v>0.29992289899768698</v>
      </c>
      <c r="M38" s="115">
        <v>1718</v>
      </c>
      <c r="N38" s="116">
        <v>-0.49051008303677346</v>
      </c>
      <c r="O38" s="116">
        <v>-0.44130081300813007</v>
      </c>
    </row>
    <row r="39" spans="2:16" x14ac:dyDescent="0.25">
      <c r="B39" s="114" t="s">
        <v>87</v>
      </c>
      <c r="C39" s="115">
        <v>2807</v>
      </c>
      <c r="D39" s="116">
        <v>0.28349336991312302</v>
      </c>
      <c r="E39" s="115">
        <v>1442</v>
      </c>
      <c r="F39" s="116">
        <f t="shared" si="4"/>
        <v>-0.486284289276808</v>
      </c>
      <c r="G39" s="115">
        <v>3104</v>
      </c>
      <c r="H39" s="116">
        <f t="shared" si="5"/>
        <v>1.1525658807212205</v>
      </c>
      <c r="I39" s="115">
        <v>3509</v>
      </c>
      <c r="J39" s="116">
        <f t="shared" si="6"/>
        <v>0.13047680412371143</v>
      </c>
      <c r="K39" s="115">
        <v>3382</v>
      </c>
      <c r="L39" s="116">
        <f t="shared" si="7"/>
        <v>-3.6192647477913953E-2</v>
      </c>
      <c r="M39" s="115">
        <v>4092</v>
      </c>
      <c r="N39" s="116">
        <v>0.20993494973388538</v>
      </c>
      <c r="O39" s="116">
        <v>0.45778411115069462</v>
      </c>
    </row>
    <row r="40" spans="2:16" x14ac:dyDescent="0.25">
      <c r="B40" s="114" t="s">
        <v>89</v>
      </c>
      <c r="C40" s="115">
        <v>3140</v>
      </c>
      <c r="D40" s="116">
        <v>7.0576201841118236E-2</v>
      </c>
      <c r="E40" s="115">
        <v>1351</v>
      </c>
      <c r="F40" s="116">
        <f t="shared" si="4"/>
        <v>-0.56974522292993623</v>
      </c>
      <c r="G40" s="115">
        <v>2127</v>
      </c>
      <c r="H40" s="116">
        <f t="shared" si="5"/>
        <v>0.57438934122871954</v>
      </c>
      <c r="I40" s="115">
        <v>2508</v>
      </c>
      <c r="J40" s="116">
        <f t="shared" si="6"/>
        <v>0.17912552891396327</v>
      </c>
      <c r="K40" s="115">
        <v>2825</v>
      </c>
      <c r="L40" s="116">
        <f t="shared" si="7"/>
        <v>0.12639553429027117</v>
      </c>
      <c r="M40" s="115">
        <v>3162</v>
      </c>
      <c r="N40" s="116">
        <v>0.11929203539823008</v>
      </c>
      <c r="O40" s="116">
        <v>7.0063694267517018E-3</v>
      </c>
    </row>
    <row r="41" spans="2:16" x14ac:dyDescent="0.25">
      <c r="B41" s="114" t="s">
        <v>91</v>
      </c>
      <c r="C41" s="115">
        <v>3743</v>
      </c>
      <c r="D41" s="116">
        <v>0.12099430967355507</v>
      </c>
      <c r="E41" s="115">
        <v>1256</v>
      </c>
      <c r="F41" s="116">
        <f t="shared" si="4"/>
        <v>-0.66444028853860537</v>
      </c>
      <c r="G41" s="115">
        <v>2694</v>
      </c>
      <c r="H41" s="116">
        <f t="shared" si="5"/>
        <v>1.144904458598726</v>
      </c>
      <c r="I41" s="115">
        <v>3156</v>
      </c>
      <c r="J41" s="116">
        <f t="shared" si="6"/>
        <v>0.17149220489977735</v>
      </c>
      <c r="K41" s="115">
        <v>2455</v>
      </c>
      <c r="L41" s="116">
        <f t="shared" si="7"/>
        <v>-0.22211660329531047</v>
      </c>
      <c r="M41" s="115">
        <v>3284</v>
      </c>
      <c r="N41" s="116">
        <v>0.33767820773930746</v>
      </c>
      <c r="O41" s="116">
        <v>-0.12262890729361475</v>
      </c>
    </row>
    <row r="42" spans="2:16" x14ac:dyDescent="0.25">
      <c r="B42" s="114" t="s">
        <v>93</v>
      </c>
      <c r="C42" s="115">
        <v>3978</v>
      </c>
      <c r="D42" s="116">
        <v>0.20399515738498786</v>
      </c>
      <c r="E42" s="115">
        <v>1139</v>
      </c>
      <c r="F42" s="116">
        <f t="shared" si="4"/>
        <v>-0.71367521367521369</v>
      </c>
      <c r="G42" s="115">
        <v>2953</v>
      </c>
      <c r="H42" s="116">
        <f t="shared" si="5"/>
        <v>1.5926251097453905</v>
      </c>
      <c r="I42" s="115">
        <v>3359</v>
      </c>
      <c r="J42" s="116">
        <f t="shared" si="6"/>
        <v>0.13748730104977991</v>
      </c>
      <c r="K42" s="115">
        <v>2582</v>
      </c>
      <c r="L42" s="116">
        <f t="shared" si="7"/>
        <v>-0.23131884489431376</v>
      </c>
      <c r="M42" s="115"/>
      <c r="N42" s="116"/>
      <c r="O42" s="116"/>
    </row>
    <row r="43" spans="2:16" ht="15.75" x14ac:dyDescent="0.25">
      <c r="B43" s="117" t="s">
        <v>30</v>
      </c>
      <c r="C43" s="118">
        <v>37119</v>
      </c>
      <c r="D43" s="119">
        <v>8.2754798436497357E-2</v>
      </c>
      <c r="E43" s="118">
        <v>16023</v>
      </c>
      <c r="F43" s="119">
        <f t="shared" si="4"/>
        <v>-0.5683342762466661</v>
      </c>
      <c r="G43" s="118">
        <v>21732</v>
      </c>
      <c r="H43" s="119">
        <f t="shared" si="5"/>
        <v>0.35630031829245468</v>
      </c>
      <c r="I43" s="118">
        <v>33809</v>
      </c>
      <c r="J43" s="119">
        <f t="shared" si="6"/>
        <v>0.55572427756304066</v>
      </c>
      <c r="K43" s="118">
        <v>37722</v>
      </c>
      <c r="L43" s="119">
        <f t="shared" si="7"/>
        <v>0.11573841284864983</v>
      </c>
      <c r="M43" s="118">
        <v>32599</v>
      </c>
      <c r="N43" s="119">
        <v>-7.2310756972111534E-2</v>
      </c>
      <c r="O43" s="119">
        <v>-1.6354364684228018E-2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6" t="s">
        <v>236</v>
      </c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  <c r="O48" s="266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270</v>
      </c>
      <c r="O52" s="112" t="s">
        <v>271</v>
      </c>
    </row>
    <row r="53" spans="1:16" x14ac:dyDescent="0.25">
      <c r="A53" s="1">
        <v>1</v>
      </c>
      <c r="B53" s="114" t="s">
        <v>71</v>
      </c>
      <c r="C53" s="115">
        <v>1303</v>
      </c>
      <c r="D53" s="116">
        <v>-7.1937321937321941E-2</v>
      </c>
      <c r="E53" s="115">
        <v>1208</v>
      </c>
      <c r="F53" s="116">
        <f t="shared" ref="F53:F65" si="8">IFERROR(E53/C53-1,"-")</f>
        <v>-7.2908672294704546E-2</v>
      </c>
      <c r="G53" s="115">
        <v>303</v>
      </c>
      <c r="H53" s="116">
        <f t="shared" ref="H53:H65" si="9">IFERROR(G53/E53-1,"-")</f>
        <v>-0.7491721854304636</v>
      </c>
      <c r="I53" s="115">
        <v>1039</v>
      </c>
      <c r="J53" s="116">
        <f t="shared" ref="J53:J65" si="10">IFERROR(I53/G53-1,"-")</f>
        <v>2.4290429042904291</v>
      </c>
      <c r="K53" s="115">
        <v>1557</v>
      </c>
      <c r="L53" s="116">
        <f t="shared" ref="L53:L65" si="11">IFERROR(K53/I53-1,"-")</f>
        <v>0.49855630413859475</v>
      </c>
      <c r="M53" s="115">
        <v>1445</v>
      </c>
      <c r="N53" s="116">
        <v>-7.1933204881181712E-2</v>
      </c>
      <c r="O53" s="116">
        <v>0.10897927858787404</v>
      </c>
    </row>
    <row r="54" spans="1:16" x14ac:dyDescent="0.25">
      <c r="A54" s="1">
        <v>2</v>
      </c>
      <c r="B54" s="114" t="s">
        <v>73</v>
      </c>
      <c r="C54" s="115">
        <v>1468</v>
      </c>
      <c r="D54" s="116">
        <v>-6.7658998646820123E-3</v>
      </c>
      <c r="E54" s="115">
        <v>1387</v>
      </c>
      <c r="F54" s="116">
        <f t="shared" si="8"/>
        <v>-5.5177111716621208E-2</v>
      </c>
      <c r="G54" s="115">
        <v>338</v>
      </c>
      <c r="H54" s="116">
        <f t="shared" si="9"/>
        <v>-0.75630857966834897</v>
      </c>
      <c r="I54" s="115">
        <v>1131</v>
      </c>
      <c r="J54" s="116">
        <f t="shared" si="10"/>
        <v>2.3461538461538463</v>
      </c>
      <c r="K54" s="115">
        <v>2612</v>
      </c>
      <c r="L54" s="116">
        <f t="shared" si="11"/>
        <v>1.3094606542882405</v>
      </c>
      <c r="M54" s="115">
        <v>1852</v>
      </c>
      <c r="N54" s="116">
        <v>-0.29096477794793263</v>
      </c>
      <c r="O54" s="116">
        <v>0.26158038147138973</v>
      </c>
    </row>
    <row r="55" spans="1:16" x14ac:dyDescent="0.25">
      <c r="A55" s="1">
        <v>3</v>
      </c>
      <c r="B55" s="114" t="s">
        <v>75</v>
      </c>
      <c r="C55" s="115">
        <v>1577</v>
      </c>
      <c r="D55" s="116">
        <v>-5.0473186119873725E-3</v>
      </c>
      <c r="E55" s="115">
        <v>620</v>
      </c>
      <c r="F55" s="116">
        <f t="shared" si="8"/>
        <v>-0.60684844641724789</v>
      </c>
      <c r="G55" s="115">
        <v>500</v>
      </c>
      <c r="H55" s="116">
        <f t="shared" si="9"/>
        <v>-0.19354838709677424</v>
      </c>
      <c r="I55" s="115">
        <v>1299</v>
      </c>
      <c r="J55" s="116">
        <f t="shared" si="10"/>
        <v>1.5979999999999999</v>
      </c>
      <c r="K55" s="115">
        <v>2794</v>
      </c>
      <c r="L55" s="116">
        <f t="shared" si="11"/>
        <v>1.1508852963818321</v>
      </c>
      <c r="M55" s="115">
        <v>1883</v>
      </c>
      <c r="N55" s="116">
        <v>-0.32605583392984971</v>
      </c>
      <c r="O55" s="116">
        <v>0.19403931515535833</v>
      </c>
    </row>
    <row r="56" spans="1:16" x14ac:dyDescent="0.25">
      <c r="A56" s="1">
        <v>4</v>
      </c>
      <c r="B56" s="114" t="s">
        <v>77</v>
      </c>
      <c r="C56" s="115">
        <v>1537</v>
      </c>
      <c r="D56" s="116">
        <v>7.4074074074074181E-2</v>
      </c>
      <c r="E56" s="115">
        <v>0</v>
      </c>
      <c r="F56" s="116">
        <f t="shared" si="8"/>
        <v>-1</v>
      </c>
      <c r="G56" s="115">
        <v>523</v>
      </c>
      <c r="H56" s="116" t="str">
        <f t="shared" si="9"/>
        <v>-</v>
      </c>
      <c r="I56" s="115">
        <v>1248</v>
      </c>
      <c r="J56" s="116">
        <f t="shared" si="10"/>
        <v>1.3862332695984705</v>
      </c>
      <c r="K56" s="115">
        <v>2342</v>
      </c>
      <c r="L56" s="116">
        <f t="shared" si="11"/>
        <v>0.8766025641025641</v>
      </c>
      <c r="M56" s="115">
        <v>2557</v>
      </c>
      <c r="N56" s="116">
        <v>9.1801878736122999E-2</v>
      </c>
      <c r="O56" s="116">
        <v>0.66363044892648015</v>
      </c>
    </row>
    <row r="57" spans="1:16" x14ac:dyDescent="0.25">
      <c r="A57" s="1">
        <v>5</v>
      </c>
      <c r="B57" s="114" t="s">
        <v>79</v>
      </c>
      <c r="C57" s="115">
        <v>1595</v>
      </c>
      <c r="D57" s="116">
        <v>0.13442389758179241</v>
      </c>
      <c r="E57" s="115">
        <v>0</v>
      </c>
      <c r="F57" s="116">
        <f t="shared" si="8"/>
        <v>-1</v>
      </c>
      <c r="G57" s="115">
        <v>686</v>
      </c>
      <c r="H57" s="116" t="str">
        <f t="shared" si="9"/>
        <v>-</v>
      </c>
      <c r="I57" s="115">
        <v>1437</v>
      </c>
      <c r="J57" s="116">
        <f t="shared" si="10"/>
        <v>1.0947521865889214</v>
      </c>
      <c r="K57" s="115">
        <v>2194</v>
      </c>
      <c r="L57" s="116">
        <f t="shared" si="11"/>
        <v>0.52679192762700078</v>
      </c>
      <c r="M57" s="115">
        <v>2203</v>
      </c>
      <c r="N57" s="116">
        <v>4.1020966271649861E-3</v>
      </c>
      <c r="O57" s="116">
        <v>0.38119122257053295</v>
      </c>
    </row>
    <row r="58" spans="1:16" x14ac:dyDescent="0.25">
      <c r="A58" s="1">
        <v>6</v>
      </c>
      <c r="B58" s="114" t="s">
        <v>81</v>
      </c>
      <c r="C58" s="115">
        <v>1453</v>
      </c>
      <c r="D58" s="116">
        <v>-8.6163522012578597E-2</v>
      </c>
      <c r="E58" s="115">
        <v>0</v>
      </c>
      <c r="F58" s="116">
        <f t="shared" si="8"/>
        <v>-1</v>
      </c>
      <c r="G58" s="115">
        <v>815</v>
      </c>
      <c r="H58" s="116" t="str">
        <f t="shared" si="9"/>
        <v>-</v>
      </c>
      <c r="I58" s="115">
        <v>1729</v>
      </c>
      <c r="J58" s="116">
        <f t="shared" si="10"/>
        <v>1.121472392638037</v>
      </c>
      <c r="K58" s="115">
        <v>2466</v>
      </c>
      <c r="L58" s="116">
        <f t="shared" si="11"/>
        <v>0.42625795257374199</v>
      </c>
      <c r="M58" s="115">
        <v>2292</v>
      </c>
      <c r="N58" s="116">
        <v>-7.0559610705596132E-2</v>
      </c>
      <c r="O58" s="116">
        <v>0.57742601514108749</v>
      </c>
    </row>
    <row r="59" spans="1:16" x14ac:dyDescent="0.25">
      <c r="A59" s="1">
        <v>7</v>
      </c>
      <c r="B59" s="114" t="s">
        <v>83</v>
      </c>
      <c r="C59" s="115">
        <v>1611</v>
      </c>
      <c r="D59" s="116">
        <v>0.14093484419263458</v>
      </c>
      <c r="E59" s="115">
        <v>0</v>
      </c>
      <c r="F59" s="116">
        <f t="shared" si="8"/>
        <v>-1</v>
      </c>
      <c r="G59" s="115">
        <v>994</v>
      </c>
      <c r="H59" s="116" t="str">
        <f t="shared" si="9"/>
        <v>-</v>
      </c>
      <c r="I59" s="115">
        <v>1593</v>
      </c>
      <c r="J59" s="116">
        <f t="shared" si="10"/>
        <v>0.60261569416498983</v>
      </c>
      <c r="K59" s="115">
        <v>1977</v>
      </c>
      <c r="L59" s="116">
        <f t="shared" si="11"/>
        <v>0.24105461393596994</v>
      </c>
      <c r="M59" s="115">
        <v>1831</v>
      </c>
      <c r="N59" s="116">
        <v>-7.384926656550328E-2</v>
      </c>
      <c r="O59" s="116">
        <v>0.1365611421477344</v>
      </c>
    </row>
    <row r="60" spans="1:16" x14ac:dyDescent="0.25">
      <c r="A60" s="1">
        <v>8</v>
      </c>
      <c r="B60" s="114" t="s">
        <v>85</v>
      </c>
      <c r="C60" s="115">
        <v>1412</v>
      </c>
      <c r="D60" s="116">
        <v>0.19661016949152543</v>
      </c>
      <c r="E60" s="115">
        <v>1123</v>
      </c>
      <c r="F60" s="116">
        <f t="shared" si="8"/>
        <v>-0.20467422096317278</v>
      </c>
      <c r="G60" s="115">
        <v>1181</v>
      </c>
      <c r="H60" s="116">
        <f t="shared" si="9"/>
        <v>5.1647373107747141E-2</v>
      </c>
      <c r="I60" s="115">
        <v>1587</v>
      </c>
      <c r="J60" s="116">
        <f t="shared" si="10"/>
        <v>0.34377646062658762</v>
      </c>
      <c r="K60" s="115">
        <v>1933</v>
      </c>
      <c r="L60" s="116">
        <f t="shared" si="11"/>
        <v>0.21802142407057334</v>
      </c>
      <c r="M60" s="115">
        <v>1542</v>
      </c>
      <c r="N60" s="116">
        <v>-0.20227625452664255</v>
      </c>
      <c r="O60" s="116">
        <v>9.2067988668555145E-2</v>
      </c>
    </row>
    <row r="61" spans="1:16" x14ac:dyDescent="0.25">
      <c r="A61" s="1">
        <v>9</v>
      </c>
      <c r="B61" s="114" t="s">
        <v>87</v>
      </c>
      <c r="C61" s="115">
        <v>1392</v>
      </c>
      <c r="D61" s="116">
        <v>0.19382504288164659</v>
      </c>
      <c r="E61" s="115">
        <v>763</v>
      </c>
      <c r="F61" s="116">
        <f t="shared" si="8"/>
        <v>-0.45186781609195403</v>
      </c>
      <c r="G61" s="115">
        <v>1604</v>
      </c>
      <c r="H61" s="116">
        <f t="shared" si="9"/>
        <v>1.1022280471821757</v>
      </c>
      <c r="I61" s="115">
        <v>1832</v>
      </c>
      <c r="J61" s="116">
        <f t="shared" si="10"/>
        <v>0.14214463840398994</v>
      </c>
      <c r="K61" s="115">
        <v>2450</v>
      </c>
      <c r="L61" s="116">
        <f t="shared" si="11"/>
        <v>0.3373362445414847</v>
      </c>
      <c r="M61" s="115">
        <v>2346</v>
      </c>
      <c r="N61" s="116">
        <v>-4.2448979591836689E-2</v>
      </c>
      <c r="O61" s="116">
        <v>0.68534482758620685</v>
      </c>
    </row>
    <row r="62" spans="1:16" x14ac:dyDescent="0.25">
      <c r="A62" s="1">
        <v>10</v>
      </c>
      <c r="B62" s="114" t="s">
        <v>89</v>
      </c>
      <c r="C62" s="115">
        <v>1473</v>
      </c>
      <c r="D62" s="116">
        <v>-5.4557124518613609E-2</v>
      </c>
      <c r="E62" s="115">
        <v>792</v>
      </c>
      <c r="F62" s="116">
        <f t="shared" si="8"/>
        <v>-0.46232179226069248</v>
      </c>
      <c r="G62" s="115">
        <v>930</v>
      </c>
      <c r="H62" s="116">
        <f t="shared" si="9"/>
        <v>0.17424242424242431</v>
      </c>
      <c r="I62" s="115">
        <v>1484</v>
      </c>
      <c r="J62" s="116">
        <f t="shared" si="10"/>
        <v>0.5956989247311828</v>
      </c>
      <c r="K62" s="115">
        <v>2164</v>
      </c>
      <c r="L62" s="116">
        <f t="shared" si="11"/>
        <v>0.4582210242587601</v>
      </c>
      <c r="M62" s="115">
        <v>2197</v>
      </c>
      <c r="N62" s="116">
        <v>1.5249537892791043E-2</v>
      </c>
      <c r="O62" s="116">
        <v>0.49151391717583159</v>
      </c>
    </row>
    <row r="63" spans="1:16" x14ac:dyDescent="0.25">
      <c r="A63" s="1">
        <v>11</v>
      </c>
      <c r="B63" s="114" t="s">
        <v>91</v>
      </c>
      <c r="C63" s="115">
        <v>1743</v>
      </c>
      <c r="D63" s="116">
        <v>5.1903114186850896E-3</v>
      </c>
      <c r="E63" s="115">
        <v>488</v>
      </c>
      <c r="F63" s="116">
        <f t="shared" si="8"/>
        <v>-0.72002294893861163</v>
      </c>
      <c r="G63" s="115">
        <v>1380</v>
      </c>
      <c r="H63" s="116">
        <f t="shared" si="9"/>
        <v>1.8278688524590163</v>
      </c>
      <c r="I63" s="115">
        <v>1596</v>
      </c>
      <c r="J63" s="116">
        <f t="shared" si="10"/>
        <v>0.15652173913043477</v>
      </c>
      <c r="K63" s="115">
        <v>1784</v>
      </c>
      <c r="L63" s="116">
        <f t="shared" si="11"/>
        <v>0.1177944862155389</v>
      </c>
      <c r="M63" s="115">
        <v>2044</v>
      </c>
      <c r="N63" s="116">
        <v>0.14573991031390143</v>
      </c>
      <c r="O63" s="116">
        <v>0.17269076305220876</v>
      </c>
    </row>
    <row r="64" spans="1:16" x14ac:dyDescent="0.25">
      <c r="A64" s="1">
        <v>12</v>
      </c>
      <c r="B64" s="114" t="s">
        <v>93</v>
      </c>
      <c r="C64" s="115">
        <v>1402</v>
      </c>
      <c r="D64" s="116">
        <v>-0.10927573062261753</v>
      </c>
      <c r="E64" s="115">
        <v>371</v>
      </c>
      <c r="F64" s="116">
        <f t="shared" si="8"/>
        <v>-0.73537803138373747</v>
      </c>
      <c r="G64" s="115">
        <v>1477</v>
      </c>
      <c r="H64" s="116">
        <f t="shared" si="9"/>
        <v>2.9811320754716979</v>
      </c>
      <c r="I64" s="115">
        <v>1545</v>
      </c>
      <c r="J64" s="116">
        <f t="shared" si="10"/>
        <v>4.6039268788083954E-2</v>
      </c>
      <c r="K64" s="115">
        <v>1425</v>
      </c>
      <c r="L64" s="116">
        <f t="shared" si="11"/>
        <v>-7.7669902912621325E-2</v>
      </c>
      <c r="M64" s="115"/>
      <c r="N64" s="116"/>
      <c r="O64" s="116"/>
    </row>
    <row r="65" spans="1:16" ht="15.75" x14ac:dyDescent="0.25">
      <c r="B65" s="117" t="s">
        <v>30</v>
      </c>
      <c r="C65" s="118">
        <v>17966</v>
      </c>
      <c r="D65" s="119">
        <v>2.5573695627354676E-2</v>
      </c>
      <c r="E65" s="118">
        <v>7339</v>
      </c>
      <c r="F65" s="119">
        <f t="shared" si="8"/>
        <v>-0.59150617833685848</v>
      </c>
      <c r="G65" s="118">
        <v>10731</v>
      </c>
      <c r="H65" s="119">
        <f t="shared" si="9"/>
        <v>0.46218830903392827</v>
      </c>
      <c r="I65" s="118">
        <v>17520</v>
      </c>
      <c r="J65" s="119">
        <f t="shared" si="10"/>
        <v>0.63265306122448983</v>
      </c>
      <c r="K65" s="118">
        <v>25698</v>
      </c>
      <c r="L65" s="119">
        <f t="shared" si="11"/>
        <v>0.46678082191780823</v>
      </c>
      <c r="M65" s="118">
        <v>22192</v>
      </c>
      <c r="N65" s="119">
        <v>-8.5733119103530653E-2</v>
      </c>
      <c r="O65" s="119">
        <v>0.33977300169041302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6" t="s">
        <v>237</v>
      </c>
      <c r="C70" s="266"/>
      <c r="D70" s="266"/>
      <c r="E70" s="266"/>
      <c r="F70" s="266"/>
      <c r="G70" s="266"/>
      <c r="H70" s="266"/>
      <c r="I70" s="266"/>
      <c r="J70" s="266"/>
      <c r="K70" s="266"/>
      <c r="L70" s="266"/>
      <c r="M70" s="266"/>
      <c r="N70" s="266"/>
      <c r="O70" s="266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270</v>
      </c>
      <c r="O74" s="112" t="s">
        <v>271</v>
      </c>
    </row>
    <row r="75" spans="1:16" x14ac:dyDescent="0.25">
      <c r="A75" s="1">
        <v>1</v>
      </c>
      <c r="B75" s="114" t="s">
        <v>71</v>
      </c>
      <c r="C75" s="115">
        <v>1402</v>
      </c>
      <c r="D75" s="116">
        <v>7.7632590315142247E-2</v>
      </c>
      <c r="E75" s="115">
        <v>1851</v>
      </c>
      <c r="F75" s="116">
        <f t="shared" ref="F75:F87" si="12">IFERROR(E75/C75-1,"-")</f>
        <v>0.32025677603423675</v>
      </c>
      <c r="G75" s="115">
        <v>279</v>
      </c>
      <c r="H75" s="116">
        <f t="shared" ref="H75:H87" si="13">IFERROR(G75/E75-1,"-")</f>
        <v>-0.84927066450567257</v>
      </c>
      <c r="I75" s="115">
        <v>734</v>
      </c>
      <c r="J75" s="116">
        <f t="shared" ref="J75:J87" si="14">IFERROR(I75/G75-1,"-")</f>
        <v>1.6308243727598568</v>
      </c>
      <c r="K75" s="115">
        <v>1485</v>
      </c>
      <c r="L75" s="116">
        <f t="shared" ref="L75:L87" si="15">IFERROR(K75/I75-1,"-")</f>
        <v>1.0231607629427795</v>
      </c>
      <c r="M75" s="115">
        <v>732</v>
      </c>
      <c r="N75" s="116">
        <v>-0.50707070707070701</v>
      </c>
      <c r="O75" s="116">
        <v>-0.47788873038516411</v>
      </c>
    </row>
    <row r="76" spans="1:16" x14ac:dyDescent="0.25">
      <c r="A76" s="1">
        <v>2</v>
      </c>
      <c r="B76" s="114" t="s">
        <v>73</v>
      </c>
      <c r="C76" s="115">
        <v>1433</v>
      </c>
      <c r="D76" s="116">
        <v>0.11171450737005428</v>
      </c>
      <c r="E76" s="115">
        <v>1674</v>
      </c>
      <c r="F76" s="116">
        <f t="shared" si="12"/>
        <v>0.16817864619679002</v>
      </c>
      <c r="G76" s="115">
        <v>461</v>
      </c>
      <c r="H76" s="116">
        <f t="shared" si="13"/>
        <v>-0.7246117084826762</v>
      </c>
      <c r="I76" s="115">
        <v>1122</v>
      </c>
      <c r="J76" s="116">
        <f t="shared" si="14"/>
        <v>1.4338394793926246</v>
      </c>
      <c r="K76" s="115">
        <v>489</v>
      </c>
      <c r="L76" s="116">
        <f t="shared" si="15"/>
        <v>-0.56417112299465244</v>
      </c>
      <c r="M76" s="115">
        <v>315</v>
      </c>
      <c r="N76" s="116">
        <v>-0.35582822085889576</v>
      </c>
      <c r="O76" s="116">
        <v>-0.7801814375436148</v>
      </c>
    </row>
    <row r="77" spans="1:16" x14ac:dyDescent="0.25">
      <c r="A77" s="1">
        <v>3</v>
      </c>
      <c r="B77" s="114" t="s">
        <v>75</v>
      </c>
      <c r="C77" s="115">
        <v>1398</v>
      </c>
      <c r="D77" s="116">
        <v>-3.4530386740331487E-2</v>
      </c>
      <c r="E77" s="115">
        <v>714</v>
      </c>
      <c r="F77" s="116">
        <f t="shared" si="12"/>
        <v>-0.48927038626609443</v>
      </c>
      <c r="G77" s="115">
        <v>868</v>
      </c>
      <c r="H77" s="116">
        <f t="shared" si="13"/>
        <v>0.21568627450980382</v>
      </c>
      <c r="I77" s="115">
        <v>1378</v>
      </c>
      <c r="J77" s="116">
        <f t="shared" si="14"/>
        <v>0.5875576036866359</v>
      </c>
      <c r="K77" s="115">
        <v>627</v>
      </c>
      <c r="L77" s="116">
        <f t="shared" si="15"/>
        <v>-0.54499274310595069</v>
      </c>
      <c r="M77" s="115">
        <v>749</v>
      </c>
      <c r="N77" s="116">
        <v>0.19457735247208929</v>
      </c>
      <c r="O77" s="116">
        <v>-0.46423462088698142</v>
      </c>
    </row>
    <row r="78" spans="1:16" x14ac:dyDescent="0.25">
      <c r="A78" s="1">
        <v>4</v>
      </c>
      <c r="B78" s="114" t="s">
        <v>77</v>
      </c>
      <c r="C78" s="115">
        <v>1013</v>
      </c>
      <c r="D78" s="116">
        <v>-0.34433656957928804</v>
      </c>
      <c r="E78" s="115">
        <v>0</v>
      </c>
      <c r="F78" s="116">
        <f t="shared" si="12"/>
        <v>-1</v>
      </c>
      <c r="G78" s="115">
        <v>500</v>
      </c>
      <c r="H78" s="116" t="str">
        <f t="shared" si="13"/>
        <v>-</v>
      </c>
      <c r="I78" s="115">
        <v>1381</v>
      </c>
      <c r="J78" s="116">
        <f t="shared" si="14"/>
        <v>1.762</v>
      </c>
      <c r="K78" s="115">
        <v>1179</v>
      </c>
      <c r="L78" s="116">
        <f t="shared" si="15"/>
        <v>-0.14627081824764665</v>
      </c>
      <c r="M78" s="115">
        <v>719</v>
      </c>
      <c r="N78" s="116">
        <v>-0.39016115351993219</v>
      </c>
      <c r="O78" s="116">
        <v>-0.29022704837117475</v>
      </c>
    </row>
    <row r="79" spans="1:16" x14ac:dyDescent="0.25">
      <c r="A79" s="1">
        <v>5</v>
      </c>
      <c r="B79" s="114" t="s">
        <v>79</v>
      </c>
      <c r="C79" s="115">
        <v>1329</v>
      </c>
      <c r="D79" s="116">
        <v>3.8281250000000044E-2</v>
      </c>
      <c r="E79" s="115">
        <v>0</v>
      </c>
      <c r="F79" s="116">
        <f t="shared" si="12"/>
        <v>-1</v>
      </c>
      <c r="G79" s="115">
        <v>1045</v>
      </c>
      <c r="H79" s="116" t="str">
        <f t="shared" si="13"/>
        <v>-</v>
      </c>
      <c r="I79" s="115">
        <v>1034</v>
      </c>
      <c r="J79" s="116">
        <f t="shared" si="14"/>
        <v>-1.0526315789473717E-2</v>
      </c>
      <c r="K79" s="115">
        <v>1357</v>
      </c>
      <c r="L79" s="116">
        <f t="shared" si="15"/>
        <v>0.3123791102514506</v>
      </c>
      <c r="M79" s="115">
        <v>1433</v>
      </c>
      <c r="N79" s="116">
        <v>5.6005895357406077E-2</v>
      </c>
      <c r="O79" s="116">
        <v>7.825432656132425E-2</v>
      </c>
    </row>
    <row r="80" spans="1:16" x14ac:dyDescent="0.25">
      <c r="A80" s="1">
        <v>6</v>
      </c>
      <c r="B80" s="114" t="s">
        <v>81</v>
      </c>
      <c r="C80" s="115">
        <v>1482</v>
      </c>
      <c r="D80" s="116">
        <v>8.6510263929618691E-2</v>
      </c>
      <c r="E80" s="115">
        <v>0</v>
      </c>
      <c r="F80" s="116">
        <f t="shared" si="12"/>
        <v>-1</v>
      </c>
      <c r="G80" s="115">
        <v>1100</v>
      </c>
      <c r="H80" s="116" t="str">
        <f t="shared" si="13"/>
        <v>-</v>
      </c>
      <c r="I80" s="115">
        <v>1851</v>
      </c>
      <c r="J80" s="116">
        <f t="shared" si="14"/>
        <v>0.68272727272727263</v>
      </c>
      <c r="K80" s="115">
        <v>818</v>
      </c>
      <c r="L80" s="116">
        <f t="shared" si="15"/>
        <v>-0.55807671528903291</v>
      </c>
      <c r="M80" s="115">
        <v>716</v>
      </c>
      <c r="N80" s="116">
        <v>-0.12469437652811732</v>
      </c>
      <c r="O80" s="116">
        <v>-0.51686909581646423</v>
      </c>
    </row>
    <row r="81" spans="1:16" x14ac:dyDescent="0.25">
      <c r="A81" s="1">
        <v>7</v>
      </c>
      <c r="B81" s="114" t="s">
        <v>83</v>
      </c>
      <c r="C81" s="115">
        <v>1775</v>
      </c>
      <c r="D81" s="116">
        <v>3.1976744186046568E-2</v>
      </c>
      <c r="E81" s="115">
        <v>0</v>
      </c>
      <c r="F81" s="116">
        <f t="shared" si="12"/>
        <v>-1</v>
      </c>
      <c r="G81" s="115">
        <v>630</v>
      </c>
      <c r="H81" s="116" t="str">
        <f t="shared" si="13"/>
        <v>-</v>
      </c>
      <c r="I81" s="115">
        <v>1707</v>
      </c>
      <c r="J81" s="116">
        <f t="shared" si="14"/>
        <v>1.7095238095238097</v>
      </c>
      <c r="K81" s="115">
        <v>1209</v>
      </c>
      <c r="L81" s="116">
        <f t="shared" si="15"/>
        <v>-0.29173989455184535</v>
      </c>
      <c r="M81" s="115">
        <v>1616</v>
      </c>
      <c r="N81" s="116">
        <v>0.33664185277088499</v>
      </c>
      <c r="O81" s="116">
        <v>-8.9577464788732408E-2</v>
      </c>
    </row>
    <row r="82" spans="1:16" x14ac:dyDescent="0.25">
      <c r="A82" s="1">
        <v>8</v>
      </c>
      <c r="B82" s="114" t="s">
        <v>85</v>
      </c>
      <c r="C82" s="115">
        <v>1663</v>
      </c>
      <c r="D82" s="116">
        <v>0.53130755064456725</v>
      </c>
      <c r="E82" s="115">
        <v>1012</v>
      </c>
      <c r="F82" s="116">
        <f t="shared" si="12"/>
        <v>-0.39146121467227901</v>
      </c>
      <c r="G82" s="115">
        <v>631</v>
      </c>
      <c r="H82" s="116">
        <f t="shared" si="13"/>
        <v>-0.37648221343873522</v>
      </c>
      <c r="I82" s="115">
        <v>1007</v>
      </c>
      <c r="J82" s="116">
        <f t="shared" si="14"/>
        <v>0.59587955625990485</v>
      </c>
      <c r="K82" s="115">
        <v>1439</v>
      </c>
      <c r="L82" s="116">
        <f t="shared" si="15"/>
        <v>0.42899702085402192</v>
      </c>
      <c r="M82" s="115">
        <v>176</v>
      </c>
      <c r="N82" s="116">
        <v>-0.87769284225156363</v>
      </c>
      <c r="O82" s="116">
        <v>-0.894167167769092</v>
      </c>
    </row>
    <row r="83" spans="1:16" x14ac:dyDescent="0.25">
      <c r="A83" s="1">
        <v>9</v>
      </c>
      <c r="B83" s="114" t="s">
        <v>87</v>
      </c>
      <c r="C83" s="115">
        <v>1415</v>
      </c>
      <c r="D83" s="116">
        <v>0.385896180215475</v>
      </c>
      <c r="E83" s="115">
        <v>679</v>
      </c>
      <c r="F83" s="116">
        <f t="shared" si="12"/>
        <v>-0.52014134275618373</v>
      </c>
      <c r="G83" s="115">
        <v>1500</v>
      </c>
      <c r="H83" s="116">
        <f t="shared" si="13"/>
        <v>1.2091310751104567</v>
      </c>
      <c r="I83" s="115">
        <v>1677</v>
      </c>
      <c r="J83" s="116">
        <f t="shared" si="14"/>
        <v>0.1180000000000001</v>
      </c>
      <c r="K83" s="115">
        <v>932</v>
      </c>
      <c r="L83" s="116">
        <f t="shared" si="15"/>
        <v>-0.44424567680381633</v>
      </c>
      <c r="M83" s="115">
        <v>1746</v>
      </c>
      <c r="N83" s="116">
        <v>0.87339055793991416</v>
      </c>
      <c r="O83" s="116">
        <v>0.233922261484099</v>
      </c>
    </row>
    <row r="84" spans="1:16" x14ac:dyDescent="0.25">
      <c r="A84" s="1">
        <v>10</v>
      </c>
      <c r="B84" s="114" t="s">
        <v>89</v>
      </c>
      <c r="C84" s="115">
        <v>1667</v>
      </c>
      <c r="D84" s="116">
        <v>0.21236363636363631</v>
      </c>
      <c r="E84" s="115">
        <v>559</v>
      </c>
      <c r="F84" s="116">
        <f t="shared" si="12"/>
        <v>-0.66466706658668273</v>
      </c>
      <c r="G84" s="115">
        <v>1197</v>
      </c>
      <c r="H84" s="116">
        <f t="shared" si="13"/>
        <v>1.1413237924865833</v>
      </c>
      <c r="I84" s="115">
        <v>1024</v>
      </c>
      <c r="J84" s="116">
        <f t="shared" si="14"/>
        <v>-0.14452798663324984</v>
      </c>
      <c r="K84" s="115">
        <v>661</v>
      </c>
      <c r="L84" s="116">
        <f t="shared" si="15"/>
        <v>-0.3544921875</v>
      </c>
      <c r="M84" s="115">
        <v>965</v>
      </c>
      <c r="N84" s="116">
        <v>0.45990922844175497</v>
      </c>
      <c r="O84" s="116">
        <v>-0.42111577684463108</v>
      </c>
    </row>
    <row r="85" spans="1:16" x14ac:dyDescent="0.25">
      <c r="A85" s="1">
        <v>11</v>
      </c>
      <c r="B85" s="114" t="s">
        <v>91</v>
      </c>
      <c r="C85" s="115">
        <v>2000</v>
      </c>
      <c r="D85" s="116">
        <v>0.24610591900311518</v>
      </c>
      <c r="E85" s="115">
        <v>768</v>
      </c>
      <c r="F85" s="116">
        <f t="shared" si="12"/>
        <v>-0.61599999999999999</v>
      </c>
      <c r="G85" s="115">
        <v>1314</v>
      </c>
      <c r="H85" s="116">
        <f t="shared" si="13"/>
        <v>0.7109375</v>
      </c>
      <c r="I85" s="115">
        <v>1560</v>
      </c>
      <c r="J85" s="116">
        <f t="shared" si="14"/>
        <v>0.18721461187214605</v>
      </c>
      <c r="K85" s="115">
        <v>671</v>
      </c>
      <c r="L85" s="116">
        <f t="shared" si="15"/>
        <v>-0.56987179487179485</v>
      </c>
      <c r="M85" s="115">
        <v>1240</v>
      </c>
      <c r="N85" s="116">
        <v>0.84798807749627425</v>
      </c>
      <c r="O85" s="116">
        <v>-0.38</v>
      </c>
    </row>
    <row r="86" spans="1:16" x14ac:dyDescent="0.25">
      <c r="A86" s="1">
        <v>12</v>
      </c>
      <c r="B86" s="114" t="s">
        <v>93</v>
      </c>
      <c r="C86" s="115">
        <v>2576</v>
      </c>
      <c r="D86" s="116">
        <v>0.48901734104046235</v>
      </c>
      <c r="E86" s="115">
        <v>768</v>
      </c>
      <c r="F86" s="116">
        <f t="shared" si="12"/>
        <v>-0.70186335403726707</v>
      </c>
      <c r="G86" s="115">
        <v>1476</v>
      </c>
      <c r="H86" s="116">
        <f t="shared" si="13"/>
        <v>0.921875</v>
      </c>
      <c r="I86" s="115">
        <v>1814</v>
      </c>
      <c r="J86" s="116">
        <f t="shared" si="14"/>
        <v>0.22899728997289981</v>
      </c>
      <c r="K86" s="115">
        <v>1157</v>
      </c>
      <c r="L86" s="116">
        <f t="shared" si="15"/>
        <v>-0.36218302094818078</v>
      </c>
      <c r="M86" s="115"/>
      <c r="N86" s="116"/>
      <c r="O86" s="116"/>
    </row>
    <row r="87" spans="1:16" ht="15.75" x14ac:dyDescent="0.25">
      <c r="B87" s="117" t="s">
        <v>30</v>
      </c>
      <c r="C87" s="118">
        <v>19153</v>
      </c>
      <c r="D87" s="119">
        <v>0.14250775471247912</v>
      </c>
      <c r="E87" s="118">
        <v>8684</v>
      </c>
      <c r="F87" s="119">
        <f t="shared" si="12"/>
        <v>-0.54659844410797265</v>
      </c>
      <c r="G87" s="118">
        <v>11001</v>
      </c>
      <c r="H87" s="119">
        <f t="shared" si="13"/>
        <v>0.26681252878857675</v>
      </c>
      <c r="I87" s="118">
        <v>16289</v>
      </c>
      <c r="J87" s="119">
        <f t="shared" si="14"/>
        <v>0.48068357422052532</v>
      </c>
      <c r="K87" s="118">
        <v>12024</v>
      </c>
      <c r="L87" s="119">
        <f t="shared" si="15"/>
        <v>-0.261833138928111</v>
      </c>
      <c r="M87" s="118">
        <v>10407</v>
      </c>
      <c r="N87" s="119">
        <v>-4.2329989877611163E-2</v>
      </c>
      <c r="O87" s="119">
        <v>-0.37220244917656997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6" t="s">
        <v>238</v>
      </c>
      <c r="C92" s="266"/>
      <c r="D92" s="266"/>
      <c r="E92" s="266"/>
      <c r="F92" s="266"/>
      <c r="G92" s="266"/>
      <c r="H92" s="266"/>
      <c r="I92" s="266"/>
      <c r="J92" s="266"/>
      <c r="K92" s="266"/>
      <c r="L92" s="266"/>
      <c r="M92" s="266"/>
      <c r="N92" s="266"/>
      <c r="O92" s="266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270</v>
      </c>
      <c r="O96" s="112" t="s">
        <v>271</v>
      </c>
    </row>
    <row r="97" spans="2:15" x14ac:dyDescent="0.25">
      <c r="B97" s="114" t="s">
        <v>71</v>
      </c>
      <c r="C97" s="115">
        <v>2011</v>
      </c>
      <c r="D97" s="116">
        <v>-6.1157796451914104E-2</v>
      </c>
      <c r="E97" s="115">
        <v>2138</v>
      </c>
      <c r="F97" s="116">
        <f t="shared" ref="F97:F109" si="16">IFERROR(E97/C97-1,"-")</f>
        <v>6.3152660367976177E-2</v>
      </c>
      <c r="G97" s="115">
        <v>564</v>
      </c>
      <c r="H97" s="116">
        <f t="shared" ref="H97:H109" si="17">IFERROR(G97/E97-1,"-")</f>
        <v>-0.7362020579981291</v>
      </c>
      <c r="I97" s="115">
        <v>1754</v>
      </c>
      <c r="J97" s="116">
        <f t="shared" ref="J97:J109" si="18">IFERROR(I97/G97-1,"-")</f>
        <v>2.1099290780141846</v>
      </c>
      <c r="K97" s="115">
        <v>2348</v>
      </c>
      <c r="L97" s="116">
        <f t="shared" ref="L97:L109" si="19">IFERROR(K97/I97-1,"-")</f>
        <v>0.33865450399087793</v>
      </c>
      <c r="M97" s="115">
        <v>3040</v>
      </c>
      <c r="N97" s="116">
        <v>0.29471890971039172</v>
      </c>
      <c r="O97" s="116">
        <v>0.51168572849328697</v>
      </c>
    </row>
    <row r="98" spans="2:15" x14ac:dyDescent="0.25">
      <c r="B98" s="114" t="s">
        <v>73</v>
      </c>
      <c r="C98" s="115">
        <v>2034</v>
      </c>
      <c r="D98" s="116">
        <v>-3.9206424185167732E-2</v>
      </c>
      <c r="E98" s="115">
        <v>2298</v>
      </c>
      <c r="F98" s="116">
        <f t="shared" si="16"/>
        <v>0.12979351032448383</v>
      </c>
      <c r="G98" s="115">
        <v>586</v>
      </c>
      <c r="H98" s="116">
        <f t="shared" si="17"/>
        <v>-0.74499564838990429</v>
      </c>
      <c r="I98" s="115">
        <v>1924</v>
      </c>
      <c r="J98" s="116">
        <f t="shared" si="18"/>
        <v>2.2832764505119454</v>
      </c>
      <c r="K98" s="115">
        <v>2169</v>
      </c>
      <c r="L98" s="116">
        <f t="shared" si="19"/>
        <v>0.12733887733887728</v>
      </c>
      <c r="M98" s="115">
        <v>2636</v>
      </c>
      <c r="N98" s="116">
        <v>0.2153065928999538</v>
      </c>
      <c r="O98" s="116">
        <v>0.29596853490658792</v>
      </c>
    </row>
    <row r="99" spans="2:15" x14ac:dyDescent="0.25">
      <c r="B99" s="114" t="s">
        <v>75</v>
      </c>
      <c r="C99" s="115">
        <v>2173</v>
      </c>
      <c r="D99" s="116">
        <v>2.3062730627305683E-3</v>
      </c>
      <c r="E99" s="115">
        <v>864</v>
      </c>
      <c r="F99" s="116">
        <f t="shared" si="16"/>
        <v>-0.60239300506212612</v>
      </c>
      <c r="G99" s="115">
        <v>920</v>
      </c>
      <c r="H99" s="116">
        <f t="shared" si="17"/>
        <v>6.4814814814814881E-2</v>
      </c>
      <c r="I99" s="115">
        <v>2063</v>
      </c>
      <c r="J99" s="116">
        <f t="shared" si="18"/>
        <v>1.2423913043478261</v>
      </c>
      <c r="K99" s="115">
        <v>2238</v>
      </c>
      <c r="L99" s="116">
        <f t="shared" si="19"/>
        <v>8.4827920504120247E-2</v>
      </c>
      <c r="M99" s="115">
        <v>2536</v>
      </c>
      <c r="N99" s="116">
        <v>0.13315460232350307</v>
      </c>
      <c r="O99" s="116">
        <v>0.16705016106764847</v>
      </c>
    </row>
    <row r="100" spans="2:15" x14ac:dyDescent="0.25">
      <c r="B100" s="114" t="s">
        <v>77</v>
      </c>
      <c r="C100" s="115">
        <v>1644</v>
      </c>
      <c r="D100" s="116">
        <v>-9.3215664644236029E-2</v>
      </c>
      <c r="E100" s="115">
        <v>0</v>
      </c>
      <c r="F100" s="116">
        <f t="shared" si="16"/>
        <v>-1</v>
      </c>
      <c r="G100" s="115">
        <v>807</v>
      </c>
      <c r="H100" s="116" t="str">
        <f t="shared" si="17"/>
        <v>-</v>
      </c>
      <c r="I100" s="115">
        <v>1446</v>
      </c>
      <c r="J100" s="116">
        <f t="shared" si="18"/>
        <v>0.79182156133828996</v>
      </c>
      <c r="K100" s="115">
        <v>1649</v>
      </c>
      <c r="L100" s="116">
        <f t="shared" si="19"/>
        <v>0.14038727524204697</v>
      </c>
      <c r="M100" s="115">
        <v>1778</v>
      </c>
      <c r="N100" s="116">
        <v>7.8229229836264347E-2</v>
      </c>
      <c r="O100" s="116">
        <v>8.1508515815085225E-2</v>
      </c>
    </row>
    <row r="101" spans="2:15" x14ac:dyDescent="0.25">
      <c r="B101" s="114" t="s">
        <v>79</v>
      </c>
      <c r="C101" s="115">
        <v>1141</v>
      </c>
      <c r="D101" s="116">
        <v>-0.19135364989369241</v>
      </c>
      <c r="E101" s="115">
        <v>0</v>
      </c>
      <c r="F101" s="116">
        <f t="shared" si="16"/>
        <v>-1</v>
      </c>
      <c r="G101" s="115">
        <v>928</v>
      </c>
      <c r="H101" s="116" t="str">
        <f t="shared" si="17"/>
        <v>-</v>
      </c>
      <c r="I101" s="115">
        <v>1161</v>
      </c>
      <c r="J101" s="116">
        <f t="shared" si="18"/>
        <v>0.25107758620689657</v>
      </c>
      <c r="K101" s="115">
        <v>1462</v>
      </c>
      <c r="L101" s="116">
        <f t="shared" si="19"/>
        <v>0.2592592592592593</v>
      </c>
      <c r="M101" s="115">
        <v>1356</v>
      </c>
      <c r="N101" s="116">
        <v>-7.2503419972640204E-2</v>
      </c>
      <c r="O101" s="116">
        <v>0.18843120070113928</v>
      </c>
    </row>
    <row r="102" spans="2:15" x14ac:dyDescent="0.25">
      <c r="B102" s="114" t="s">
        <v>81</v>
      </c>
      <c r="C102" s="115">
        <v>985</v>
      </c>
      <c r="D102" s="116">
        <v>-0.10373066424021837</v>
      </c>
      <c r="E102" s="115">
        <v>0</v>
      </c>
      <c r="F102" s="116">
        <f t="shared" si="16"/>
        <v>-1</v>
      </c>
      <c r="G102" s="115">
        <v>579</v>
      </c>
      <c r="H102" s="116" t="str">
        <f t="shared" si="17"/>
        <v>-</v>
      </c>
      <c r="I102" s="115">
        <v>940</v>
      </c>
      <c r="J102" s="116">
        <f t="shared" si="18"/>
        <v>0.62348877374784117</v>
      </c>
      <c r="K102" s="115">
        <v>897</v>
      </c>
      <c r="L102" s="116">
        <f t="shared" si="19"/>
        <v>-4.5744680851063868E-2</v>
      </c>
      <c r="M102" s="115">
        <v>956</v>
      </c>
      <c r="N102" s="116">
        <v>6.5774804905239792E-2</v>
      </c>
      <c r="O102" s="116">
        <v>-2.9441624365482255E-2</v>
      </c>
    </row>
    <row r="103" spans="2:15" x14ac:dyDescent="0.25">
      <c r="B103" s="114" t="s">
        <v>83</v>
      </c>
      <c r="C103" s="115">
        <v>1001</v>
      </c>
      <c r="D103" s="116">
        <v>-1.379310344827589E-2</v>
      </c>
      <c r="E103" s="115">
        <v>0</v>
      </c>
      <c r="F103" s="116">
        <f t="shared" si="16"/>
        <v>-1</v>
      </c>
      <c r="G103" s="115">
        <v>804</v>
      </c>
      <c r="H103" s="116" t="str">
        <f t="shared" si="17"/>
        <v>-</v>
      </c>
      <c r="I103" s="115">
        <v>975</v>
      </c>
      <c r="J103" s="116">
        <f t="shared" si="18"/>
        <v>0.21268656716417911</v>
      </c>
      <c r="K103" s="115">
        <v>1154</v>
      </c>
      <c r="L103" s="116">
        <f t="shared" si="19"/>
        <v>0.18358974358974356</v>
      </c>
      <c r="M103" s="115">
        <v>1146</v>
      </c>
      <c r="N103" s="116">
        <v>-6.9324090121317683E-3</v>
      </c>
      <c r="O103" s="116">
        <v>0.14485514485514495</v>
      </c>
    </row>
    <row r="104" spans="2:15" x14ac:dyDescent="0.25">
      <c r="B104" s="114" t="s">
        <v>85</v>
      </c>
      <c r="C104" s="115">
        <v>1148</v>
      </c>
      <c r="D104" s="116">
        <v>-2.4638912489379772E-2</v>
      </c>
      <c r="E104" s="115">
        <v>642</v>
      </c>
      <c r="F104" s="116">
        <f t="shared" si="16"/>
        <v>-0.44076655052264813</v>
      </c>
      <c r="G104" s="115">
        <v>1117</v>
      </c>
      <c r="H104" s="116">
        <f t="shared" si="17"/>
        <v>0.7398753894080996</v>
      </c>
      <c r="I104" s="115">
        <v>1338</v>
      </c>
      <c r="J104" s="116">
        <f t="shared" si="18"/>
        <v>0.19785138764547905</v>
      </c>
      <c r="K104" s="115">
        <v>1273</v>
      </c>
      <c r="L104" s="116">
        <f t="shared" si="19"/>
        <v>-4.8579970104633774E-2</v>
      </c>
      <c r="M104" s="115">
        <v>1181</v>
      </c>
      <c r="N104" s="116">
        <v>-7.2270227808326815E-2</v>
      </c>
      <c r="O104" s="116">
        <v>2.8745644599303066E-2</v>
      </c>
    </row>
    <row r="105" spans="2:15" x14ac:dyDescent="0.25">
      <c r="B105" s="114" t="s">
        <v>87</v>
      </c>
      <c r="C105" s="115">
        <v>1028</v>
      </c>
      <c r="D105" s="116">
        <v>4.1540020263424626E-2</v>
      </c>
      <c r="E105" s="115">
        <v>322</v>
      </c>
      <c r="F105" s="116">
        <f t="shared" si="16"/>
        <v>-0.6867704280155642</v>
      </c>
      <c r="G105" s="115">
        <v>810</v>
      </c>
      <c r="H105" s="116">
        <f t="shared" si="17"/>
        <v>1.5155279503105592</v>
      </c>
      <c r="I105" s="115">
        <v>1069</v>
      </c>
      <c r="J105" s="116">
        <f t="shared" si="18"/>
        <v>0.31975308641975309</v>
      </c>
      <c r="K105" s="115">
        <v>1139</v>
      </c>
      <c r="L105" s="116">
        <f t="shared" si="19"/>
        <v>6.5481758652946587E-2</v>
      </c>
      <c r="M105" s="115">
        <v>995</v>
      </c>
      <c r="N105" s="116">
        <v>-0.12642669007901663</v>
      </c>
      <c r="O105" s="116">
        <v>-3.2101167315175094E-2</v>
      </c>
    </row>
    <row r="106" spans="2:15" x14ac:dyDescent="0.25">
      <c r="B106" s="114" t="s">
        <v>89</v>
      </c>
      <c r="C106" s="115">
        <v>1537</v>
      </c>
      <c r="D106" s="116">
        <v>-9.747504403992957E-2</v>
      </c>
      <c r="E106" s="115">
        <v>413</v>
      </c>
      <c r="F106" s="116">
        <f t="shared" si="16"/>
        <v>-0.73129472999349376</v>
      </c>
      <c r="G106" s="115">
        <v>1253</v>
      </c>
      <c r="H106" s="116">
        <f t="shared" si="17"/>
        <v>2.0338983050847457</v>
      </c>
      <c r="I106" s="115">
        <v>1517</v>
      </c>
      <c r="J106" s="116">
        <f t="shared" si="18"/>
        <v>0.21069433359936163</v>
      </c>
      <c r="K106" s="115">
        <v>1594</v>
      </c>
      <c r="L106" s="116">
        <f t="shared" si="19"/>
        <v>5.0758075148318982E-2</v>
      </c>
      <c r="M106" s="115">
        <v>1757</v>
      </c>
      <c r="N106" s="116">
        <v>0.10225846925972393</v>
      </c>
      <c r="O106" s="116">
        <v>0.14313597918022114</v>
      </c>
    </row>
    <row r="107" spans="2:15" x14ac:dyDescent="0.25">
      <c r="B107" s="114" t="s">
        <v>91</v>
      </c>
      <c r="C107" s="115">
        <v>2277</v>
      </c>
      <c r="D107" s="116">
        <v>0.14307228915662651</v>
      </c>
      <c r="E107" s="115">
        <v>507</v>
      </c>
      <c r="F107" s="116">
        <f t="shared" si="16"/>
        <v>-0.77733860342555994</v>
      </c>
      <c r="G107" s="115">
        <v>1754</v>
      </c>
      <c r="H107" s="116">
        <f t="shared" si="17"/>
        <v>2.4595660749506902</v>
      </c>
      <c r="I107" s="115">
        <v>1682</v>
      </c>
      <c r="J107" s="116">
        <f t="shared" si="18"/>
        <v>-4.1049030786773133E-2</v>
      </c>
      <c r="K107" s="115">
        <v>2509</v>
      </c>
      <c r="L107" s="116">
        <f t="shared" si="19"/>
        <v>0.49167657550535071</v>
      </c>
      <c r="M107" s="115">
        <v>2180</v>
      </c>
      <c r="N107" s="116">
        <v>-0.13112793941809486</v>
      </c>
      <c r="O107" s="116">
        <v>-4.2599912165129594E-2</v>
      </c>
    </row>
    <row r="108" spans="2:15" x14ac:dyDescent="0.25">
      <c r="B108" s="114" t="s">
        <v>93</v>
      </c>
      <c r="C108" s="115">
        <v>1789</v>
      </c>
      <c r="D108" s="116">
        <v>-0.1399038461538461</v>
      </c>
      <c r="E108" s="115">
        <v>655</v>
      </c>
      <c r="F108" s="116">
        <f t="shared" si="16"/>
        <v>-0.63387367244270543</v>
      </c>
      <c r="G108" s="115">
        <v>1590</v>
      </c>
      <c r="H108" s="116">
        <f t="shared" si="17"/>
        <v>1.4274809160305342</v>
      </c>
      <c r="I108" s="115">
        <v>1807</v>
      </c>
      <c r="J108" s="116">
        <f t="shared" si="18"/>
        <v>0.13647798742138373</v>
      </c>
      <c r="K108" s="115">
        <v>2003</v>
      </c>
      <c r="L108" s="116">
        <f t="shared" si="19"/>
        <v>0.10846707249584941</v>
      </c>
      <c r="M108" s="115"/>
      <c r="N108" s="116"/>
      <c r="O108" s="116"/>
    </row>
    <row r="109" spans="2:15" ht="15.75" x14ac:dyDescent="0.25">
      <c r="B109" s="117" t="s">
        <v>30</v>
      </c>
      <c r="C109" s="118">
        <v>18768</v>
      </c>
      <c r="D109" s="119">
        <v>-4.7503045066991434E-2</v>
      </c>
      <c r="E109" s="118">
        <v>8198</v>
      </c>
      <c r="F109" s="119">
        <f t="shared" si="16"/>
        <v>-0.56319266837169657</v>
      </c>
      <c r="G109" s="118">
        <v>11712</v>
      </c>
      <c r="H109" s="119">
        <f t="shared" si="17"/>
        <v>0.42864113198341069</v>
      </c>
      <c r="I109" s="118">
        <v>17676</v>
      </c>
      <c r="J109" s="119">
        <f t="shared" si="18"/>
        <v>0.50922131147540983</v>
      </c>
      <c r="K109" s="118">
        <v>20435</v>
      </c>
      <c r="L109" s="119">
        <f t="shared" si="19"/>
        <v>0.15608735007920349</v>
      </c>
      <c r="M109" s="118">
        <v>19561</v>
      </c>
      <c r="N109" s="119">
        <v>6.125217013888884E-2</v>
      </c>
      <c r="O109" s="119">
        <v>0.15207020437010432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6" t="s">
        <v>239</v>
      </c>
      <c r="C114" s="266"/>
      <c r="D114" s="266"/>
      <c r="E114" s="266"/>
      <c r="F114" s="266"/>
      <c r="G114" s="266"/>
      <c r="H114" s="266"/>
      <c r="I114" s="266"/>
      <c r="J114" s="266"/>
      <c r="K114" s="266"/>
      <c r="L114" s="266"/>
      <c r="M114" s="266"/>
      <c r="N114" s="266"/>
      <c r="O114" s="266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270</v>
      </c>
      <c r="O118" s="112" t="s">
        <v>271</v>
      </c>
    </row>
    <row r="119" spans="1:16" x14ac:dyDescent="0.25">
      <c r="B119" s="114" t="s">
        <v>71</v>
      </c>
      <c r="C119" s="115">
        <v>336</v>
      </c>
      <c r="D119" s="116">
        <v>5.0000000000000044E-2</v>
      </c>
      <c r="E119" s="115">
        <v>357</v>
      </c>
      <c r="F119" s="116">
        <f t="shared" ref="F119:F131" si="20">IFERROR(E119/C119-1,"-")</f>
        <v>6.25E-2</v>
      </c>
      <c r="G119" s="115">
        <v>24</v>
      </c>
      <c r="H119" s="116">
        <f t="shared" ref="H119:H131" si="21">IFERROR(G119/E119-1,"-")</f>
        <v>-0.9327731092436975</v>
      </c>
      <c r="I119" s="115">
        <v>277</v>
      </c>
      <c r="J119" s="116">
        <f t="shared" ref="J119:J131" si="22">IFERROR(I119/G119-1,"-")</f>
        <v>10.541666666666666</v>
      </c>
      <c r="K119" s="115">
        <v>378</v>
      </c>
      <c r="L119" s="116">
        <f t="shared" ref="L119:L131" si="23">IFERROR(K119/I119-1,"-")</f>
        <v>0.36462093862815892</v>
      </c>
      <c r="M119" s="115">
        <v>447</v>
      </c>
      <c r="N119" s="116">
        <v>0.18253968253968256</v>
      </c>
      <c r="O119" s="116">
        <v>0.33035714285714279</v>
      </c>
    </row>
    <row r="120" spans="1:16" x14ac:dyDescent="0.25">
      <c r="B120" s="114" t="s">
        <v>73</v>
      </c>
      <c r="C120" s="115">
        <v>382</v>
      </c>
      <c r="D120" s="116">
        <v>0.28619528619528611</v>
      </c>
      <c r="E120" s="115">
        <v>525</v>
      </c>
      <c r="F120" s="116">
        <f t="shared" si="20"/>
        <v>0.37434554973821998</v>
      </c>
      <c r="G120" s="115">
        <v>25</v>
      </c>
      <c r="H120" s="116">
        <f t="shared" si="21"/>
        <v>-0.95238095238095233</v>
      </c>
      <c r="I120" s="115">
        <v>330</v>
      </c>
      <c r="J120" s="116">
        <f t="shared" si="22"/>
        <v>12.2</v>
      </c>
      <c r="K120" s="115">
        <v>411</v>
      </c>
      <c r="L120" s="116">
        <f t="shared" si="23"/>
        <v>0.24545454545454537</v>
      </c>
      <c r="M120" s="115">
        <v>472</v>
      </c>
      <c r="N120" s="116">
        <v>0.14841849148418484</v>
      </c>
      <c r="O120" s="116">
        <v>0.23560209424083767</v>
      </c>
    </row>
    <row r="121" spans="1:16" x14ac:dyDescent="0.25">
      <c r="B121" s="114" t="s">
        <v>75</v>
      </c>
      <c r="C121" s="115">
        <v>296</v>
      </c>
      <c r="D121" s="116">
        <v>3.1358885017421567E-2</v>
      </c>
      <c r="E121" s="115">
        <v>112</v>
      </c>
      <c r="F121" s="116">
        <f t="shared" si="20"/>
        <v>-0.6216216216216216</v>
      </c>
      <c r="G121" s="115">
        <v>35</v>
      </c>
      <c r="H121" s="116">
        <f t="shared" si="21"/>
        <v>-0.6875</v>
      </c>
      <c r="I121" s="115">
        <v>308</v>
      </c>
      <c r="J121" s="116">
        <f t="shared" si="22"/>
        <v>7.8000000000000007</v>
      </c>
      <c r="K121" s="115">
        <v>344</v>
      </c>
      <c r="L121" s="116">
        <f t="shared" si="23"/>
        <v>0.11688311688311681</v>
      </c>
      <c r="M121" s="115">
        <v>445</v>
      </c>
      <c r="N121" s="116">
        <v>0.29360465116279078</v>
      </c>
      <c r="O121" s="116">
        <v>0.50337837837837829</v>
      </c>
    </row>
    <row r="122" spans="1:16" x14ac:dyDescent="0.25">
      <c r="B122" s="114" t="s">
        <v>77</v>
      </c>
      <c r="C122" s="115">
        <v>145</v>
      </c>
      <c r="D122" s="116">
        <v>-0.21195652173913049</v>
      </c>
      <c r="E122" s="115">
        <v>0</v>
      </c>
      <c r="F122" s="116">
        <f t="shared" si="20"/>
        <v>-1</v>
      </c>
      <c r="G122" s="115">
        <v>17</v>
      </c>
      <c r="H122" s="116" t="str">
        <f t="shared" si="21"/>
        <v>-</v>
      </c>
      <c r="I122" s="115">
        <v>129</v>
      </c>
      <c r="J122" s="116">
        <f t="shared" si="22"/>
        <v>6.5882352941176467</v>
      </c>
      <c r="K122" s="115">
        <v>155</v>
      </c>
      <c r="L122" s="116">
        <f t="shared" si="23"/>
        <v>0.20155038759689914</v>
      </c>
      <c r="M122" s="115">
        <v>248</v>
      </c>
      <c r="N122" s="116">
        <v>0.60000000000000009</v>
      </c>
      <c r="O122" s="116">
        <v>0.71034482758620698</v>
      </c>
    </row>
    <row r="123" spans="1:16" x14ac:dyDescent="0.25">
      <c r="B123" s="114" t="s">
        <v>79</v>
      </c>
      <c r="C123" s="115">
        <v>167</v>
      </c>
      <c r="D123" s="116">
        <v>0.63725490196078427</v>
      </c>
      <c r="E123" s="115">
        <v>0</v>
      </c>
      <c r="F123" s="116">
        <f t="shared" si="20"/>
        <v>-1</v>
      </c>
      <c r="G123" s="115">
        <v>19</v>
      </c>
      <c r="H123" s="116" t="str">
        <f t="shared" si="21"/>
        <v>-</v>
      </c>
      <c r="I123" s="115">
        <v>143</v>
      </c>
      <c r="J123" s="116">
        <f t="shared" si="22"/>
        <v>6.5263157894736841</v>
      </c>
      <c r="K123" s="115">
        <v>149</v>
      </c>
      <c r="L123" s="116">
        <f t="shared" si="23"/>
        <v>4.195804195804187E-2</v>
      </c>
      <c r="M123" s="115">
        <v>133</v>
      </c>
      <c r="N123" s="116">
        <v>-0.10738255033557043</v>
      </c>
      <c r="O123" s="116">
        <v>-0.20359281437125754</v>
      </c>
    </row>
    <row r="124" spans="1:16" x14ac:dyDescent="0.25">
      <c r="B124" s="114" t="s">
        <v>81</v>
      </c>
      <c r="C124" s="115">
        <v>87</v>
      </c>
      <c r="D124" s="116">
        <v>-0.17142857142857137</v>
      </c>
      <c r="E124" s="115">
        <v>0</v>
      </c>
      <c r="F124" s="116">
        <f t="shared" si="20"/>
        <v>-1</v>
      </c>
      <c r="G124" s="115">
        <v>25</v>
      </c>
      <c r="H124" s="116" t="str">
        <f t="shared" si="21"/>
        <v>-</v>
      </c>
      <c r="I124" s="115">
        <v>120</v>
      </c>
      <c r="J124" s="116">
        <f t="shared" si="22"/>
        <v>3.8</v>
      </c>
      <c r="K124" s="115">
        <v>124</v>
      </c>
      <c r="L124" s="116">
        <f t="shared" si="23"/>
        <v>3.3333333333333437E-2</v>
      </c>
      <c r="M124" s="115">
        <v>100</v>
      </c>
      <c r="N124" s="116">
        <v>-0.19354838709677424</v>
      </c>
      <c r="O124" s="116">
        <v>0.14942528735632177</v>
      </c>
    </row>
    <row r="125" spans="1:16" x14ac:dyDescent="0.25">
      <c r="B125" s="114" t="s">
        <v>83</v>
      </c>
      <c r="C125" s="115">
        <v>128</v>
      </c>
      <c r="D125" s="116">
        <v>3.2258064516129004E-2</v>
      </c>
      <c r="E125" s="115">
        <v>0</v>
      </c>
      <c r="F125" s="116">
        <f t="shared" si="20"/>
        <v>-1</v>
      </c>
      <c r="G125" s="115">
        <v>49</v>
      </c>
      <c r="H125" s="116" t="str">
        <f t="shared" si="21"/>
        <v>-</v>
      </c>
      <c r="I125" s="115">
        <v>82</v>
      </c>
      <c r="J125" s="116">
        <f t="shared" si="22"/>
        <v>0.67346938775510212</v>
      </c>
      <c r="K125" s="115">
        <v>160</v>
      </c>
      <c r="L125" s="116">
        <f t="shared" si="23"/>
        <v>0.95121951219512191</v>
      </c>
      <c r="M125" s="115">
        <v>156</v>
      </c>
      <c r="N125" s="116">
        <v>-2.5000000000000022E-2</v>
      </c>
      <c r="O125" s="116">
        <v>0.21875</v>
      </c>
    </row>
    <row r="126" spans="1:16" x14ac:dyDescent="0.25">
      <c r="B126" s="114" t="s">
        <v>85</v>
      </c>
      <c r="C126" s="115">
        <v>86</v>
      </c>
      <c r="D126" s="116">
        <v>-0.14000000000000001</v>
      </c>
      <c r="E126" s="115">
        <v>24</v>
      </c>
      <c r="F126" s="116">
        <f t="shared" si="20"/>
        <v>-0.72093023255813948</v>
      </c>
      <c r="G126" s="115">
        <v>79</v>
      </c>
      <c r="H126" s="116">
        <f t="shared" si="21"/>
        <v>2.2916666666666665</v>
      </c>
      <c r="I126" s="115">
        <v>109</v>
      </c>
      <c r="J126" s="116">
        <f t="shared" si="22"/>
        <v>0.379746835443038</v>
      </c>
      <c r="K126" s="115">
        <v>153</v>
      </c>
      <c r="L126" s="116">
        <f t="shared" si="23"/>
        <v>0.40366972477064222</v>
      </c>
      <c r="M126" s="115">
        <v>122</v>
      </c>
      <c r="N126" s="116">
        <v>-0.20261437908496727</v>
      </c>
      <c r="O126" s="116">
        <v>0.41860465116279078</v>
      </c>
    </row>
    <row r="127" spans="1:16" x14ac:dyDescent="0.25">
      <c r="B127" s="114" t="s">
        <v>87</v>
      </c>
      <c r="C127" s="115">
        <v>141</v>
      </c>
      <c r="D127" s="116">
        <v>3.6764705882353033E-2</v>
      </c>
      <c r="E127" s="115">
        <v>24</v>
      </c>
      <c r="F127" s="116">
        <f t="shared" si="20"/>
        <v>-0.82978723404255317</v>
      </c>
      <c r="G127" s="115">
        <v>73</v>
      </c>
      <c r="H127" s="116">
        <f t="shared" si="21"/>
        <v>2.0416666666666665</v>
      </c>
      <c r="I127" s="115">
        <v>163</v>
      </c>
      <c r="J127" s="116">
        <f t="shared" si="22"/>
        <v>1.2328767123287672</v>
      </c>
      <c r="K127" s="115">
        <v>144</v>
      </c>
      <c r="L127" s="116">
        <f t="shared" si="23"/>
        <v>-0.1165644171779141</v>
      </c>
      <c r="M127" s="115">
        <v>123</v>
      </c>
      <c r="N127" s="116">
        <v>-0.14583333333333337</v>
      </c>
      <c r="O127" s="116">
        <v>-0.12765957446808507</v>
      </c>
    </row>
    <row r="128" spans="1:16" x14ac:dyDescent="0.25">
      <c r="A128" s="120"/>
      <c r="B128" s="114" t="s">
        <v>89</v>
      </c>
      <c r="C128" s="115">
        <v>143</v>
      </c>
      <c r="D128" s="116">
        <v>-0.17341040462427748</v>
      </c>
      <c r="E128" s="115">
        <v>50</v>
      </c>
      <c r="F128" s="116">
        <f t="shared" si="20"/>
        <v>-0.65034965034965042</v>
      </c>
      <c r="G128" s="115">
        <v>163</v>
      </c>
      <c r="H128" s="116">
        <f t="shared" si="21"/>
        <v>2.2599999999999998</v>
      </c>
      <c r="I128" s="115">
        <v>175</v>
      </c>
      <c r="J128" s="116">
        <f t="shared" si="22"/>
        <v>7.361963190184051E-2</v>
      </c>
      <c r="K128" s="115">
        <v>180</v>
      </c>
      <c r="L128" s="116">
        <f t="shared" si="23"/>
        <v>2.857142857142847E-2</v>
      </c>
      <c r="M128" s="115">
        <v>204</v>
      </c>
      <c r="N128" s="116">
        <v>0.1333333333333333</v>
      </c>
      <c r="O128" s="116">
        <v>0.42657342657342667</v>
      </c>
    </row>
    <row r="129" spans="2:16" x14ac:dyDescent="0.25">
      <c r="B129" s="114" t="s">
        <v>91</v>
      </c>
      <c r="C129" s="115">
        <v>282</v>
      </c>
      <c r="D129" s="116">
        <v>0.16049382716049387</v>
      </c>
      <c r="E129" s="115">
        <v>96</v>
      </c>
      <c r="F129" s="116">
        <f t="shared" si="20"/>
        <v>-0.65957446808510634</v>
      </c>
      <c r="G129" s="115">
        <v>241</v>
      </c>
      <c r="H129" s="116">
        <f t="shared" si="21"/>
        <v>1.5104166666666665</v>
      </c>
      <c r="I129" s="115">
        <v>264</v>
      </c>
      <c r="J129" s="116">
        <f t="shared" si="22"/>
        <v>9.543568464730301E-2</v>
      </c>
      <c r="K129" s="115">
        <v>278</v>
      </c>
      <c r="L129" s="116">
        <f t="shared" si="23"/>
        <v>5.3030303030302983E-2</v>
      </c>
      <c r="M129" s="115">
        <v>320</v>
      </c>
      <c r="N129" s="116">
        <v>0.15107913669064743</v>
      </c>
      <c r="O129" s="116">
        <v>0.13475177304964547</v>
      </c>
    </row>
    <row r="130" spans="2:16" x14ac:dyDescent="0.25">
      <c r="B130" s="114" t="s">
        <v>93</v>
      </c>
      <c r="C130" s="115">
        <v>228</v>
      </c>
      <c r="D130" s="116">
        <v>0.17525773195876293</v>
      </c>
      <c r="E130" s="115">
        <v>74</v>
      </c>
      <c r="F130" s="116">
        <f t="shared" si="20"/>
        <v>-0.67543859649122806</v>
      </c>
      <c r="G130" s="115">
        <v>171</v>
      </c>
      <c r="H130" s="116">
        <f t="shared" si="21"/>
        <v>1.310810810810811</v>
      </c>
      <c r="I130" s="115">
        <v>303</v>
      </c>
      <c r="J130" s="116">
        <f t="shared" si="22"/>
        <v>0.77192982456140347</v>
      </c>
      <c r="K130" s="115">
        <v>319</v>
      </c>
      <c r="L130" s="116">
        <f t="shared" si="23"/>
        <v>5.2805280528052778E-2</v>
      </c>
      <c r="M130" s="115"/>
      <c r="N130" s="116"/>
      <c r="O130" s="116"/>
    </row>
    <row r="131" spans="2:16" ht="15.75" x14ac:dyDescent="0.25">
      <c r="B131" s="117" t="s">
        <v>30</v>
      </c>
      <c r="C131" s="118">
        <v>2421</v>
      </c>
      <c r="D131" s="119">
        <v>6.887417218543046E-2</v>
      </c>
      <c r="E131" s="118">
        <v>1288</v>
      </c>
      <c r="F131" s="119">
        <f t="shared" si="20"/>
        <v>-0.46798843453118544</v>
      </c>
      <c r="G131" s="118">
        <v>921</v>
      </c>
      <c r="H131" s="119">
        <f t="shared" si="21"/>
        <v>-0.28493788819875776</v>
      </c>
      <c r="I131" s="118">
        <v>2403</v>
      </c>
      <c r="J131" s="119">
        <f t="shared" si="22"/>
        <v>1.6091205211726383</v>
      </c>
      <c r="K131" s="118">
        <v>2795</v>
      </c>
      <c r="L131" s="119">
        <f t="shared" si="23"/>
        <v>0.16312942155638788</v>
      </c>
      <c r="M131" s="118">
        <v>2770</v>
      </c>
      <c r="N131" s="119">
        <v>0.11873990306946691</v>
      </c>
      <c r="O131" s="119">
        <v>0.26310989512083904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6" t="s">
        <v>240</v>
      </c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270</v>
      </c>
      <c r="O140" s="112" t="s">
        <v>271</v>
      </c>
    </row>
    <row r="141" spans="2:16" x14ac:dyDescent="0.25">
      <c r="B141" s="114" t="s">
        <v>71</v>
      </c>
      <c r="C141" s="115">
        <v>380</v>
      </c>
      <c r="D141" s="116">
        <v>-0.21161825726141081</v>
      </c>
      <c r="E141" s="115">
        <v>427</v>
      </c>
      <c r="F141" s="116">
        <f t="shared" ref="F141:F153" si="24">IFERROR(E141/C141-1,"-")</f>
        <v>0.12368421052631584</v>
      </c>
      <c r="G141" s="115">
        <v>89</v>
      </c>
      <c r="H141" s="116">
        <f t="shared" ref="H141:H153" si="25">IFERROR(G141/E141-1,"-")</f>
        <v>-0.79156908665105385</v>
      </c>
      <c r="I141" s="115">
        <v>309</v>
      </c>
      <c r="J141" s="116">
        <f t="shared" ref="J141:J153" si="26">IFERROR(I141/G141-1,"-")</f>
        <v>2.4719101123595504</v>
      </c>
      <c r="K141" s="115">
        <v>460</v>
      </c>
      <c r="L141" s="116">
        <f t="shared" ref="L141:L153" si="27">IFERROR(K141/I141-1,"-")</f>
        <v>0.48867313915857613</v>
      </c>
      <c r="M141" s="115">
        <v>643</v>
      </c>
      <c r="N141" s="116">
        <v>0.39782608695652177</v>
      </c>
      <c r="O141" s="116">
        <v>0.69210526315789478</v>
      </c>
    </row>
    <row r="142" spans="2:16" x14ac:dyDescent="0.25">
      <c r="B142" s="114" t="s">
        <v>73</v>
      </c>
      <c r="C142" s="115">
        <v>477</v>
      </c>
      <c r="D142" s="116">
        <v>-2.8513238289205711E-2</v>
      </c>
      <c r="E142" s="115">
        <v>458</v>
      </c>
      <c r="F142" s="116">
        <f t="shared" si="24"/>
        <v>-3.9832285115304011E-2</v>
      </c>
      <c r="G142" s="115">
        <v>92</v>
      </c>
      <c r="H142" s="116">
        <f t="shared" si="25"/>
        <v>-0.79912663755458513</v>
      </c>
      <c r="I142" s="115">
        <v>390</v>
      </c>
      <c r="J142" s="116">
        <f t="shared" si="26"/>
        <v>3.2391304347826084</v>
      </c>
      <c r="K142" s="115">
        <v>440</v>
      </c>
      <c r="L142" s="116">
        <f t="shared" si="27"/>
        <v>0.12820512820512819</v>
      </c>
      <c r="M142" s="115">
        <v>537</v>
      </c>
      <c r="N142" s="116">
        <v>0.22045454545454546</v>
      </c>
      <c r="O142" s="116">
        <v>0.12578616352201255</v>
      </c>
    </row>
    <row r="143" spans="2:16" x14ac:dyDescent="0.25">
      <c r="B143" s="114" t="s">
        <v>75</v>
      </c>
      <c r="C143" s="115">
        <v>628</v>
      </c>
      <c r="D143" s="116">
        <v>6.4406779661017044E-2</v>
      </c>
      <c r="E143" s="115">
        <v>186</v>
      </c>
      <c r="F143" s="116">
        <f t="shared" si="24"/>
        <v>-0.70382165605095537</v>
      </c>
      <c r="G143" s="115">
        <v>167</v>
      </c>
      <c r="H143" s="116">
        <f t="shared" si="25"/>
        <v>-0.10215053763440862</v>
      </c>
      <c r="I143" s="115">
        <v>431</v>
      </c>
      <c r="J143" s="116">
        <f t="shared" si="26"/>
        <v>1.5808383233532934</v>
      </c>
      <c r="K143" s="115">
        <v>450</v>
      </c>
      <c r="L143" s="116">
        <f t="shared" si="27"/>
        <v>4.4083526682134666E-2</v>
      </c>
      <c r="M143" s="115">
        <v>565</v>
      </c>
      <c r="N143" s="116">
        <v>0.25555555555555554</v>
      </c>
      <c r="O143" s="116">
        <v>-0.10031847133757965</v>
      </c>
    </row>
    <row r="144" spans="2:16" x14ac:dyDescent="0.25">
      <c r="B144" s="114" t="s">
        <v>77</v>
      </c>
      <c r="C144" s="115">
        <v>410</v>
      </c>
      <c r="D144" s="116">
        <v>-1.9138755980861233E-2</v>
      </c>
      <c r="E144" s="115">
        <v>0</v>
      </c>
      <c r="F144" s="116">
        <f t="shared" si="24"/>
        <v>-1</v>
      </c>
      <c r="G144" s="115">
        <v>83</v>
      </c>
      <c r="H144" s="116" t="str">
        <f t="shared" si="25"/>
        <v>-</v>
      </c>
      <c r="I144" s="115">
        <v>352</v>
      </c>
      <c r="J144" s="116">
        <f t="shared" si="26"/>
        <v>3.2409638554216871</v>
      </c>
      <c r="K144" s="115">
        <v>358</v>
      </c>
      <c r="L144" s="116">
        <f t="shared" si="27"/>
        <v>1.7045454545454586E-2</v>
      </c>
      <c r="M144" s="115">
        <v>348</v>
      </c>
      <c r="N144" s="116">
        <v>-2.7932960893854775E-2</v>
      </c>
      <c r="O144" s="116">
        <v>-0.15121951219512197</v>
      </c>
    </row>
    <row r="145" spans="1:16" x14ac:dyDescent="0.25">
      <c r="B145" s="114" t="s">
        <v>79</v>
      </c>
      <c r="C145" s="115">
        <v>195</v>
      </c>
      <c r="D145" s="116">
        <v>-0.3321917808219178</v>
      </c>
      <c r="E145" s="115">
        <v>0</v>
      </c>
      <c r="F145" s="116">
        <f t="shared" si="24"/>
        <v>-1</v>
      </c>
      <c r="G145" s="115">
        <v>122</v>
      </c>
      <c r="H145" s="116" t="str">
        <f t="shared" si="25"/>
        <v>-</v>
      </c>
      <c r="I145" s="115">
        <v>190</v>
      </c>
      <c r="J145" s="116">
        <f t="shared" si="26"/>
        <v>0.55737704918032782</v>
      </c>
      <c r="K145" s="115">
        <v>188</v>
      </c>
      <c r="L145" s="116">
        <f t="shared" si="27"/>
        <v>-1.0526315789473717E-2</v>
      </c>
      <c r="M145" s="115">
        <v>242</v>
      </c>
      <c r="N145" s="116">
        <v>0.2872340425531914</v>
      </c>
      <c r="O145" s="116">
        <v>0.24102564102564106</v>
      </c>
    </row>
    <row r="146" spans="1:16" x14ac:dyDescent="0.25">
      <c r="B146" s="114" t="s">
        <v>81</v>
      </c>
      <c r="C146" s="115">
        <v>96</v>
      </c>
      <c r="D146" s="116">
        <v>-0.51269035532994922</v>
      </c>
      <c r="E146" s="115">
        <v>0</v>
      </c>
      <c r="F146" s="116">
        <f t="shared" si="24"/>
        <v>-1</v>
      </c>
      <c r="G146" s="115">
        <v>106</v>
      </c>
      <c r="H146" s="116" t="str">
        <f t="shared" si="25"/>
        <v>-</v>
      </c>
      <c r="I146" s="115">
        <v>171</v>
      </c>
      <c r="J146" s="116">
        <f t="shared" si="26"/>
        <v>0.6132075471698113</v>
      </c>
      <c r="K146" s="115">
        <v>128</v>
      </c>
      <c r="L146" s="116">
        <f t="shared" si="27"/>
        <v>-0.25146198830409361</v>
      </c>
      <c r="M146" s="115">
        <v>154</v>
      </c>
      <c r="N146" s="116">
        <v>0.203125</v>
      </c>
      <c r="O146" s="116">
        <v>0.60416666666666674</v>
      </c>
    </row>
    <row r="147" spans="1:16" x14ac:dyDescent="0.25">
      <c r="B147" s="114" t="s">
        <v>83</v>
      </c>
      <c r="C147" s="115">
        <v>88</v>
      </c>
      <c r="D147" s="116">
        <v>-0.43225806451612903</v>
      </c>
      <c r="E147" s="115">
        <v>0</v>
      </c>
      <c r="F147" s="116">
        <f t="shared" si="24"/>
        <v>-1</v>
      </c>
      <c r="G147" s="115">
        <v>120</v>
      </c>
      <c r="H147" s="116" t="str">
        <f t="shared" si="25"/>
        <v>-</v>
      </c>
      <c r="I147" s="115">
        <v>136</v>
      </c>
      <c r="J147" s="116">
        <f t="shared" si="26"/>
        <v>0.1333333333333333</v>
      </c>
      <c r="K147" s="115">
        <v>108</v>
      </c>
      <c r="L147" s="116">
        <f t="shared" si="27"/>
        <v>-0.20588235294117652</v>
      </c>
      <c r="M147" s="115">
        <v>124</v>
      </c>
      <c r="N147" s="116">
        <v>0.14814814814814814</v>
      </c>
      <c r="O147" s="116">
        <v>0.40909090909090917</v>
      </c>
    </row>
    <row r="148" spans="1:16" x14ac:dyDescent="0.25">
      <c r="B148" s="114" t="s">
        <v>85</v>
      </c>
      <c r="C148" s="115">
        <v>140</v>
      </c>
      <c r="D148" s="116">
        <v>-0.23913043478260865</v>
      </c>
      <c r="E148" s="115">
        <v>86</v>
      </c>
      <c r="F148" s="116">
        <f t="shared" si="24"/>
        <v>-0.38571428571428568</v>
      </c>
      <c r="G148" s="115">
        <v>203</v>
      </c>
      <c r="H148" s="116">
        <f t="shared" si="25"/>
        <v>1.36046511627907</v>
      </c>
      <c r="I148" s="115">
        <v>193</v>
      </c>
      <c r="J148" s="116">
        <f t="shared" si="26"/>
        <v>-4.9261083743842415E-2</v>
      </c>
      <c r="K148" s="115">
        <v>235</v>
      </c>
      <c r="L148" s="116">
        <f t="shared" si="27"/>
        <v>0.21761658031088094</v>
      </c>
      <c r="M148" s="115">
        <v>173</v>
      </c>
      <c r="N148" s="116">
        <v>-0.2638297872340426</v>
      </c>
      <c r="O148" s="116">
        <v>0.23571428571428577</v>
      </c>
    </row>
    <row r="149" spans="1:16" x14ac:dyDescent="0.25">
      <c r="B149" s="114" t="s">
        <v>87</v>
      </c>
      <c r="C149" s="115">
        <v>179</v>
      </c>
      <c r="D149" s="116">
        <v>-0.25416666666666665</v>
      </c>
      <c r="E149" s="115">
        <v>42</v>
      </c>
      <c r="F149" s="116">
        <f t="shared" si="24"/>
        <v>-0.76536312849162014</v>
      </c>
      <c r="G149" s="115">
        <v>194</v>
      </c>
      <c r="H149" s="116">
        <f t="shared" si="25"/>
        <v>3.6190476190476186</v>
      </c>
      <c r="I149" s="115">
        <v>224</v>
      </c>
      <c r="J149" s="116">
        <f t="shared" si="26"/>
        <v>0.15463917525773185</v>
      </c>
      <c r="K149" s="115">
        <v>222</v>
      </c>
      <c r="L149" s="116">
        <f t="shared" si="27"/>
        <v>-8.9285714285713969E-3</v>
      </c>
      <c r="M149" s="115">
        <v>224</v>
      </c>
      <c r="N149" s="116">
        <v>9.009009009008917E-3</v>
      </c>
      <c r="O149" s="116">
        <v>0.25139664804469275</v>
      </c>
    </row>
    <row r="150" spans="1:16" x14ac:dyDescent="0.25">
      <c r="A150" s="120"/>
      <c r="B150" s="114" t="s">
        <v>89</v>
      </c>
      <c r="C150" s="115">
        <v>397</v>
      </c>
      <c r="D150" s="116">
        <v>-9.9750623441396957E-3</v>
      </c>
      <c r="E150" s="115">
        <v>40</v>
      </c>
      <c r="F150" s="116">
        <f t="shared" si="24"/>
        <v>-0.89924433249370272</v>
      </c>
      <c r="G150" s="115">
        <v>402</v>
      </c>
      <c r="H150" s="116">
        <f t="shared" si="25"/>
        <v>9.0500000000000007</v>
      </c>
      <c r="I150" s="115">
        <v>318</v>
      </c>
      <c r="J150" s="116">
        <f t="shared" si="26"/>
        <v>-0.20895522388059706</v>
      </c>
      <c r="K150" s="115">
        <v>304</v>
      </c>
      <c r="L150" s="116">
        <f t="shared" si="27"/>
        <v>-4.4025157232704393E-2</v>
      </c>
      <c r="M150" s="115">
        <v>305</v>
      </c>
      <c r="N150" s="116">
        <v>3.2894736842106198E-3</v>
      </c>
      <c r="O150" s="116">
        <v>-0.23173803526448367</v>
      </c>
    </row>
    <row r="151" spans="1:16" x14ac:dyDescent="0.25">
      <c r="B151" s="114" t="s">
        <v>91</v>
      </c>
      <c r="C151" s="115">
        <v>536</v>
      </c>
      <c r="D151" s="116">
        <v>-4.1144901610017937E-2</v>
      </c>
      <c r="E151" s="115">
        <v>103</v>
      </c>
      <c r="F151" s="116">
        <f t="shared" si="24"/>
        <v>-0.80783582089552242</v>
      </c>
      <c r="G151" s="115">
        <v>469</v>
      </c>
      <c r="H151" s="116">
        <f t="shared" si="25"/>
        <v>3.5533980582524274</v>
      </c>
      <c r="I151" s="115">
        <v>407</v>
      </c>
      <c r="J151" s="116">
        <f t="shared" si="26"/>
        <v>-0.13219616204690832</v>
      </c>
      <c r="K151" s="115">
        <v>499</v>
      </c>
      <c r="L151" s="116">
        <f t="shared" si="27"/>
        <v>0.22604422604422614</v>
      </c>
      <c r="M151" s="115">
        <v>459</v>
      </c>
      <c r="N151" s="116">
        <v>-8.0160320641282534E-2</v>
      </c>
      <c r="O151" s="116">
        <v>-0.14365671641791045</v>
      </c>
    </row>
    <row r="152" spans="1:16" x14ac:dyDescent="0.25">
      <c r="B152" s="114" t="s">
        <v>93</v>
      </c>
      <c r="C152" s="115">
        <v>379</v>
      </c>
      <c r="D152" s="116">
        <v>-0.26833976833976836</v>
      </c>
      <c r="E152" s="115">
        <v>87</v>
      </c>
      <c r="F152" s="116">
        <f t="shared" si="24"/>
        <v>-0.77044854881266489</v>
      </c>
      <c r="G152" s="115">
        <v>348</v>
      </c>
      <c r="H152" s="116">
        <f t="shared" si="25"/>
        <v>3</v>
      </c>
      <c r="I152" s="115">
        <v>361</v>
      </c>
      <c r="J152" s="116">
        <f t="shared" si="26"/>
        <v>3.7356321839080442E-2</v>
      </c>
      <c r="K152" s="115">
        <v>422</v>
      </c>
      <c r="L152" s="116">
        <f t="shared" si="27"/>
        <v>0.1689750692520775</v>
      </c>
      <c r="M152" s="115"/>
      <c r="N152" s="116"/>
      <c r="O152" s="116"/>
    </row>
    <row r="153" spans="1:16" ht="15.75" x14ac:dyDescent="0.25">
      <c r="B153" s="117" t="s">
        <v>30</v>
      </c>
      <c r="C153" s="118">
        <v>3905</v>
      </c>
      <c r="D153" s="119">
        <v>-0.1373978352109565</v>
      </c>
      <c r="E153" s="118">
        <v>1481</v>
      </c>
      <c r="F153" s="119">
        <f t="shared" si="24"/>
        <v>-0.62074263764404614</v>
      </c>
      <c r="G153" s="118">
        <v>2395</v>
      </c>
      <c r="H153" s="119">
        <f t="shared" si="25"/>
        <v>0.61715057393652928</v>
      </c>
      <c r="I153" s="118">
        <v>3482</v>
      </c>
      <c r="J153" s="119">
        <f t="shared" si="26"/>
        <v>0.45386221294363249</v>
      </c>
      <c r="K153" s="118">
        <v>3814</v>
      </c>
      <c r="L153" s="119">
        <f t="shared" si="27"/>
        <v>9.5347501435956383E-2</v>
      </c>
      <c r="M153" s="118">
        <v>3774</v>
      </c>
      <c r="N153" s="119">
        <v>0.11261792452830188</v>
      </c>
      <c r="O153" s="119">
        <v>7.0334656834940334E-2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6" t="s">
        <v>241</v>
      </c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270</v>
      </c>
      <c r="O162" s="112" t="s">
        <v>271</v>
      </c>
    </row>
    <row r="163" spans="2:15" x14ac:dyDescent="0.25">
      <c r="B163" s="114" t="s">
        <v>71</v>
      </c>
      <c r="C163" s="115">
        <v>369</v>
      </c>
      <c r="D163" s="116">
        <v>3.6516853932584192E-2</v>
      </c>
      <c r="E163" s="115">
        <v>405</v>
      </c>
      <c r="F163" s="116">
        <f t="shared" ref="F163:F175" si="28">IFERROR(E163/C163-1,"-")</f>
        <v>9.7560975609756184E-2</v>
      </c>
      <c r="G163" s="115">
        <v>213</v>
      </c>
      <c r="H163" s="116">
        <f t="shared" ref="H163:H175" si="29">IFERROR(G163/E163-1,"-")</f>
        <v>-0.47407407407407409</v>
      </c>
      <c r="I163" s="115">
        <v>325</v>
      </c>
      <c r="J163" s="116">
        <f t="shared" ref="J163:J175" si="30">IFERROR(I163/G163-1,"-")</f>
        <v>0.5258215962441315</v>
      </c>
      <c r="K163" s="115">
        <v>488</v>
      </c>
      <c r="L163" s="116">
        <f t="shared" ref="L163:L175" si="31">IFERROR(K163/I163-1,"-")</f>
        <v>0.50153846153846149</v>
      </c>
      <c r="M163" s="115">
        <v>385</v>
      </c>
      <c r="N163" s="116">
        <v>-0.21106557377049184</v>
      </c>
      <c r="O163" s="116">
        <v>4.3360433604336057E-2</v>
      </c>
    </row>
    <row r="164" spans="2:15" x14ac:dyDescent="0.25">
      <c r="B164" s="114" t="s">
        <v>73</v>
      </c>
      <c r="C164" s="115">
        <v>333</v>
      </c>
      <c r="D164" s="116">
        <v>-0.22558139534883725</v>
      </c>
      <c r="E164" s="115">
        <v>500</v>
      </c>
      <c r="F164" s="116">
        <f t="shared" si="28"/>
        <v>0.50150150150150141</v>
      </c>
      <c r="G164" s="115">
        <v>271</v>
      </c>
      <c r="H164" s="116">
        <f t="shared" si="29"/>
        <v>-0.45799999999999996</v>
      </c>
      <c r="I164" s="115">
        <v>388</v>
      </c>
      <c r="J164" s="116">
        <f t="shared" si="30"/>
        <v>0.43173431734317336</v>
      </c>
      <c r="K164" s="115">
        <v>402</v>
      </c>
      <c r="L164" s="116">
        <f t="shared" si="31"/>
        <v>3.6082474226804218E-2</v>
      </c>
      <c r="M164" s="115">
        <v>456</v>
      </c>
      <c r="N164" s="116">
        <v>0.13432835820895517</v>
      </c>
      <c r="O164" s="116">
        <v>0.36936936936936937</v>
      </c>
    </row>
    <row r="165" spans="2:15" x14ac:dyDescent="0.25">
      <c r="B165" s="114" t="s">
        <v>75</v>
      </c>
      <c r="C165" s="115">
        <v>444</v>
      </c>
      <c r="D165" s="116">
        <v>0.1017369727047146</v>
      </c>
      <c r="E165" s="115">
        <v>256</v>
      </c>
      <c r="F165" s="116">
        <f t="shared" si="28"/>
        <v>-0.42342342342342343</v>
      </c>
      <c r="G165" s="115">
        <v>451</v>
      </c>
      <c r="H165" s="116">
        <f t="shared" si="29"/>
        <v>0.76171875</v>
      </c>
      <c r="I165" s="115">
        <v>383</v>
      </c>
      <c r="J165" s="116">
        <f t="shared" si="30"/>
        <v>-0.15077605321507759</v>
      </c>
      <c r="K165" s="115">
        <v>468</v>
      </c>
      <c r="L165" s="116">
        <f t="shared" si="31"/>
        <v>0.22193211488250664</v>
      </c>
      <c r="M165" s="115">
        <v>490</v>
      </c>
      <c r="N165" s="116">
        <v>4.7008547008547064E-2</v>
      </c>
      <c r="O165" s="116">
        <v>0.10360360360360366</v>
      </c>
    </row>
    <row r="166" spans="2:15" x14ac:dyDescent="0.25">
      <c r="B166" s="114" t="s">
        <v>77</v>
      </c>
      <c r="C166" s="115">
        <v>365</v>
      </c>
      <c r="D166" s="116">
        <v>-8.2914572864321578E-2</v>
      </c>
      <c r="E166" s="115">
        <v>0</v>
      </c>
      <c r="F166" s="116">
        <f t="shared" si="28"/>
        <v>-1</v>
      </c>
      <c r="G166" s="115">
        <v>363</v>
      </c>
      <c r="H166" s="116" t="str">
        <f t="shared" si="29"/>
        <v>-</v>
      </c>
      <c r="I166" s="115">
        <v>282</v>
      </c>
      <c r="J166" s="116">
        <f t="shared" si="30"/>
        <v>-0.22314049586776863</v>
      </c>
      <c r="K166" s="115">
        <v>300</v>
      </c>
      <c r="L166" s="116">
        <f t="shared" si="31"/>
        <v>6.3829787234042534E-2</v>
      </c>
      <c r="M166" s="115">
        <v>339</v>
      </c>
      <c r="N166" s="116">
        <v>0.12999999999999989</v>
      </c>
      <c r="O166" s="116">
        <v>-7.1232876712328808E-2</v>
      </c>
    </row>
    <row r="167" spans="2:15" x14ac:dyDescent="0.25">
      <c r="B167" s="114" t="s">
        <v>79</v>
      </c>
      <c r="C167" s="115">
        <v>321</v>
      </c>
      <c r="D167" s="116">
        <v>-5.5882352941176494E-2</v>
      </c>
      <c r="E167" s="115">
        <v>0</v>
      </c>
      <c r="F167" s="116">
        <f t="shared" si="28"/>
        <v>-1</v>
      </c>
      <c r="G167" s="115">
        <v>392</v>
      </c>
      <c r="H167" s="116" t="str">
        <f t="shared" si="29"/>
        <v>-</v>
      </c>
      <c r="I167" s="115">
        <v>279</v>
      </c>
      <c r="J167" s="116">
        <f t="shared" si="30"/>
        <v>-0.28826530612244894</v>
      </c>
      <c r="K167" s="115">
        <v>309</v>
      </c>
      <c r="L167" s="116">
        <f t="shared" si="31"/>
        <v>0.10752688172043001</v>
      </c>
      <c r="M167" s="115">
        <v>294</v>
      </c>
      <c r="N167" s="116">
        <v>-4.8543689320388328E-2</v>
      </c>
      <c r="O167" s="116">
        <v>-8.411214953271029E-2</v>
      </c>
    </row>
    <row r="168" spans="2:15" x14ac:dyDescent="0.25">
      <c r="B168" s="114" t="s">
        <v>81</v>
      </c>
      <c r="C168" s="115">
        <v>183</v>
      </c>
      <c r="D168" s="116">
        <v>-0.32967032967032972</v>
      </c>
      <c r="E168" s="115">
        <v>0</v>
      </c>
      <c r="F168" s="116">
        <f t="shared" si="28"/>
        <v>-1</v>
      </c>
      <c r="G168" s="115">
        <v>162</v>
      </c>
      <c r="H168" s="116" t="str">
        <f t="shared" si="29"/>
        <v>-</v>
      </c>
      <c r="I168" s="115">
        <v>122</v>
      </c>
      <c r="J168" s="116">
        <f t="shared" si="30"/>
        <v>-0.24691358024691357</v>
      </c>
      <c r="K168" s="115">
        <v>150</v>
      </c>
      <c r="L168" s="116">
        <f t="shared" si="31"/>
        <v>0.22950819672131151</v>
      </c>
      <c r="M168" s="115">
        <v>118</v>
      </c>
      <c r="N168" s="116">
        <v>-0.21333333333333337</v>
      </c>
      <c r="O168" s="116">
        <v>-0.35519125683060104</v>
      </c>
    </row>
    <row r="169" spans="2:15" x14ac:dyDescent="0.25">
      <c r="B169" s="114" t="s">
        <v>83</v>
      </c>
      <c r="C169" s="115">
        <v>203</v>
      </c>
      <c r="D169" s="116">
        <v>-0.29757785467128028</v>
      </c>
      <c r="E169" s="115">
        <v>0</v>
      </c>
      <c r="F169" s="116">
        <f t="shared" si="28"/>
        <v>-1</v>
      </c>
      <c r="G169" s="115">
        <v>212</v>
      </c>
      <c r="H169" s="116" t="str">
        <f t="shared" si="29"/>
        <v>-</v>
      </c>
      <c r="I169" s="115">
        <v>200</v>
      </c>
      <c r="J169" s="116">
        <f t="shared" si="30"/>
        <v>-5.6603773584905648E-2</v>
      </c>
      <c r="K169" s="115">
        <v>186</v>
      </c>
      <c r="L169" s="116">
        <f t="shared" si="31"/>
        <v>-6.9999999999999951E-2</v>
      </c>
      <c r="M169" s="115">
        <v>184</v>
      </c>
      <c r="N169" s="116">
        <v>-1.0752688172043001E-2</v>
      </c>
      <c r="O169" s="116">
        <v>-9.3596059113300489E-2</v>
      </c>
    </row>
    <row r="170" spans="2:15" x14ac:dyDescent="0.25">
      <c r="B170" s="114" t="s">
        <v>85</v>
      </c>
      <c r="C170" s="115">
        <v>380</v>
      </c>
      <c r="D170" s="116">
        <v>5.2910052910053462E-3</v>
      </c>
      <c r="E170" s="115">
        <v>285</v>
      </c>
      <c r="F170" s="116">
        <f t="shared" si="28"/>
        <v>-0.25</v>
      </c>
      <c r="G170" s="115">
        <v>419</v>
      </c>
      <c r="H170" s="116">
        <f t="shared" si="29"/>
        <v>0.47017543859649114</v>
      </c>
      <c r="I170" s="115">
        <v>410</v>
      </c>
      <c r="J170" s="116">
        <f t="shared" si="30"/>
        <v>-2.1479713603818618E-2</v>
      </c>
      <c r="K170" s="115">
        <v>328</v>
      </c>
      <c r="L170" s="116">
        <f t="shared" si="31"/>
        <v>-0.19999999999999996</v>
      </c>
      <c r="M170" s="115">
        <v>334</v>
      </c>
      <c r="N170" s="116">
        <v>1.8292682926829285E-2</v>
      </c>
      <c r="O170" s="116">
        <v>-0.12105263157894741</v>
      </c>
    </row>
    <row r="171" spans="2:15" x14ac:dyDescent="0.25">
      <c r="B171" s="114" t="s">
        <v>87</v>
      </c>
      <c r="C171" s="115">
        <v>211</v>
      </c>
      <c r="D171" s="116">
        <v>0.14673913043478271</v>
      </c>
      <c r="E171" s="115">
        <v>48</v>
      </c>
      <c r="F171" s="116">
        <f t="shared" si="28"/>
        <v>-0.77251184834123221</v>
      </c>
      <c r="G171" s="115">
        <v>180</v>
      </c>
      <c r="H171" s="116">
        <f t="shared" si="29"/>
        <v>2.75</v>
      </c>
      <c r="I171" s="115">
        <v>154</v>
      </c>
      <c r="J171" s="116">
        <f t="shared" si="30"/>
        <v>-0.14444444444444449</v>
      </c>
      <c r="K171" s="115">
        <v>208</v>
      </c>
      <c r="L171" s="116">
        <f t="shared" si="31"/>
        <v>0.35064935064935066</v>
      </c>
      <c r="M171" s="115">
        <v>152</v>
      </c>
      <c r="N171" s="116">
        <v>-0.26923076923076927</v>
      </c>
      <c r="O171" s="116">
        <v>-0.27962085308056872</v>
      </c>
    </row>
    <row r="172" spans="2:15" x14ac:dyDescent="0.25">
      <c r="B172" s="114" t="s">
        <v>89</v>
      </c>
      <c r="C172" s="115">
        <v>329</v>
      </c>
      <c r="D172" s="116">
        <v>-0.25056947608200453</v>
      </c>
      <c r="E172" s="115">
        <v>154</v>
      </c>
      <c r="F172" s="116">
        <f t="shared" si="28"/>
        <v>-0.53191489361702127</v>
      </c>
      <c r="G172" s="115">
        <v>204</v>
      </c>
      <c r="H172" s="116">
        <f t="shared" si="29"/>
        <v>0.32467532467532467</v>
      </c>
      <c r="I172" s="115">
        <v>223</v>
      </c>
      <c r="J172" s="116">
        <f t="shared" si="30"/>
        <v>9.3137254901960675E-2</v>
      </c>
      <c r="K172" s="115">
        <v>290</v>
      </c>
      <c r="L172" s="116">
        <f t="shared" si="31"/>
        <v>0.30044843049327352</v>
      </c>
      <c r="M172" s="115">
        <v>286</v>
      </c>
      <c r="N172" s="116">
        <v>-1.379310344827589E-2</v>
      </c>
      <c r="O172" s="116">
        <v>-0.1306990881458967</v>
      </c>
    </row>
    <row r="173" spans="2:15" x14ac:dyDescent="0.25">
      <c r="B173" s="114" t="s">
        <v>91</v>
      </c>
      <c r="C173" s="115">
        <v>378</v>
      </c>
      <c r="D173" s="116">
        <v>0.36462093862815892</v>
      </c>
      <c r="E173" s="115">
        <v>49</v>
      </c>
      <c r="F173" s="116">
        <f t="shared" si="28"/>
        <v>-0.87037037037037035</v>
      </c>
      <c r="G173" s="115">
        <v>310</v>
      </c>
      <c r="H173" s="116">
        <f t="shared" si="29"/>
        <v>5.3265306122448983</v>
      </c>
      <c r="I173" s="115">
        <v>289</v>
      </c>
      <c r="J173" s="116">
        <f t="shared" si="30"/>
        <v>-6.7741935483870974E-2</v>
      </c>
      <c r="K173" s="115">
        <v>452</v>
      </c>
      <c r="L173" s="116">
        <f t="shared" si="31"/>
        <v>0.56401384083044981</v>
      </c>
      <c r="M173" s="115">
        <v>367</v>
      </c>
      <c r="N173" s="116">
        <v>-0.18805309734513276</v>
      </c>
      <c r="O173" s="116">
        <v>-2.9100529100529071E-2</v>
      </c>
    </row>
    <row r="174" spans="2:15" x14ac:dyDescent="0.25">
      <c r="B174" s="114" t="s">
        <v>93</v>
      </c>
      <c r="C174" s="115">
        <v>338</v>
      </c>
      <c r="D174" s="116">
        <v>-0.1333333333333333</v>
      </c>
      <c r="E174" s="115">
        <v>202</v>
      </c>
      <c r="F174" s="116">
        <f t="shared" si="28"/>
        <v>-0.40236686390532539</v>
      </c>
      <c r="G174" s="115">
        <v>364</v>
      </c>
      <c r="H174" s="116">
        <f t="shared" si="29"/>
        <v>0.80198019801980203</v>
      </c>
      <c r="I174" s="115">
        <v>357</v>
      </c>
      <c r="J174" s="116">
        <f t="shared" si="30"/>
        <v>-1.9230769230769273E-2</v>
      </c>
      <c r="K174" s="115">
        <v>304</v>
      </c>
      <c r="L174" s="116">
        <f t="shared" si="31"/>
        <v>-0.14845938375350143</v>
      </c>
      <c r="M174" s="115"/>
      <c r="N174" s="116"/>
      <c r="O174" s="116"/>
    </row>
    <row r="175" spans="2:15" ht="15.75" x14ac:dyDescent="0.25">
      <c r="B175" s="117" t="s">
        <v>30</v>
      </c>
      <c r="C175" s="118">
        <v>3854</v>
      </c>
      <c r="D175" s="119">
        <v>-7.2889102718306509E-2</v>
      </c>
      <c r="E175" s="118">
        <v>1974</v>
      </c>
      <c r="F175" s="119">
        <f t="shared" si="28"/>
        <v>-0.48780487804878048</v>
      </c>
      <c r="G175" s="118">
        <v>3541</v>
      </c>
      <c r="H175" s="119">
        <f t="shared" si="29"/>
        <v>0.79381965552178313</v>
      </c>
      <c r="I175" s="118">
        <v>3412</v>
      </c>
      <c r="J175" s="119">
        <f t="shared" si="30"/>
        <v>-3.6430386896356914E-2</v>
      </c>
      <c r="K175" s="118">
        <v>3885</v>
      </c>
      <c r="L175" s="119">
        <f t="shared" si="31"/>
        <v>0.13862837045720977</v>
      </c>
      <c r="M175" s="118">
        <v>3405</v>
      </c>
      <c r="N175" s="119">
        <v>-4.9148282602624938E-2</v>
      </c>
      <c r="O175" s="119">
        <v>-3.1569965870307137E-2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6" t="s">
        <v>242</v>
      </c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270</v>
      </c>
      <c r="O184" s="112" t="s">
        <v>271</v>
      </c>
    </row>
    <row r="185" spans="1:16" x14ac:dyDescent="0.25">
      <c r="A185" s="120"/>
      <c r="B185" s="114" t="s">
        <v>71</v>
      </c>
      <c r="C185" s="115">
        <v>74</v>
      </c>
      <c r="D185" s="116">
        <v>0.23333333333333339</v>
      </c>
      <c r="E185" s="115">
        <v>71</v>
      </c>
      <c r="F185" s="116">
        <f t="shared" ref="F185:F197" si="32">IFERROR(E185/C185-1,"-")</f>
        <v>-4.0540540540540571E-2</v>
      </c>
      <c r="G185" s="115">
        <v>24</v>
      </c>
      <c r="H185" s="116">
        <f t="shared" ref="H185:H197" si="33">IFERROR(G185/E185-1,"-")</f>
        <v>-0.6619718309859155</v>
      </c>
      <c r="I185" s="115">
        <v>89</v>
      </c>
      <c r="J185" s="116">
        <f t="shared" ref="J185:J197" si="34">IFERROR(I185/G185-1,"-")</f>
        <v>2.7083333333333335</v>
      </c>
      <c r="K185" s="115">
        <v>81</v>
      </c>
      <c r="L185" s="116">
        <f t="shared" ref="L185:L197" si="35">IFERROR(K185/I185-1,"-")</f>
        <v>-8.98876404494382E-2</v>
      </c>
      <c r="M185" s="115">
        <v>171</v>
      </c>
      <c r="N185" s="116">
        <v>1.1111111111111112</v>
      </c>
      <c r="O185" s="116">
        <v>1.310810810810811</v>
      </c>
    </row>
    <row r="186" spans="1:16" x14ac:dyDescent="0.25">
      <c r="B186" s="114" t="s">
        <v>73</v>
      </c>
      <c r="C186" s="115">
        <v>64</v>
      </c>
      <c r="D186" s="116">
        <v>0.33333333333333326</v>
      </c>
      <c r="E186" s="115">
        <v>29</v>
      </c>
      <c r="F186" s="116">
        <f t="shared" si="32"/>
        <v>-0.546875</v>
      </c>
      <c r="G186" s="115">
        <v>14</v>
      </c>
      <c r="H186" s="116">
        <f t="shared" si="33"/>
        <v>-0.51724137931034475</v>
      </c>
      <c r="I186" s="115">
        <v>81</v>
      </c>
      <c r="J186" s="116">
        <f t="shared" si="34"/>
        <v>4.7857142857142856</v>
      </c>
      <c r="K186" s="115">
        <v>33</v>
      </c>
      <c r="L186" s="116">
        <f t="shared" si="35"/>
        <v>-0.59259259259259256</v>
      </c>
      <c r="M186" s="115">
        <v>95</v>
      </c>
      <c r="N186" s="116">
        <v>1.8787878787878789</v>
      </c>
      <c r="O186" s="116">
        <v>0.484375</v>
      </c>
    </row>
    <row r="187" spans="1:16" x14ac:dyDescent="0.25">
      <c r="B187" s="114" t="s">
        <v>75</v>
      </c>
      <c r="C187" s="115">
        <v>61</v>
      </c>
      <c r="D187" s="116">
        <v>-0.17567567567567566</v>
      </c>
      <c r="E187" s="115">
        <v>32</v>
      </c>
      <c r="F187" s="116">
        <f t="shared" si="32"/>
        <v>-0.47540983606557374</v>
      </c>
      <c r="G187" s="115">
        <v>12</v>
      </c>
      <c r="H187" s="116">
        <f t="shared" si="33"/>
        <v>-0.625</v>
      </c>
      <c r="I187" s="115">
        <v>80</v>
      </c>
      <c r="J187" s="116">
        <f t="shared" si="34"/>
        <v>5.666666666666667</v>
      </c>
      <c r="K187" s="115">
        <v>71</v>
      </c>
      <c r="L187" s="116">
        <f t="shared" si="35"/>
        <v>-0.11250000000000004</v>
      </c>
      <c r="M187" s="115">
        <v>93</v>
      </c>
      <c r="N187" s="116">
        <v>0.3098591549295775</v>
      </c>
      <c r="O187" s="116">
        <v>0.52459016393442615</v>
      </c>
    </row>
    <row r="188" spans="1:16" x14ac:dyDescent="0.25">
      <c r="B188" s="114" t="s">
        <v>77</v>
      </c>
      <c r="C188" s="115">
        <v>47</v>
      </c>
      <c r="D188" s="116">
        <v>-0.1132075471698113</v>
      </c>
      <c r="E188" s="115">
        <v>0</v>
      </c>
      <c r="F188" s="116">
        <f t="shared" si="32"/>
        <v>-1</v>
      </c>
      <c r="G188" s="115">
        <v>35</v>
      </c>
      <c r="H188" s="116" t="str">
        <f t="shared" si="33"/>
        <v>-</v>
      </c>
      <c r="I188" s="115">
        <v>60</v>
      </c>
      <c r="J188" s="116">
        <f t="shared" si="34"/>
        <v>0.71428571428571419</v>
      </c>
      <c r="K188" s="115">
        <v>44</v>
      </c>
      <c r="L188" s="116">
        <f t="shared" si="35"/>
        <v>-0.26666666666666672</v>
      </c>
      <c r="M188" s="115">
        <v>87</v>
      </c>
      <c r="N188" s="116">
        <v>0.97727272727272729</v>
      </c>
      <c r="O188" s="116">
        <v>0.85106382978723394</v>
      </c>
    </row>
    <row r="189" spans="1:16" x14ac:dyDescent="0.25">
      <c r="B189" s="114" t="s">
        <v>79</v>
      </c>
      <c r="C189" s="115">
        <v>19</v>
      </c>
      <c r="D189" s="116">
        <v>0.26666666666666661</v>
      </c>
      <c r="E189" s="115">
        <v>0</v>
      </c>
      <c r="F189" s="116">
        <f t="shared" si="32"/>
        <v>-1</v>
      </c>
      <c r="G189" s="115">
        <v>44</v>
      </c>
      <c r="H189" s="116" t="str">
        <f t="shared" si="33"/>
        <v>-</v>
      </c>
      <c r="I189" s="115">
        <v>32</v>
      </c>
      <c r="J189" s="116">
        <f t="shared" si="34"/>
        <v>-0.27272727272727271</v>
      </c>
      <c r="K189" s="115">
        <v>32</v>
      </c>
      <c r="L189" s="116">
        <f t="shared" si="35"/>
        <v>0</v>
      </c>
      <c r="M189" s="115">
        <v>49</v>
      </c>
      <c r="N189" s="116">
        <v>0.53125</v>
      </c>
      <c r="O189" s="116">
        <v>1.5789473684210527</v>
      </c>
    </row>
    <row r="190" spans="1:16" x14ac:dyDescent="0.25">
      <c r="B190" s="114" t="s">
        <v>120</v>
      </c>
      <c r="C190" s="115">
        <v>44</v>
      </c>
      <c r="D190" s="116">
        <v>1.3157894736842106</v>
      </c>
      <c r="E190" s="115">
        <v>0</v>
      </c>
      <c r="F190" s="116">
        <f t="shared" si="32"/>
        <v>-1</v>
      </c>
      <c r="G190" s="115">
        <v>25</v>
      </c>
      <c r="H190" s="116" t="str">
        <f t="shared" si="33"/>
        <v>-</v>
      </c>
      <c r="I190" s="115">
        <v>31</v>
      </c>
      <c r="J190" s="116">
        <f t="shared" si="34"/>
        <v>0.24</v>
      </c>
      <c r="K190" s="115">
        <v>32</v>
      </c>
      <c r="L190" s="116">
        <f t="shared" si="35"/>
        <v>3.2258064516129004E-2</v>
      </c>
      <c r="M190" s="115">
        <v>19</v>
      </c>
      <c r="N190" s="116">
        <v>-0.40625</v>
      </c>
      <c r="O190" s="116">
        <v>-0.56818181818181812</v>
      </c>
    </row>
    <row r="191" spans="1:16" x14ac:dyDescent="0.25">
      <c r="B191" s="114" t="s">
        <v>83</v>
      </c>
      <c r="C191" s="115">
        <v>26</v>
      </c>
      <c r="D191" s="116">
        <v>0.36842105263157898</v>
      </c>
      <c r="E191" s="115">
        <v>0</v>
      </c>
      <c r="F191" s="116">
        <f t="shared" si="32"/>
        <v>-1</v>
      </c>
      <c r="G191" s="115">
        <v>43</v>
      </c>
      <c r="H191" s="116" t="str">
        <f t="shared" si="33"/>
        <v>-</v>
      </c>
      <c r="I191" s="115">
        <v>61</v>
      </c>
      <c r="J191" s="116">
        <f t="shared" si="34"/>
        <v>0.41860465116279078</v>
      </c>
      <c r="K191" s="115">
        <v>43</v>
      </c>
      <c r="L191" s="116">
        <f t="shared" si="35"/>
        <v>-0.29508196721311475</v>
      </c>
      <c r="M191" s="115">
        <v>25</v>
      </c>
      <c r="N191" s="116">
        <v>-0.41860465116279066</v>
      </c>
      <c r="O191" s="116">
        <v>-3.8461538461538436E-2</v>
      </c>
    </row>
    <row r="192" spans="1:16" x14ac:dyDescent="0.25">
      <c r="B192" s="114" t="s">
        <v>85</v>
      </c>
      <c r="C192" s="115">
        <v>22</v>
      </c>
      <c r="D192" s="116">
        <v>0.29411764705882359</v>
      </c>
      <c r="E192" s="115">
        <v>45</v>
      </c>
      <c r="F192" s="116">
        <f t="shared" si="32"/>
        <v>1.0454545454545454</v>
      </c>
      <c r="G192" s="115">
        <v>39</v>
      </c>
      <c r="H192" s="116">
        <f t="shared" si="33"/>
        <v>-0.1333333333333333</v>
      </c>
      <c r="I192" s="115">
        <v>59</v>
      </c>
      <c r="J192" s="116">
        <f t="shared" si="34"/>
        <v>0.51282051282051277</v>
      </c>
      <c r="K192" s="115">
        <v>49</v>
      </c>
      <c r="L192" s="116">
        <f t="shared" si="35"/>
        <v>-0.16949152542372881</v>
      </c>
      <c r="M192" s="115">
        <v>59</v>
      </c>
      <c r="N192" s="116">
        <v>0.20408163265306123</v>
      </c>
      <c r="O192" s="116">
        <v>1.6818181818181817</v>
      </c>
    </row>
    <row r="193" spans="2:16" x14ac:dyDescent="0.25">
      <c r="B193" s="114" t="s">
        <v>87</v>
      </c>
      <c r="C193" s="115">
        <v>16</v>
      </c>
      <c r="D193" s="116">
        <v>-0.38461538461538458</v>
      </c>
      <c r="E193" s="115">
        <v>40</v>
      </c>
      <c r="F193" s="116">
        <f t="shared" si="32"/>
        <v>1.5</v>
      </c>
      <c r="G193" s="115">
        <v>36</v>
      </c>
      <c r="H193" s="116">
        <f t="shared" si="33"/>
        <v>-9.9999999999999978E-2</v>
      </c>
      <c r="I193" s="115">
        <v>30</v>
      </c>
      <c r="J193" s="116">
        <f t="shared" si="34"/>
        <v>-0.16666666666666663</v>
      </c>
      <c r="K193" s="115">
        <v>41</v>
      </c>
      <c r="L193" s="116">
        <f t="shared" si="35"/>
        <v>0.3666666666666667</v>
      </c>
      <c r="M193" s="115">
        <v>41</v>
      </c>
      <c r="N193" s="116">
        <v>0</v>
      </c>
      <c r="O193" s="116">
        <v>1.5625</v>
      </c>
    </row>
    <row r="194" spans="2:16" x14ac:dyDescent="0.25">
      <c r="B194" s="114" t="s">
        <v>89</v>
      </c>
      <c r="C194" s="115">
        <v>27</v>
      </c>
      <c r="D194" s="116">
        <v>-0.4375</v>
      </c>
      <c r="E194" s="115">
        <v>39</v>
      </c>
      <c r="F194" s="116">
        <f t="shared" si="32"/>
        <v>0.44444444444444442</v>
      </c>
      <c r="G194" s="115">
        <v>62</v>
      </c>
      <c r="H194" s="116">
        <f t="shared" si="33"/>
        <v>0.58974358974358965</v>
      </c>
      <c r="I194" s="115">
        <v>37</v>
      </c>
      <c r="J194" s="116">
        <f t="shared" si="34"/>
        <v>-0.40322580645161288</v>
      </c>
      <c r="K194" s="115">
        <v>40</v>
      </c>
      <c r="L194" s="116">
        <f t="shared" si="35"/>
        <v>8.1081081081081141E-2</v>
      </c>
      <c r="M194" s="115">
        <v>57</v>
      </c>
      <c r="N194" s="116">
        <v>0.42500000000000004</v>
      </c>
      <c r="O194" s="116">
        <v>1.1111111111111112</v>
      </c>
    </row>
    <row r="195" spans="2:16" x14ac:dyDescent="0.25">
      <c r="B195" s="114" t="s">
        <v>91</v>
      </c>
      <c r="C195" s="115">
        <v>79</v>
      </c>
      <c r="D195" s="116">
        <v>0.41071428571428581</v>
      </c>
      <c r="E195" s="115">
        <v>51</v>
      </c>
      <c r="F195" s="116">
        <f t="shared" si="32"/>
        <v>-0.35443037974683544</v>
      </c>
      <c r="G195" s="115">
        <v>104</v>
      </c>
      <c r="H195" s="116">
        <f t="shared" si="33"/>
        <v>1.0392156862745097</v>
      </c>
      <c r="I195" s="115">
        <v>70</v>
      </c>
      <c r="J195" s="116">
        <f t="shared" si="34"/>
        <v>-0.32692307692307687</v>
      </c>
      <c r="K195" s="115">
        <v>105</v>
      </c>
      <c r="L195" s="116">
        <f t="shared" si="35"/>
        <v>0.5</v>
      </c>
      <c r="M195" s="115">
        <v>64</v>
      </c>
      <c r="N195" s="116">
        <v>-0.39047619047619042</v>
      </c>
      <c r="O195" s="116">
        <v>-0.189873417721519</v>
      </c>
    </row>
    <row r="196" spans="2:16" x14ac:dyDescent="0.25">
      <c r="B196" s="114" t="s">
        <v>93</v>
      </c>
      <c r="C196" s="115">
        <v>40</v>
      </c>
      <c r="D196" s="116">
        <v>-0.59595959595959602</v>
      </c>
      <c r="E196" s="115">
        <v>20</v>
      </c>
      <c r="F196" s="116">
        <f t="shared" si="32"/>
        <v>-0.5</v>
      </c>
      <c r="G196" s="115">
        <v>69</v>
      </c>
      <c r="H196" s="116">
        <f t="shared" si="33"/>
        <v>2.4500000000000002</v>
      </c>
      <c r="I196" s="115">
        <v>52</v>
      </c>
      <c r="J196" s="116">
        <f t="shared" si="34"/>
        <v>-0.24637681159420288</v>
      </c>
      <c r="K196" s="115">
        <v>79</v>
      </c>
      <c r="L196" s="116">
        <f t="shared" si="35"/>
        <v>0.51923076923076916</v>
      </c>
      <c r="M196" s="115"/>
      <c r="N196" s="116"/>
      <c r="O196" s="116"/>
    </row>
    <row r="197" spans="2:16" ht="15.75" x14ac:dyDescent="0.25">
      <c r="B197" s="117" t="s">
        <v>30</v>
      </c>
      <c r="C197" s="118">
        <v>519</v>
      </c>
      <c r="D197" s="119">
        <v>-2.8089887640449396E-2</v>
      </c>
      <c r="E197" s="118">
        <v>351</v>
      </c>
      <c r="F197" s="119">
        <f t="shared" si="32"/>
        <v>-0.32369942196531787</v>
      </c>
      <c r="G197" s="118">
        <v>507</v>
      </c>
      <c r="H197" s="119">
        <f t="shared" si="33"/>
        <v>0.44444444444444442</v>
      </c>
      <c r="I197" s="118">
        <v>682</v>
      </c>
      <c r="J197" s="119">
        <f t="shared" si="34"/>
        <v>0.34516765285996054</v>
      </c>
      <c r="K197" s="118">
        <v>650</v>
      </c>
      <c r="L197" s="119">
        <f t="shared" si="35"/>
        <v>-4.692082111436946E-2</v>
      </c>
      <c r="M197" s="118">
        <v>760</v>
      </c>
      <c r="N197" s="119">
        <v>0.33099824868651484</v>
      </c>
      <c r="O197" s="119">
        <v>0.58663883089770352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6" t="s">
        <v>243</v>
      </c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270</v>
      </c>
      <c r="O206" s="112" t="s">
        <v>271</v>
      </c>
    </row>
    <row r="207" spans="2:16" x14ac:dyDescent="0.25">
      <c r="B207" s="114" t="s">
        <v>71</v>
      </c>
      <c r="C207" s="115">
        <v>80</v>
      </c>
      <c r="D207" s="116">
        <v>-6.9767441860465129E-2</v>
      </c>
      <c r="E207" s="115">
        <v>89</v>
      </c>
      <c r="F207" s="116">
        <f t="shared" ref="F207:F219" si="36">IFERROR(E207/C207-1,"-")</f>
        <v>0.11250000000000004</v>
      </c>
      <c r="G207" s="115">
        <v>5</v>
      </c>
      <c r="H207" s="116">
        <f t="shared" ref="H207:H219" si="37">IFERROR(G207/E207-1,"-")</f>
        <v>-0.9438202247191011</v>
      </c>
      <c r="I207" s="115">
        <v>129</v>
      </c>
      <c r="J207" s="116">
        <f t="shared" ref="J207:J219" si="38">IFERROR(I207/G207-1,"-")</f>
        <v>24.8</v>
      </c>
      <c r="K207" s="115">
        <v>137</v>
      </c>
      <c r="L207" s="116">
        <f t="shared" ref="L207:L219" si="39">IFERROR(K207/I207-1,"-")</f>
        <v>6.2015503875969102E-2</v>
      </c>
      <c r="M207" s="115">
        <v>154</v>
      </c>
      <c r="N207" s="116">
        <v>0.12408759124087587</v>
      </c>
      <c r="O207" s="116">
        <v>0.92500000000000004</v>
      </c>
    </row>
    <row r="208" spans="2:16" x14ac:dyDescent="0.25">
      <c r="B208" s="114" t="s">
        <v>73</v>
      </c>
      <c r="C208" s="115">
        <v>48</v>
      </c>
      <c r="D208" s="116">
        <v>-0.36842105263157898</v>
      </c>
      <c r="E208" s="115">
        <v>153</v>
      </c>
      <c r="F208" s="116">
        <f t="shared" si="36"/>
        <v>2.1875</v>
      </c>
      <c r="G208" s="115">
        <v>10</v>
      </c>
      <c r="H208" s="116">
        <f t="shared" si="37"/>
        <v>-0.934640522875817</v>
      </c>
      <c r="I208" s="115">
        <v>117</v>
      </c>
      <c r="J208" s="116">
        <f t="shared" si="38"/>
        <v>10.7</v>
      </c>
      <c r="K208" s="115">
        <v>88</v>
      </c>
      <c r="L208" s="116">
        <f t="shared" si="39"/>
        <v>-0.24786324786324787</v>
      </c>
      <c r="M208" s="115">
        <v>146</v>
      </c>
      <c r="N208" s="116">
        <v>0.65909090909090917</v>
      </c>
      <c r="O208" s="116">
        <v>2.0416666666666665</v>
      </c>
    </row>
    <row r="209" spans="2:16" x14ac:dyDescent="0.25">
      <c r="B209" s="114" t="s">
        <v>75</v>
      </c>
      <c r="C209" s="115">
        <v>102</v>
      </c>
      <c r="D209" s="116">
        <v>0.7</v>
      </c>
      <c r="E209" s="115">
        <v>23</v>
      </c>
      <c r="F209" s="116">
        <f t="shared" si="36"/>
        <v>-0.77450980392156865</v>
      </c>
      <c r="G209" s="115">
        <v>22</v>
      </c>
      <c r="H209" s="116">
        <f t="shared" si="37"/>
        <v>-4.3478260869565188E-2</v>
      </c>
      <c r="I209" s="115">
        <v>156</v>
      </c>
      <c r="J209" s="116">
        <f t="shared" si="38"/>
        <v>6.0909090909090908</v>
      </c>
      <c r="K209" s="115">
        <v>155</v>
      </c>
      <c r="L209" s="116">
        <f t="shared" si="39"/>
        <v>-6.4102564102563875E-3</v>
      </c>
      <c r="M209" s="115">
        <v>158</v>
      </c>
      <c r="N209" s="116">
        <v>1.9354838709677358E-2</v>
      </c>
      <c r="O209" s="116">
        <v>0.5490196078431373</v>
      </c>
    </row>
    <row r="210" spans="2:16" x14ac:dyDescent="0.25">
      <c r="B210" s="114" t="s">
        <v>77</v>
      </c>
      <c r="C210" s="115">
        <v>32</v>
      </c>
      <c r="D210" s="116">
        <v>-0.13513513513513509</v>
      </c>
      <c r="E210" s="115">
        <v>0</v>
      </c>
      <c r="F210" s="116">
        <f t="shared" si="36"/>
        <v>-1</v>
      </c>
      <c r="G210" s="115">
        <v>12</v>
      </c>
      <c r="H210" s="116" t="str">
        <f t="shared" si="37"/>
        <v>-</v>
      </c>
      <c r="I210" s="115">
        <v>104</v>
      </c>
      <c r="J210" s="116">
        <f t="shared" si="38"/>
        <v>7.6666666666666661</v>
      </c>
      <c r="K210" s="115">
        <v>80</v>
      </c>
      <c r="L210" s="116">
        <f t="shared" si="39"/>
        <v>-0.23076923076923073</v>
      </c>
      <c r="M210" s="115">
        <v>62</v>
      </c>
      <c r="N210" s="116">
        <v>-0.22499999999999998</v>
      </c>
      <c r="O210" s="116">
        <v>0.9375</v>
      </c>
    </row>
    <row r="211" spans="2:16" x14ac:dyDescent="0.25">
      <c r="B211" s="114" t="s">
        <v>79</v>
      </c>
      <c r="C211" s="115">
        <v>31</v>
      </c>
      <c r="D211" s="116">
        <v>-0.35416666666666663</v>
      </c>
      <c r="E211" s="115">
        <v>0</v>
      </c>
      <c r="F211" s="116">
        <f t="shared" si="36"/>
        <v>-1</v>
      </c>
      <c r="G211" s="115">
        <v>18</v>
      </c>
      <c r="H211" s="116" t="str">
        <f t="shared" si="37"/>
        <v>-</v>
      </c>
      <c r="I211" s="115">
        <v>81</v>
      </c>
      <c r="J211" s="116">
        <f t="shared" si="38"/>
        <v>3.5</v>
      </c>
      <c r="K211" s="115">
        <v>41</v>
      </c>
      <c r="L211" s="116">
        <f t="shared" si="39"/>
        <v>-0.49382716049382713</v>
      </c>
      <c r="M211" s="115">
        <v>42</v>
      </c>
      <c r="N211" s="116">
        <v>2.4390243902439046E-2</v>
      </c>
      <c r="O211" s="116">
        <v>0.35483870967741926</v>
      </c>
    </row>
    <row r="212" spans="2:16" x14ac:dyDescent="0.25">
      <c r="B212" s="114" t="s">
        <v>81</v>
      </c>
      <c r="C212" s="115">
        <v>32</v>
      </c>
      <c r="D212" s="116">
        <v>-0.11111111111111116</v>
      </c>
      <c r="E212" s="115">
        <v>0</v>
      </c>
      <c r="F212" s="116">
        <f t="shared" si="36"/>
        <v>-1</v>
      </c>
      <c r="G212" s="115">
        <v>17</v>
      </c>
      <c r="H212" s="116" t="str">
        <f t="shared" si="37"/>
        <v>-</v>
      </c>
      <c r="I212" s="115">
        <v>85</v>
      </c>
      <c r="J212" s="116">
        <f t="shared" si="38"/>
        <v>4</v>
      </c>
      <c r="K212" s="115">
        <v>30</v>
      </c>
      <c r="L212" s="116">
        <f t="shared" si="39"/>
        <v>-0.64705882352941169</v>
      </c>
      <c r="M212" s="115">
        <v>36</v>
      </c>
      <c r="N212" s="116">
        <v>0.19999999999999996</v>
      </c>
      <c r="O212" s="116">
        <v>0.125</v>
      </c>
    </row>
    <row r="213" spans="2:16" x14ac:dyDescent="0.25">
      <c r="B213" s="114" t="s">
        <v>83</v>
      </c>
      <c r="C213" s="115">
        <v>50</v>
      </c>
      <c r="D213" s="116">
        <v>9</v>
      </c>
      <c r="E213" s="115">
        <v>0</v>
      </c>
      <c r="F213" s="116">
        <f t="shared" si="36"/>
        <v>-1</v>
      </c>
      <c r="G213" s="115">
        <v>15</v>
      </c>
      <c r="H213" s="116" t="str">
        <f t="shared" si="37"/>
        <v>-</v>
      </c>
      <c r="I213" s="115">
        <v>42</v>
      </c>
      <c r="J213" s="116">
        <f t="shared" si="38"/>
        <v>1.7999999999999998</v>
      </c>
      <c r="K213" s="115">
        <v>38</v>
      </c>
      <c r="L213" s="116">
        <f t="shared" si="39"/>
        <v>-9.5238095238095233E-2</v>
      </c>
      <c r="M213" s="115">
        <v>29</v>
      </c>
      <c r="N213" s="116">
        <v>-0.23684210526315785</v>
      </c>
      <c r="O213" s="116">
        <v>-0.42000000000000004</v>
      </c>
    </row>
    <row r="214" spans="2:16" x14ac:dyDescent="0.25">
      <c r="B214" s="114" t="s">
        <v>85</v>
      </c>
      <c r="C214" s="115">
        <v>38</v>
      </c>
      <c r="D214" s="116">
        <v>0.22580645161290325</v>
      </c>
      <c r="E214" s="115">
        <v>9</v>
      </c>
      <c r="F214" s="116">
        <f t="shared" si="36"/>
        <v>-0.76315789473684215</v>
      </c>
      <c r="G214" s="115">
        <v>24</v>
      </c>
      <c r="H214" s="116">
        <f t="shared" si="37"/>
        <v>1.6666666666666665</v>
      </c>
      <c r="I214" s="115">
        <v>106</v>
      </c>
      <c r="J214" s="116">
        <f t="shared" si="38"/>
        <v>3.416666666666667</v>
      </c>
      <c r="K214" s="115">
        <v>46</v>
      </c>
      <c r="L214" s="116">
        <f t="shared" si="39"/>
        <v>-0.56603773584905659</v>
      </c>
      <c r="M214" s="115">
        <v>43</v>
      </c>
      <c r="N214" s="116">
        <v>-6.5217391304347783E-2</v>
      </c>
      <c r="O214" s="116">
        <v>0.13157894736842102</v>
      </c>
    </row>
    <row r="215" spans="2:16" x14ac:dyDescent="0.25">
      <c r="B215" s="114" t="s">
        <v>87</v>
      </c>
      <c r="C215" s="115">
        <v>29</v>
      </c>
      <c r="D215" s="116">
        <v>1.2307692307692308</v>
      </c>
      <c r="E215" s="115">
        <v>6</v>
      </c>
      <c r="F215" s="116">
        <f t="shared" si="36"/>
        <v>-0.7931034482758621</v>
      </c>
      <c r="G215" s="115">
        <v>39</v>
      </c>
      <c r="H215" s="116">
        <f t="shared" si="37"/>
        <v>5.5</v>
      </c>
      <c r="I215" s="115">
        <v>66</v>
      </c>
      <c r="J215" s="116">
        <f t="shared" si="38"/>
        <v>0.69230769230769229</v>
      </c>
      <c r="K215" s="115">
        <v>31</v>
      </c>
      <c r="L215" s="116">
        <f t="shared" si="39"/>
        <v>-0.53030303030303028</v>
      </c>
      <c r="M215" s="115">
        <v>31</v>
      </c>
      <c r="N215" s="116">
        <v>0</v>
      </c>
      <c r="O215" s="116">
        <v>6.8965517241379226E-2</v>
      </c>
    </row>
    <row r="216" spans="2:16" x14ac:dyDescent="0.25">
      <c r="B216" s="114" t="s">
        <v>89</v>
      </c>
      <c r="C216" s="115">
        <v>71</v>
      </c>
      <c r="D216" s="116">
        <v>1.5357142857142856</v>
      </c>
      <c r="E216" s="115">
        <v>4</v>
      </c>
      <c r="F216" s="116">
        <f t="shared" si="36"/>
        <v>-0.94366197183098588</v>
      </c>
      <c r="G216" s="115">
        <v>46</v>
      </c>
      <c r="H216" s="116">
        <f t="shared" si="37"/>
        <v>10.5</v>
      </c>
      <c r="I216" s="115">
        <v>72</v>
      </c>
      <c r="J216" s="116">
        <f t="shared" si="38"/>
        <v>0.56521739130434789</v>
      </c>
      <c r="K216" s="115">
        <v>65</v>
      </c>
      <c r="L216" s="116">
        <f t="shared" si="39"/>
        <v>-9.722222222222221E-2</v>
      </c>
      <c r="M216" s="115">
        <v>79</v>
      </c>
      <c r="N216" s="116">
        <v>0.21538461538461529</v>
      </c>
      <c r="O216" s="116">
        <v>0.11267605633802824</v>
      </c>
    </row>
    <row r="217" spans="2:16" x14ac:dyDescent="0.25">
      <c r="B217" s="114" t="s">
        <v>91</v>
      </c>
      <c r="C217" s="115">
        <v>106</v>
      </c>
      <c r="D217" s="116">
        <v>1</v>
      </c>
      <c r="E217" s="115">
        <v>18</v>
      </c>
      <c r="F217" s="116">
        <f t="shared" si="36"/>
        <v>-0.83018867924528306</v>
      </c>
      <c r="G217" s="115">
        <v>117</v>
      </c>
      <c r="H217" s="116">
        <f t="shared" si="37"/>
        <v>5.5</v>
      </c>
      <c r="I217" s="115">
        <v>93</v>
      </c>
      <c r="J217" s="116">
        <f t="shared" si="38"/>
        <v>-0.20512820512820518</v>
      </c>
      <c r="K217" s="115">
        <v>114</v>
      </c>
      <c r="L217" s="116">
        <f t="shared" si="39"/>
        <v>0.22580645161290325</v>
      </c>
      <c r="M217" s="115">
        <v>78</v>
      </c>
      <c r="N217" s="116">
        <v>-0.31578947368421051</v>
      </c>
      <c r="O217" s="116">
        <v>-0.26415094339622647</v>
      </c>
    </row>
    <row r="218" spans="2:16" x14ac:dyDescent="0.25">
      <c r="B218" s="114" t="s">
        <v>93</v>
      </c>
      <c r="C218" s="115">
        <v>80</v>
      </c>
      <c r="D218" s="116">
        <v>0.29032258064516125</v>
      </c>
      <c r="E218" s="115">
        <v>14</v>
      </c>
      <c r="F218" s="116">
        <f t="shared" si="36"/>
        <v>-0.82499999999999996</v>
      </c>
      <c r="G218" s="115">
        <v>107</v>
      </c>
      <c r="H218" s="116">
        <f t="shared" si="37"/>
        <v>6.6428571428571432</v>
      </c>
      <c r="I218" s="115">
        <v>121</v>
      </c>
      <c r="J218" s="116">
        <f t="shared" si="38"/>
        <v>0.13084112149532712</v>
      </c>
      <c r="K218" s="115">
        <v>113</v>
      </c>
      <c r="L218" s="116">
        <f t="shared" si="39"/>
        <v>-6.6115702479338845E-2</v>
      </c>
      <c r="M218" s="115"/>
      <c r="N218" s="116"/>
      <c r="O218" s="116"/>
    </row>
    <row r="219" spans="2:16" ht="15.75" x14ac:dyDescent="0.25">
      <c r="B219" s="117" t="s">
        <v>30</v>
      </c>
      <c r="C219" s="118">
        <v>699</v>
      </c>
      <c r="D219" s="119">
        <v>0.30654205607476626</v>
      </c>
      <c r="E219" s="118">
        <v>323</v>
      </c>
      <c r="F219" s="119">
        <f t="shared" si="36"/>
        <v>-0.53791130185979974</v>
      </c>
      <c r="G219" s="118">
        <v>432</v>
      </c>
      <c r="H219" s="119">
        <f t="shared" si="37"/>
        <v>0.33746130030959742</v>
      </c>
      <c r="I219" s="118">
        <v>1172</v>
      </c>
      <c r="J219" s="119">
        <f t="shared" si="38"/>
        <v>1.7129629629629628</v>
      </c>
      <c r="K219" s="118">
        <v>938</v>
      </c>
      <c r="L219" s="119">
        <f t="shared" si="39"/>
        <v>-0.19965870307167233</v>
      </c>
      <c r="M219" s="118">
        <v>858</v>
      </c>
      <c r="N219" s="119">
        <v>4.0000000000000036E-2</v>
      </c>
      <c r="O219" s="119">
        <v>0.38610662358642966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6" t="s">
        <v>242</v>
      </c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270</v>
      </c>
      <c r="O228" s="112" t="s">
        <v>271</v>
      </c>
    </row>
    <row r="229" spans="2:16" x14ac:dyDescent="0.25">
      <c r="B229" s="114" t="s">
        <v>71</v>
      </c>
      <c r="C229" s="115">
        <v>74</v>
      </c>
      <c r="D229" s="116">
        <v>0.23333333333333339</v>
      </c>
      <c r="E229" s="115">
        <v>71</v>
      </c>
      <c r="F229" s="116">
        <f t="shared" ref="F229:F241" si="40">IFERROR(E229/C229-1,"-")</f>
        <v>-4.0540540540540571E-2</v>
      </c>
      <c r="G229" s="115">
        <v>24</v>
      </c>
      <c r="H229" s="116">
        <f t="shared" ref="H229:H241" si="41">IFERROR(G229/E229-1,"-")</f>
        <v>-0.6619718309859155</v>
      </c>
      <c r="I229" s="115">
        <v>89</v>
      </c>
      <c r="J229" s="116">
        <f t="shared" ref="J229:J241" si="42">IFERROR(I229/G229-1,"-")</f>
        <v>2.7083333333333335</v>
      </c>
      <c r="K229" s="115">
        <v>81</v>
      </c>
      <c r="L229" s="116">
        <f t="shared" ref="L229:L241" si="43">IFERROR(K229/I229-1,"-")</f>
        <v>-8.98876404494382E-2</v>
      </c>
      <c r="M229" s="115">
        <v>171</v>
      </c>
      <c r="N229" s="116">
        <v>1.1111111111111112</v>
      </c>
      <c r="O229" s="116">
        <v>1.310810810810811</v>
      </c>
    </row>
    <row r="230" spans="2:16" x14ac:dyDescent="0.25">
      <c r="B230" s="114" t="s">
        <v>73</v>
      </c>
      <c r="C230" s="115">
        <v>64</v>
      </c>
      <c r="D230" s="116">
        <v>0.33333333333333326</v>
      </c>
      <c r="E230" s="115">
        <v>29</v>
      </c>
      <c r="F230" s="116">
        <f t="shared" si="40"/>
        <v>-0.546875</v>
      </c>
      <c r="G230" s="115">
        <v>14</v>
      </c>
      <c r="H230" s="116">
        <f t="shared" si="41"/>
        <v>-0.51724137931034475</v>
      </c>
      <c r="I230" s="115">
        <v>81</v>
      </c>
      <c r="J230" s="116">
        <f t="shared" si="42"/>
        <v>4.7857142857142856</v>
      </c>
      <c r="K230" s="115">
        <v>33</v>
      </c>
      <c r="L230" s="116">
        <f t="shared" si="43"/>
        <v>-0.59259259259259256</v>
      </c>
      <c r="M230" s="115">
        <v>95</v>
      </c>
      <c r="N230" s="116">
        <v>1.8787878787878789</v>
      </c>
      <c r="O230" s="116">
        <v>0.484375</v>
      </c>
    </row>
    <row r="231" spans="2:16" x14ac:dyDescent="0.25">
      <c r="B231" s="114" t="s">
        <v>75</v>
      </c>
      <c r="C231" s="115">
        <v>61</v>
      </c>
      <c r="D231" s="116">
        <v>-0.17567567567567566</v>
      </c>
      <c r="E231" s="115">
        <v>32</v>
      </c>
      <c r="F231" s="116">
        <f t="shared" si="40"/>
        <v>-0.47540983606557374</v>
      </c>
      <c r="G231" s="115">
        <v>12</v>
      </c>
      <c r="H231" s="116">
        <f t="shared" si="41"/>
        <v>-0.625</v>
      </c>
      <c r="I231" s="115">
        <v>80</v>
      </c>
      <c r="J231" s="116">
        <f t="shared" si="42"/>
        <v>5.666666666666667</v>
      </c>
      <c r="K231" s="115">
        <v>71</v>
      </c>
      <c r="L231" s="116">
        <f t="shared" si="43"/>
        <v>-0.11250000000000004</v>
      </c>
      <c r="M231" s="115">
        <v>93</v>
      </c>
      <c r="N231" s="116">
        <v>0.3098591549295775</v>
      </c>
      <c r="O231" s="116">
        <v>0.52459016393442615</v>
      </c>
    </row>
    <row r="232" spans="2:16" x14ac:dyDescent="0.25">
      <c r="B232" s="114" t="s">
        <v>77</v>
      </c>
      <c r="C232" s="115">
        <v>47</v>
      </c>
      <c r="D232" s="116">
        <v>-0.1132075471698113</v>
      </c>
      <c r="E232" s="115">
        <v>0</v>
      </c>
      <c r="F232" s="116">
        <f t="shared" si="40"/>
        <v>-1</v>
      </c>
      <c r="G232" s="115">
        <v>35</v>
      </c>
      <c r="H232" s="116" t="str">
        <f t="shared" si="41"/>
        <v>-</v>
      </c>
      <c r="I232" s="115">
        <v>60</v>
      </c>
      <c r="J232" s="116">
        <f t="shared" si="42"/>
        <v>0.71428571428571419</v>
      </c>
      <c r="K232" s="115">
        <v>44</v>
      </c>
      <c r="L232" s="116">
        <f t="shared" si="43"/>
        <v>-0.26666666666666672</v>
      </c>
      <c r="M232" s="115">
        <v>87</v>
      </c>
      <c r="N232" s="116">
        <v>0.97727272727272729</v>
      </c>
      <c r="O232" s="116">
        <v>0.85106382978723394</v>
      </c>
    </row>
    <row r="233" spans="2:16" x14ac:dyDescent="0.25">
      <c r="B233" s="114" t="s">
        <v>79</v>
      </c>
      <c r="C233" s="115">
        <v>19</v>
      </c>
      <c r="D233" s="116">
        <v>0.26666666666666661</v>
      </c>
      <c r="E233" s="115">
        <v>0</v>
      </c>
      <c r="F233" s="116">
        <f t="shared" si="40"/>
        <v>-1</v>
      </c>
      <c r="G233" s="115">
        <v>44</v>
      </c>
      <c r="H233" s="116" t="str">
        <f t="shared" si="41"/>
        <v>-</v>
      </c>
      <c r="I233" s="115">
        <v>32</v>
      </c>
      <c r="J233" s="116">
        <f t="shared" si="42"/>
        <v>-0.27272727272727271</v>
      </c>
      <c r="K233" s="115">
        <v>32</v>
      </c>
      <c r="L233" s="116">
        <f t="shared" si="43"/>
        <v>0</v>
      </c>
      <c r="M233" s="115">
        <v>49</v>
      </c>
      <c r="N233" s="116">
        <v>0.53125</v>
      </c>
      <c r="O233" s="116">
        <v>1.5789473684210527</v>
      </c>
    </row>
    <row r="234" spans="2:16" x14ac:dyDescent="0.25">
      <c r="B234" s="114" t="s">
        <v>81</v>
      </c>
      <c r="C234" s="115">
        <v>44</v>
      </c>
      <c r="D234" s="116">
        <v>1.3157894736842106</v>
      </c>
      <c r="E234" s="115">
        <v>0</v>
      </c>
      <c r="F234" s="116">
        <f t="shared" si="40"/>
        <v>-1</v>
      </c>
      <c r="G234" s="115">
        <v>25</v>
      </c>
      <c r="H234" s="116" t="str">
        <f t="shared" si="41"/>
        <v>-</v>
      </c>
      <c r="I234" s="115">
        <v>31</v>
      </c>
      <c r="J234" s="116">
        <f t="shared" si="42"/>
        <v>0.24</v>
      </c>
      <c r="K234" s="115">
        <v>32</v>
      </c>
      <c r="L234" s="116">
        <f t="shared" si="43"/>
        <v>3.2258064516129004E-2</v>
      </c>
      <c r="M234" s="115">
        <v>19</v>
      </c>
      <c r="N234" s="116">
        <v>-0.40625</v>
      </c>
      <c r="O234" s="116">
        <v>-0.56818181818181812</v>
      </c>
    </row>
    <row r="235" spans="2:16" x14ac:dyDescent="0.25">
      <c r="B235" s="114" t="s">
        <v>83</v>
      </c>
      <c r="C235" s="115">
        <v>26</v>
      </c>
      <c r="D235" s="116">
        <v>0.36842105263157898</v>
      </c>
      <c r="E235" s="115">
        <v>0</v>
      </c>
      <c r="F235" s="116">
        <f t="shared" si="40"/>
        <v>-1</v>
      </c>
      <c r="G235" s="115">
        <v>43</v>
      </c>
      <c r="H235" s="116" t="str">
        <f t="shared" si="41"/>
        <v>-</v>
      </c>
      <c r="I235" s="115">
        <v>61</v>
      </c>
      <c r="J235" s="116">
        <f t="shared" si="42"/>
        <v>0.41860465116279078</v>
      </c>
      <c r="K235" s="115">
        <v>43</v>
      </c>
      <c r="L235" s="116">
        <f t="shared" si="43"/>
        <v>-0.29508196721311475</v>
      </c>
      <c r="M235" s="115">
        <v>25</v>
      </c>
      <c r="N235" s="116">
        <v>-0.41860465116279066</v>
      </c>
      <c r="O235" s="116">
        <v>-3.8461538461538436E-2</v>
      </c>
    </row>
    <row r="236" spans="2:16" x14ac:dyDescent="0.25">
      <c r="B236" s="114" t="s">
        <v>85</v>
      </c>
      <c r="C236" s="115">
        <v>22</v>
      </c>
      <c r="D236" s="116">
        <v>0.29411764705882359</v>
      </c>
      <c r="E236" s="115">
        <v>45</v>
      </c>
      <c r="F236" s="116">
        <f t="shared" si="40"/>
        <v>1.0454545454545454</v>
      </c>
      <c r="G236" s="115">
        <v>39</v>
      </c>
      <c r="H236" s="116">
        <f t="shared" si="41"/>
        <v>-0.1333333333333333</v>
      </c>
      <c r="I236" s="115">
        <v>59</v>
      </c>
      <c r="J236" s="116">
        <f t="shared" si="42"/>
        <v>0.51282051282051277</v>
      </c>
      <c r="K236" s="115">
        <v>49</v>
      </c>
      <c r="L236" s="116">
        <f t="shared" si="43"/>
        <v>-0.16949152542372881</v>
      </c>
      <c r="M236" s="115">
        <v>59</v>
      </c>
      <c r="N236" s="116">
        <v>0.20408163265306123</v>
      </c>
      <c r="O236" s="116">
        <v>1.6818181818181817</v>
      </c>
    </row>
    <row r="237" spans="2:16" x14ac:dyDescent="0.25">
      <c r="B237" s="114" t="s">
        <v>87</v>
      </c>
      <c r="C237" s="115">
        <v>16</v>
      </c>
      <c r="D237" s="116">
        <v>-0.38461538461538458</v>
      </c>
      <c r="E237" s="115">
        <v>40</v>
      </c>
      <c r="F237" s="116">
        <f t="shared" si="40"/>
        <v>1.5</v>
      </c>
      <c r="G237" s="115">
        <v>36</v>
      </c>
      <c r="H237" s="116">
        <f t="shared" si="41"/>
        <v>-9.9999999999999978E-2</v>
      </c>
      <c r="I237" s="115">
        <v>30</v>
      </c>
      <c r="J237" s="116">
        <f t="shared" si="42"/>
        <v>-0.16666666666666663</v>
      </c>
      <c r="K237" s="115">
        <v>41</v>
      </c>
      <c r="L237" s="116">
        <f t="shared" si="43"/>
        <v>0.3666666666666667</v>
      </c>
      <c r="M237" s="115">
        <v>41</v>
      </c>
      <c r="N237" s="116">
        <v>0</v>
      </c>
      <c r="O237" s="116">
        <v>1.5625</v>
      </c>
    </row>
    <row r="238" spans="2:16" x14ac:dyDescent="0.25">
      <c r="B238" s="114" t="s">
        <v>89</v>
      </c>
      <c r="C238" s="115">
        <v>27</v>
      </c>
      <c r="D238" s="116">
        <v>-0.4375</v>
      </c>
      <c r="E238" s="115">
        <v>39</v>
      </c>
      <c r="F238" s="116">
        <f t="shared" si="40"/>
        <v>0.44444444444444442</v>
      </c>
      <c r="G238" s="115">
        <v>62</v>
      </c>
      <c r="H238" s="116">
        <f t="shared" si="41"/>
        <v>0.58974358974358965</v>
      </c>
      <c r="I238" s="115">
        <v>37</v>
      </c>
      <c r="J238" s="116">
        <f t="shared" si="42"/>
        <v>-0.40322580645161288</v>
      </c>
      <c r="K238" s="115">
        <v>40</v>
      </c>
      <c r="L238" s="116">
        <f t="shared" si="43"/>
        <v>8.1081081081081141E-2</v>
      </c>
      <c r="M238" s="115">
        <v>57</v>
      </c>
      <c r="N238" s="116">
        <v>0.42500000000000004</v>
      </c>
      <c r="O238" s="116">
        <v>1.1111111111111112</v>
      </c>
    </row>
    <row r="239" spans="2:16" x14ac:dyDescent="0.25">
      <c r="B239" s="114" t="s">
        <v>91</v>
      </c>
      <c r="C239" s="115">
        <v>79</v>
      </c>
      <c r="D239" s="116">
        <v>0.41071428571428581</v>
      </c>
      <c r="E239" s="115">
        <v>51</v>
      </c>
      <c r="F239" s="116">
        <f t="shared" si="40"/>
        <v>-0.35443037974683544</v>
      </c>
      <c r="G239" s="115">
        <v>104</v>
      </c>
      <c r="H239" s="116">
        <f t="shared" si="41"/>
        <v>1.0392156862745097</v>
      </c>
      <c r="I239" s="115">
        <v>70</v>
      </c>
      <c r="J239" s="116">
        <f t="shared" si="42"/>
        <v>-0.32692307692307687</v>
      </c>
      <c r="K239" s="115">
        <v>105</v>
      </c>
      <c r="L239" s="116">
        <f t="shared" si="43"/>
        <v>0.5</v>
      </c>
      <c r="M239" s="115">
        <v>64</v>
      </c>
      <c r="N239" s="116">
        <v>-0.39047619047619042</v>
      </c>
      <c r="O239" s="116">
        <v>-0.189873417721519</v>
      </c>
    </row>
    <row r="240" spans="2:16" x14ac:dyDescent="0.25">
      <c r="B240" s="114" t="s">
        <v>93</v>
      </c>
      <c r="C240" s="115">
        <v>40</v>
      </c>
      <c r="D240" s="116">
        <v>-0.59595959595959602</v>
      </c>
      <c r="E240" s="115">
        <v>20</v>
      </c>
      <c r="F240" s="116">
        <f t="shared" si="40"/>
        <v>-0.5</v>
      </c>
      <c r="G240" s="115">
        <v>69</v>
      </c>
      <c r="H240" s="116">
        <f t="shared" si="41"/>
        <v>2.4500000000000002</v>
      </c>
      <c r="I240" s="115">
        <v>52</v>
      </c>
      <c r="J240" s="116">
        <f t="shared" si="42"/>
        <v>-0.24637681159420288</v>
      </c>
      <c r="K240" s="115">
        <v>79</v>
      </c>
      <c r="L240" s="116">
        <f t="shared" si="43"/>
        <v>0.51923076923076916</v>
      </c>
      <c r="M240" s="115"/>
      <c r="N240" s="116"/>
      <c r="O240" s="116"/>
    </row>
    <row r="241" spans="2:16" ht="15.75" x14ac:dyDescent="0.25">
      <c r="B241" s="117" t="s">
        <v>30</v>
      </c>
      <c r="C241" s="118">
        <v>519</v>
      </c>
      <c r="D241" s="119">
        <v>-2.8089887640449396E-2</v>
      </c>
      <c r="E241" s="118">
        <v>351</v>
      </c>
      <c r="F241" s="119">
        <f t="shared" si="40"/>
        <v>-0.32369942196531787</v>
      </c>
      <c r="G241" s="118">
        <v>507</v>
      </c>
      <c r="H241" s="119">
        <f t="shared" si="41"/>
        <v>0.44444444444444442</v>
      </c>
      <c r="I241" s="118">
        <v>682</v>
      </c>
      <c r="J241" s="119">
        <f t="shared" si="42"/>
        <v>0.34516765285996054</v>
      </c>
      <c r="K241" s="118">
        <v>650</v>
      </c>
      <c r="L241" s="119">
        <f t="shared" si="43"/>
        <v>-4.692082111436946E-2</v>
      </c>
      <c r="M241" s="118">
        <v>760</v>
      </c>
      <c r="N241" s="119">
        <v>0.33099824868651484</v>
      </c>
      <c r="O241" s="119">
        <v>0.58663883089770352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6" t="s">
        <v>244</v>
      </c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270</v>
      </c>
      <c r="O250" s="112" t="s">
        <v>271</v>
      </c>
    </row>
    <row r="251" spans="2:16" x14ac:dyDescent="0.25">
      <c r="B251" s="114" t="s">
        <v>71</v>
      </c>
      <c r="C251" s="115">
        <v>36</v>
      </c>
      <c r="D251" s="116">
        <v>0.71428571428571419</v>
      </c>
      <c r="E251" s="115">
        <v>87</v>
      </c>
      <c r="F251" s="116">
        <f t="shared" ref="F251:F263" si="44">IFERROR(E251/C251-1,"-")</f>
        <v>1.4166666666666665</v>
      </c>
      <c r="G251" s="115">
        <v>4</v>
      </c>
      <c r="H251" s="116">
        <f t="shared" ref="H251:H263" si="45">IFERROR(G251/E251-1,"-")</f>
        <v>-0.95402298850574718</v>
      </c>
      <c r="I251" s="115">
        <v>50</v>
      </c>
      <c r="J251" s="116">
        <f t="shared" ref="J251:J263" si="46">IFERROR(I251/G251-1,"-")</f>
        <v>11.5</v>
      </c>
      <c r="K251" s="115">
        <v>36</v>
      </c>
      <c r="L251" s="116">
        <f t="shared" ref="L251:L263" si="47">IFERROR(K251/I251-1,"-")</f>
        <v>-0.28000000000000003</v>
      </c>
      <c r="M251" s="115">
        <v>58</v>
      </c>
      <c r="N251" s="116">
        <v>0.61111111111111116</v>
      </c>
      <c r="O251" s="116">
        <v>0.61111111111111116</v>
      </c>
    </row>
    <row r="252" spans="2:16" x14ac:dyDescent="0.25">
      <c r="B252" s="114" t="s">
        <v>73</v>
      </c>
      <c r="C252" s="115">
        <v>34</v>
      </c>
      <c r="D252" s="116">
        <v>-2.8571428571428581E-2</v>
      </c>
      <c r="E252" s="115">
        <v>17</v>
      </c>
      <c r="F252" s="116">
        <f t="shared" si="44"/>
        <v>-0.5</v>
      </c>
      <c r="G252" s="115">
        <v>5</v>
      </c>
      <c r="H252" s="116">
        <f t="shared" si="45"/>
        <v>-0.70588235294117641</v>
      </c>
      <c r="I252" s="115">
        <v>65</v>
      </c>
      <c r="J252" s="116">
        <f t="shared" si="46"/>
        <v>12</v>
      </c>
      <c r="K252" s="115">
        <v>17</v>
      </c>
      <c r="L252" s="116">
        <f t="shared" si="47"/>
        <v>-0.7384615384615385</v>
      </c>
      <c r="M252" s="115">
        <v>33</v>
      </c>
      <c r="N252" s="116">
        <v>0.94117647058823528</v>
      </c>
      <c r="O252" s="116">
        <v>-2.9411764705882359E-2</v>
      </c>
    </row>
    <row r="253" spans="2:16" x14ac:dyDescent="0.25">
      <c r="B253" s="114" t="s">
        <v>75</v>
      </c>
      <c r="C253" s="115">
        <v>15</v>
      </c>
      <c r="D253" s="116">
        <v>-0.16666666666666663</v>
      </c>
      <c r="E253" s="115">
        <v>8</v>
      </c>
      <c r="F253" s="116">
        <f t="shared" si="44"/>
        <v>-0.46666666666666667</v>
      </c>
      <c r="G253" s="115">
        <v>1</v>
      </c>
      <c r="H253" s="116">
        <f t="shared" si="45"/>
        <v>-0.875</v>
      </c>
      <c r="I253" s="115">
        <v>44</v>
      </c>
      <c r="J253" s="116">
        <f t="shared" si="46"/>
        <v>43</v>
      </c>
      <c r="K253" s="115">
        <v>14</v>
      </c>
      <c r="L253" s="116">
        <f t="shared" si="47"/>
        <v>-0.68181818181818188</v>
      </c>
      <c r="M253" s="115">
        <v>13</v>
      </c>
      <c r="N253" s="116">
        <v>-7.1428571428571397E-2</v>
      </c>
      <c r="O253" s="116">
        <v>-0.1333333333333333</v>
      </c>
    </row>
    <row r="254" spans="2:16" x14ac:dyDescent="0.25">
      <c r="B254" s="114" t="s">
        <v>77</v>
      </c>
      <c r="C254" s="115">
        <v>6</v>
      </c>
      <c r="D254" s="116">
        <v>-0.66666666666666674</v>
      </c>
      <c r="E254" s="115">
        <v>0</v>
      </c>
      <c r="F254" s="116">
        <f t="shared" si="44"/>
        <v>-1</v>
      </c>
      <c r="G254" s="115">
        <v>5</v>
      </c>
      <c r="H254" s="116" t="str">
        <f t="shared" si="45"/>
        <v>-</v>
      </c>
      <c r="I254" s="115">
        <v>10</v>
      </c>
      <c r="J254" s="116">
        <f t="shared" si="46"/>
        <v>1</v>
      </c>
      <c r="K254" s="115">
        <v>16</v>
      </c>
      <c r="L254" s="116">
        <f t="shared" si="47"/>
        <v>0.60000000000000009</v>
      </c>
      <c r="M254" s="115">
        <v>0</v>
      </c>
      <c r="N254" s="116"/>
      <c r="O254" s="116"/>
    </row>
    <row r="255" spans="2:16" x14ac:dyDescent="0.25">
      <c r="B255" s="114" t="s">
        <v>79</v>
      </c>
      <c r="C255" s="115">
        <v>4</v>
      </c>
      <c r="D255" s="116">
        <v>0</v>
      </c>
      <c r="E255" s="115">
        <v>0</v>
      </c>
      <c r="F255" s="116">
        <f t="shared" si="44"/>
        <v>-1</v>
      </c>
      <c r="G255" s="115">
        <v>2</v>
      </c>
      <c r="H255" s="116" t="str">
        <f t="shared" si="45"/>
        <v>-</v>
      </c>
      <c r="I255" s="115">
        <v>6</v>
      </c>
      <c r="J255" s="116">
        <f t="shared" si="46"/>
        <v>2</v>
      </c>
      <c r="K255" s="115">
        <v>2</v>
      </c>
      <c r="L255" s="116">
        <f t="shared" si="47"/>
        <v>-0.66666666666666674</v>
      </c>
      <c r="M255" s="115">
        <v>0</v>
      </c>
      <c r="N255" s="116"/>
      <c r="O255" s="116"/>
    </row>
    <row r="256" spans="2:16" x14ac:dyDescent="0.25">
      <c r="B256" s="114" t="s">
        <v>81</v>
      </c>
      <c r="C256" s="115">
        <v>6</v>
      </c>
      <c r="D256" s="116" t="s">
        <v>227</v>
      </c>
      <c r="E256" s="115">
        <v>0</v>
      </c>
      <c r="F256" s="116">
        <f t="shared" si="44"/>
        <v>-1</v>
      </c>
      <c r="G256" s="115">
        <v>0</v>
      </c>
      <c r="H256" s="116" t="str">
        <f t="shared" si="45"/>
        <v>-</v>
      </c>
      <c r="I256" s="115">
        <v>7</v>
      </c>
      <c r="J256" s="116" t="str">
        <f t="shared" si="46"/>
        <v>-</v>
      </c>
      <c r="K256" s="115">
        <v>2</v>
      </c>
      <c r="L256" s="116">
        <f t="shared" si="47"/>
        <v>-0.7142857142857143</v>
      </c>
      <c r="M256" s="115">
        <v>47</v>
      </c>
      <c r="N256" s="116">
        <v>22.5</v>
      </c>
      <c r="O256" s="116">
        <v>6.833333333333333</v>
      </c>
    </row>
    <row r="257" spans="2:16" x14ac:dyDescent="0.25">
      <c r="B257" s="114" t="s">
        <v>83</v>
      </c>
      <c r="C257" s="115">
        <v>3</v>
      </c>
      <c r="D257" s="116">
        <v>0.5</v>
      </c>
      <c r="E257" s="115">
        <v>0</v>
      </c>
      <c r="F257" s="116">
        <f t="shared" si="44"/>
        <v>-1</v>
      </c>
      <c r="G257" s="115">
        <v>2</v>
      </c>
      <c r="H257" s="116" t="str">
        <f t="shared" si="45"/>
        <v>-</v>
      </c>
      <c r="I257" s="115">
        <v>8</v>
      </c>
      <c r="J257" s="116">
        <f t="shared" si="46"/>
        <v>3</v>
      </c>
      <c r="K257" s="115">
        <v>9</v>
      </c>
      <c r="L257" s="116">
        <f t="shared" si="47"/>
        <v>0.125</v>
      </c>
      <c r="M257" s="115">
        <v>10</v>
      </c>
      <c r="N257" s="116">
        <v>0.11111111111111116</v>
      </c>
      <c r="O257" s="116">
        <v>2.3333333333333335</v>
      </c>
    </row>
    <row r="258" spans="2:16" x14ac:dyDescent="0.25">
      <c r="B258" s="114" t="s">
        <v>85</v>
      </c>
      <c r="C258" s="115">
        <v>1</v>
      </c>
      <c r="D258" s="116" t="s">
        <v>227</v>
      </c>
      <c r="E258" s="115">
        <v>1</v>
      </c>
      <c r="F258" s="116">
        <f t="shared" si="44"/>
        <v>0</v>
      </c>
      <c r="G258" s="115">
        <v>0</v>
      </c>
      <c r="H258" s="116">
        <f t="shared" si="45"/>
        <v>-1</v>
      </c>
      <c r="I258" s="115">
        <v>27</v>
      </c>
      <c r="J258" s="116" t="str">
        <f t="shared" si="46"/>
        <v>-</v>
      </c>
      <c r="K258" s="115">
        <v>6</v>
      </c>
      <c r="L258" s="116">
        <f t="shared" si="47"/>
        <v>-0.77777777777777779</v>
      </c>
      <c r="M258" s="115">
        <v>4</v>
      </c>
      <c r="N258" s="116">
        <v>-0.33333333333333337</v>
      </c>
      <c r="O258" s="116">
        <v>3</v>
      </c>
    </row>
    <row r="259" spans="2:16" x14ac:dyDescent="0.25">
      <c r="B259" s="114" t="s">
        <v>87</v>
      </c>
      <c r="C259" s="115">
        <v>2</v>
      </c>
      <c r="D259" s="116" t="s">
        <v>227</v>
      </c>
      <c r="E259" s="115">
        <v>1</v>
      </c>
      <c r="F259" s="116">
        <f t="shared" si="44"/>
        <v>-0.5</v>
      </c>
      <c r="G259" s="115">
        <v>1</v>
      </c>
      <c r="H259" s="116">
        <f t="shared" si="45"/>
        <v>0</v>
      </c>
      <c r="I259" s="115">
        <v>5</v>
      </c>
      <c r="J259" s="116">
        <f t="shared" si="46"/>
        <v>4</v>
      </c>
      <c r="K259" s="115">
        <v>4</v>
      </c>
      <c r="L259" s="116">
        <f t="shared" si="47"/>
        <v>-0.19999999999999996</v>
      </c>
      <c r="M259" s="115">
        <v>13</v>
      </c>
      <c r="N259" s="116">
        <v>2.25</v>
      </c>
      <c r="O259" s="116">
        <v>5.5</v>
      </c>
    </row>
    <row r="260" spans="2:16" x14ac:dyDescent="0.25">
      <c r="B260" s="114" t="s">
        <v>89</v>
      </c>
      <c r="C260" s="115">
        <v>12</v>
      </c>
      <c r="D260" s="116">
        <v>0.5</v>
      </c>
      <c r="E260" s="115">
        <v>0</v>
      </c>
      <c r="F260" s="116">
        <f t="shared" si="44"/>
        <v>-1</v>
      </c>
      <c r="G260" s="115">
        <v>31</v>
      </c>
      <c r="H260" s="116" t="str">
        <f t="shared" si="45"/>
        <v>-</v>
      </c>
      <c r="I260" s="115">
        <v>14</v>
      </c>
      <c r="J260" s="116">
        <f t="shared" si="46"/>
        <v>-0.54838709677419351</v>
      </c>
      <c r="K260" s="115">
        <v>6</v>
      </c>
      <c r="L260" s="116">
        <f t="shared" si="47"/>
        <v>-0.5714285714285714</v>
      </c>
      <c r="M260" s="115">
        <v>10</v>
      </c>
      <c r="N260" s="116">
        <v>0.66666666666666674</v>
      </c>
      <c r="O260" s="116">
        <v>-0.16666666666666663</v>
      </c>
    </row>
    <row r="261" spans="2:16" x14ac:dyDescent="0.25">
      <c r="B261" s="114" t="s">
        <v>91</v>
      </c>
      <c r="C261" s="115">
        <v>16</v>
      </c>
      <c r="D261" s="116">
        <v>-0.44827586206896552</v>
      </c>
      <c r="E261" s="115">
        <v>4</v>
      </c>
      <c r="F261" s="116">
        <f t="shared" si="44"/>
        <v>-0.75</v>
      </c>
      <c r="G261" s="115">
        <v>22</v>
      </c>
      <c r="H261" s="116">
        <f t="shared" si="45"/>
        <v>4.5</v>
      </c>
      <c r="I261" s="115">
        <v>12</v>
      </c>
      <c r="J261" s="116">
        <f t="shared" si="46"/>
        <v>-0.45454545454545459</v>
      </c>
      <c r="K261" s="115">
        <v>24</v>
      </c>
      <c r="L261" s="116">
        <f t="shared" si="47"/>
        <v>1</v>
      </c>
      <c r="M261" s="115">
        <v>38</v>
      </c>
      <c r="N261" s="116">
        <v>0.58333333333333326</v>
      </c>
      <c r="O261" s="116">
        <v>1.375</v>
      </c>
    </row>
    <row r="262" spans="2:16" x14ac:dyDescent="0.25">
      <c r="B262" s="114" t="s">
        <v>93</v>
      </c>
      <c r="C262" s="115">
        <v>20</v>
      </c>
      <c r="D262" s="116">
        <v>-0.51219512195121952</v>
      </c>
      <c r="E262" s="115">
        <v>2</v>
      </c>
      <c r="F262" s="116">
        <f t="shared" si="44"/>
        <v>-0.9</v>
      </c>
      <c r="G262" s="115">
        <v>32</v>
      </c>
      <c r="H262" s="116">
        <f t="shared" si="45"/>
        <v>15</v>
      </c>
      <c r="I262" s="115">
        <v>22</v>
      </c>
      <c r="J262" s="116">
        <f t="shared" si="46"/>
        <v>-0.3125</v>
      </c>
      <c r="K262" s="115">
        <v>17</v>
      </c>
      <c r="L262" s="116">
        <f t="shared" si="47"/>
        <v>-0.22727272727272729</v>
      </c>
      <c r="M262" s="115"/>
      <c r="N262" s="116"/>
      <c r="O262" s="116"/>
    </row>
    <row r="263" spans="2:16" ht="15.75" x14ac:dyDescent="0.25">
      <c r="B263" s="117" t="s">
        <v>30</v>
      </c>
      <c r="C263" s="118">
        <v>155</v>
      </c>
      <c r="D263" s="119">
        <v>-0.11931818181818177</v>
      </c>
      <c r="E263" s="118">
        <v>124</v>
      </c>
      <c r="F263" s="119">
        <f t="shared" si="44"/>
        <v>-0.19999999999999996</v>
      </c>
      <c r="G263" s="118">
        <v>105</v>
      </c>
      <c r="H263" s="119">
        <f t="shared" si="45"/>
        <v>-0.15322580645161288</v>
      </c>
      <c r="I263" s="118">
        <v>270</v>
      </c>
      <c r="J263" s="119">
        <f t="shared" si="46"/>
        <v>1.5714285714285716</v>
      </c>
      <c r="K263" s="118">
        <v>153</v>
      </c>
      <c r="L263" s="119">
        <f t="shared" si="47"/>
        <v>-0.43333333333333335</v>
      </c>
      <c r="M263" s="118">
        <v>226</v>
      </c>
      <c r="N263" s="119">
        <v>0.66176470588235303</v>
      </c>
      <c r="O263" s="119">
        <v>0.67407407407407405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6" t="s">
        <v>245</v>
      </c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270</v>
      </c>
      <c r="O272" s="112" t="s">
        <v>271</v>
      </c>
    </row>
    <row r="273" spans="2:15" x14ac:dyDescent="0.25">
      <c r="B273" s="114" t="s">
        <v>71</v>
      </c>
      <c r="C273" s="115">
        <v>16</v>
      </c>
      <c r="D273" s="116">
        <v>-0.69811320754716988</v>
      </c>
      <c r="E273" s="115">
        <v>30</v>
      </c>
      <c r="F273" s="116">
        <f t="shared" ref="F273:F285" si="48">IFERROR(E273/C273-1,"-")</f>
        <v>0.875</v>
      </c>
      <c r="G273" s="115">
        <v>7</v>
      </c>
      <c r="H273" s="116">
        <f t="shared" ref="H273:H285" si="49">IFERROR(G273/E273-1,"-")</f>
        <v>-0.76666666666666661</v>
      </c>
      <c r="I273" s="115">
        <v>37</v>
      </c>
      <c r="J273" s="116">
        <f t="shared" ref="J273:J285" si="50">IFERROR(I273/G273-1,"-")</f>
        <v>4.2857142857142856</v>
      </c>
      <c r="K273" s="115">
        <v>64</v>
      </c>
      <c r="L273" s="116">
        <f t="shared" ref="L273:L285" si="51">IFERROR(K273/I273-1,"-")</f>
        <v>0.72972972972972983</v>
      </c>
      <c r="M273" s="115">
        <v>161</v>
      </c>
      <c r="N273" s="116">
        <v>1.515625</v>
      </c>
      <c r="O273" s="116">
        <v>9.0625</v>
      </c>
    </row>
    <row r="274" spans="2:15" x14ac:dyDescent="0.25">
      <c r="B274" s="114" t="s">
        <v>73</v>
      </c>
      <c r="C274" s="115">
        <v>33</v>
      </c>
      <c r="D274" s="116">
        <v>-0.44999999999999996</v>
      </c>
      <c r="E274" s="115">
        <v>26</v>
      </c>
      <c r="F274" s="116">
        <f t="shared" si="48"/>
        <v>-0.21212121212121215</v>
      </c>
      <c r="G274" s="115">
        <v>2</v>
      </c>
      <c r="H274" s="116">
        <f t="shared" si="49"/>
        <v>-0.92307692307692313</v>
      </c>
      <c r="I274" s="115">
        <v>10</v>
      </c>
      <c r="J274" s="116">
        <f t="shared" si="50"/>
        <v>4</v>
      </c>
      <c r="K274" s="115">
        <v>16</v>
      </c>
      <c r="L274" s="116">
        <f t="shared" si="51"/>
        <v>0.60000000000000009</v>
      </c>
      <c r="M274" s="115">
        <v>45</v>
      </c>
      <c r="N274" s="116">
        <v>1.8125</v>
      </c>
      <c r="O274" s="116">
        <v>0.36363636363636354</v>
      </c>
    </row>
    <row r="275" spans="2:15" x14ac:dyDescent="0.25">
      <c r="B275" s="114" t="s">
        <v>75</v>
      </c>
      <c r="C275" s="115">
        <v>38</v>
      </c>
      <c r="D275" s="116">
        <v>-0.43283582089552242</v>
      </c>
      <c r="E275" s="115">
        <v>5</v>
      </c>
      <c r="F275" s="116">
        <f t="shared" si="48"/>
        <v>-0.86842105263157898</v>
      </c>
      <c r="G275" s="115">
        <v>8</v>
      </c>
      <c r="H275" s="116">
        <f t="shared" si="49"/>
        <v>0.60000000000000009</v>
      </c>
      <c r="I275" s="115">
        <v>22</v>
      </c>
      <c r="J275" s="116">
        <f t="shared" si="50"/>
        <v>1.75</v>
      </c>
      <c r="K275" s="115">
        <v>38</v>
      </c>
      <c r="L275" s="116">
        <f t="shared" si="51"/>
        <v>0.72727272727272729</v>
      </c>
      <c r="M275" s="115">
        <v>35</v>
      </c>
      <c r="N275" s="116">
        <v>-7.8947368421052655E-2</v>
      </c>
      <c r="O275" s="116">
        <v>-7.8947368421052655E-2</v>
      </c>
    </row>
    <row r="276" spans="2:15" x14ac:dyDescent="0.25">
      <c r="B276" s="114" t="s">
        <v>77</v>
      </c>
      <c r="C276" s="115">
        <v>15</v>
      </c>
      <c r="D276" s="116">
        <v>-0.21052631578947367</v>
      </c>
      <c r="E276" s="115">
        <v>0</v>
      </c>
      <c r="F276" s="116">
        <f t="shared" si="48"/>
        <v>-1</v>
      </c>
      <c r="G276" s="115">
        <v>8</v>
      </c>
      <c r="H276" s="116" t="str">
        <f t="shared" si="49"/>
        <v>-</v>
      </c>
      <c r="I276" s="115">
        <v>2</v>
      </c>
      <c r="J276" s="116">
        <f t="shared" si="50"/>
        <v>-0.75</v>
      </c>
      <c r="K276" s="115">
        <v>22</v>
      </c>
      <c r="L276" s="116">
        <f t="shared" si="51"/>
        <v>10</v>
      </c>
      <c r="M276" s="115">
        <v>20</v>
      </c>
      <c r="N276" s="116">
        <v>-9.0909090909090939E-2</v>
      </c>
      <c r="O276" s="116">
        <v>0.33333333333333326</v>
      </c>
    </row>
    <row r="277" spans="2:15" x14ac:dyDescent="0.25">
      <c r="B277" s="114" t="s">
        <v>79</v>
      </c>
      <c r="C277" s="115">
        <v>3</v>
      </c>
      <c r="D277" s="116">
        <v>-0.76923076923076916</v>
      </c>
      <c r="E277" s="115">
        <v>0</v>
      </c>
      <c r="F277" s="116">
        <f t="shared" si="48"/>
        <v>-1</v>
      </c>
      <c r="G277" s="115">
        <v>12</v>
      </c>
      <c r="H277" s="116" t="str">
        <f t="shared" si="49"/>
        <v>-</v>
      </c>
      <c r="I277" s="115">
        <v>6</v>
      </c>
      <c r="J277" s="116">
        <f t="shared" si="50"/>
        <v>-0.5</v>
      </c>
      <c r="K277" s="115">
        <v>6</v>
      </c>
      <c r="L277" s="116">
        <f t="shared" si="51"/>
        <v>0</v>
      </c>
      <c r="M277" s="115">
        <v>4</v>
      </c>
      <c r="N277" s="116">
        <v>-0.33333333333333337</v>
      </c>
      <c r="O277" s="116">
        <v>0.33333333333333326</v>
      </c>
    </row>
    <row r="278" spans="2:15" x14ac:dyDescent="0.25">
      <c r="B278" s="114" t="s">
        <v>81</v>
      </c>
      <c r="C278" s="115">
        <v>21</v>
      </c>
      <c r="D278" s="116">
        <v>6</v>
      </c>
      <c r="E278" s="115">
        <v>0</v>
      </c>
      <c r="F278" s="116">
        <f t="shared" si="48"/>
        <v>-1</v>
      </c>
      <c r="G278" s="115">
        <v>5</v>
      </c>
      <c r="H278" s="116" t="str">
        <f t="shared" si="49"/>
        <v>-</v>
      </c>
      <c r="I278" s="115">
        <v>22</v>
      </c>
      <c r="J278" s="116">
        <f t="shared" si="50"/>
        <v>3.4000000000000004</v>
      </c>
      <c r="K278" s="115">
        <v>9</v>
      </c>
      <c r="L278" s="116">
        <f t="shared" si="51"/>
        <v>-0.59090909090909083</v>
      </c>
      <c r="M278" s="115">
        <v>0</v>
      </c>
      <c r="N278" s="116"/>
      <c r="O278" s="116"/>
    </row>
    <row r="279" spans="2:15" x14ac:dyDescent="0.25">
      <c r="B279" s="114" t="s">
        <v>83</v>
      </c>
      <c r="C279" s="115">
        <v>13</v>
      </c>
      <c r="D279" s="116">
        <v>8.3333333333333259E-2</v>
      </c>
      <c r="E279" s="115">
        <v>0</v>
      </c>
      <c r="F279" s="116">
        <f t="shared" si="48"/>
        <v>-1</v>
      </c>
      <c r="G279" s="115">
        <v>2</v>
      </c>
      <c r="H279" s="116" t="str">
        <f t="shared" si="49"/>
        <v>-</v>
      </c>
      <c r="I279" s="115">
        <v>4</v>
      </c>
      <c r="J279" s="116">
        <f t="shared" si="50"/>
        <v>1</v>
      </c>
      <c r="K279" s="115">
        <v>9</v>
      </c>
      <c r="L279" s="116">
        <f t="shared" si="51"/>
        <v>1.25</v>
      </c>
      <c r="M279" s="115">
        <v>2</v>
      </c>
      <c r="N279" s="116">
        <v>-0.77777777777777779</v>
      </c>
      <c r="O279" s="116">
        <v>-0.84615384615384615</v>
      </c>
    </row>
    <row r="280" spans="2:15" x14ac:dyDescent="0.25">
      <c r="B280" s="114" t="s">
        <v>85</v>
      </c>
      <c r="C280" s="115">
        <v>7</v>
      </c>
      <c r="D280" s="116">
        <v>0.39999999999999991</v>
      </c>
      <c r="E280" s="115">
        <v>3</v>
      </c>
      <c r="F280" s="116">
        <f t="shared" si="48"/>
        <v>-0.5714285714285714</v>
      </c>
      <c r="G280" s="115">
        <v>9</v>
      </c>
      <c r="H280" s="116">
        <f t="shared" si="49"/>
        <v>2</v>
      </c>
      <c r="I280" s="115">
        <v>5</v>
      </c>
      <c r="J280" s="116">
        <f t="shared" si="50"/>
        <v>-0.44444444444444442</v>
      </c>
      <c r="K280" s="115">
        <v>14</v>
      </c>
      <c r="L280" s="116">
        <f t="shared" si="51"/>
        <v>1.7999999999999998</v>
      </c>
      <c r="M280" s="115">
        <v>5</v>
      </c>
      <c r="N280" s="116">
        <v>-0.64285714285714279</v>
      </c>
      <c r="O280" s="116">
        <v>-0.2857142857142857</v>
      </c>
    </row>
    <row r="281" spans="2:15" x14ac:dyDescent="0.25">
      <c r="B281" s="114" t="s">
        <v>87</v>
      </c>
      <c r="C281" s="115">
        <v>0</v>
      </c>
      <c r="D281" s="116">
        <v>-1</v>
      </c>
      <c r="E281" s="115">
        <v>2</v>
      </c>
      <c r="F281" s="116" t="str">
        <f t="shared" si="48"/>
        <v>-</v>
      </c>
      <c r="G281" s="115">
        <v>10</v>
      </c>
      <c r="H281" s="116">
        <f t="shared" si="49"/>
        <v>4</v>
      </c>
      <c r="I281" s="115">
        <v>6</v>
      </c>
      <c r="J281" s="116">
        <f t="shared" si="50"/>
        <v>-0.4</v>
      </c>
      <c r="K281" s="115">
        <v>12</v>
      </c>
      <c r="L281" s="116">
        <f t="shared" si="51"/>
        <v>1</v>
      </c>
      <c r="M281" s="115">
        <v>10</v>
      </c>
      <c r="N281" s="116">
        <v>-0.16666666666666663</v>
      </c>
      <c r="O281" s="116" t="s">
        <v>227</v>
      </c>
    </row>
    <row r="282" spans="2:15" x14ac:dyDescent="0.25">
      <c r="B282" s="114" t="s">
        <v>89</v>
      </c>
      <c r="C282" s="115">
        <v>22</v>
      </c>
      <c r="D282" s="116">
        <v>1.75</v>
      </c>
      <c r="E282" s="115">
        <v>4</v>
      </c>
      <c r="F282" s="116">
        <f t="shared" si="48"/>
        <v>-0.81818181818181812</v>
      </c>
      <c r="G282" s="115">
        <v>4</v>
      </c>
      <c r="H282" s="116">
        <f t="shared" si="49"/>
        <v>0</v>
      </c>
      <c r="I282" s="115">
        <v>11</v>
      </c>
      <c r="J282" s="116">
        <f t="shared" si="50"/>
        <v>1.75</v>
      </c>
      <c r="K282" s="115">
        <v>16</v>
      </c>
      <c r="L282" s="116">
        <f t="shared" si="51"/>
        <v>0.45454545454545459</v>
      </c>
      <c r="M282" s="115">
        <v>26</v>
      </c>
      <c r="N282" s="116">
        <v>0.625</v>
      </c>
      <c r="O282" s="116">
        <v>0.18181818181818188</v>
      </c>
    </row>
    <row r="283" spans="2:15" x14ac:dyDescent="0.25">
      <c r="B283" s="114" t="s">
        <v>91</v>
      </c>
      <c r="C283" s="115">
        <v>62</v>
      </c>
      <c r="D283" s="116">
        <v>-0.17333333333333334</v>
      </c>
      <c r="E283" s="115">
        <v>12</v>
      </c>
      <c r="F283" s="116">
        <f t="shared" si="48"/>
        <v>-0.80645161290322576</v>
      </c>
      <c r="G283" s="115">
        <v>13</v>
      </c>
      <c r="H283" s="116">
        <f t="shared" si="49"/>
        <v>8.3333333333333259E-2</v>
      </c>
      <c r="I283" s="115">
        <v>8</v>
      </c>
      <c r="J283" s="116">
        <f t="shared" si="50"/>
        <v>-0.38461538461538458</v>
      </c>
      <c r="K283" s="115">
        <v>32</v>
      </c>
      <c r="L283" s="116">
        <f t="shared" si="51"/>
        <v>3</v>
      </c>
      <c r="M283" s="115">
        <v>34</v>
      </c>
      <c r="N283" s="116">
        <v>6.25E-2</v>
      </c>
      <c r="O283" s="116">
        <v>-0.45161290322580649</v>
      </c>
    </row>
    <row r="284" spans="2:15" x14ac:dyDescent="0.25">
      <c r="B284" s="114" t="s">
        <v>93</v>
      </c>
      <c r="C284" s="115">
        <v>41</v>
      </c>
      <c r="D284" s="116">
        <v>-0.32786885245901642</v>
      </c>
      <c r="E284" s="115">
        <v>5</v>
      </c>
      <c r="F284" s="116">
        <f t="shared" si="48"/>
        <v>-0.87804878048780488</v>
      </c>
      <c r="G284" s="115">
        <v>16</v>
      </c>
      <c r="H284" s="116">
        <f t="shared" si="49"/>
        <v>2.2000000000000002</v>
      </c>
      <c r="I284" s="115">
        <v>35</v>
      </c>
      <c r="J284" s="116">
        <f t="shared" si="50"/>
        <v>1.1875</v>
      </c>
      <c r="K284" s="115">
        <v>32</v>
      </c>
      <c r="L284" s="116">
        <f t="shared" si="51"/>
        <v>-8.5714285714285743E-2</v>
      </c>
      <c r="M284" s="115"/>
      <c r="N284" s="116"/>
      <c r="O284" s="116"/>
    </row>
    <row r="285" spans="2:15" ht="15.75" x14ac:dyDescent="0.25">
      <c r="B285" s="117" t="s">
        <v>30</v>
      </c>
      <c r="C285" s="118">
        <v>271</v>
      </c>
      <c r="D285" s="119">
        <v>-0.29242819843342038</v>
      </c>
      <c r="E285" s="118">
        <v>89</v>
      </c>
      <c r="F285" s="119">
        <f t="shared" si="48"/>
        <v>-0.67158671586715868</v>
      </c>
      <c r="G285" s="118">
        <v>96</v>
      </c>
      <c r="H285" s="119">
        <f t="shared" si="49"/>
        <v>7.8651685393258397E-2</v>
      </c>
      <c r="I285" s="118">
        <v>168</v>
      </c>
      <c r="J285" s="119">
        <f t="shared" si="50"/>
        <v>0.75</v>
      </c>
      <c r="K285" s="118">
        <v>270</v>
      </c>
      <c r="L285" s="119">
        <f t="shared" si="51"/>
        <v>0.60714285714285721</v>
      </c>
      <c r="M285" s="118">
        <v>342</v>
      </c>
      <c r="N285" s="119">
        <v>0.43697478991596639</v>
      </c>
      <c r="O285" s="119">
        <v>0.48695652173913051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25162-0593-4308-BF35-A807BFA25E5C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6" t="s">
        <v>234</v>
      </c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246</v>
      </c>
      <c r="L8" s="113" t="s">
        <v>69</v>
      </c>
      <c r="M8" s="112" t="s">
        <v>136</v>
      </c>
      <c r="N8" s="113" t="s">
        <v>69</v>
      </c>
      <c r="O8" s="112" t="s">
        <v>247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4761</v>
      </c>
      <c r="D9" s="115">
        <v>4847</v>
      </c>
      <c r="E9" s="116">
        <f t="shared" ref="E9:E21" si="0">D9/C9-1</f>
        <v>1.8063432052089823E-2</v>
      </c>
      <c r="F9" s="115">
        <v>4716</v>
      </c>
      <c r="G9" s="116">
        <f>F9/D9-1</f>
        <v>-2.7027027027026973E-2</v>
      </c>
      <c r="H9" s="115">
        <v>5197</v>
      </c>
      <c r="I9" s="116">
        <f>H9/F9-1</f>
        <v>0.10199321458863442</v>
      </c>
      <c r="J9" s="115">
        <v>1146</v>
      </c>
      <c r="K9" s="116">
        <v>-0.77948816624975947</v>
      </c>
      <c r="L9" s="115">
        <v>3527</v>
      </c>
      <c r="M9" s="116">
        <f t="shared" ref="M9:M21" si="1">IFERROR(L9/J9-1,"-")</f>
        <v>2.0776614310645725</v>
      </c>
      <c r="N9" s="115">
        <v>5390</v>
      </c>
      <c r="O9" s="116">
        <f>IFERROR(N9/L9-1,"-")</f>
        <v>0.52821094414516589</v>
      </c>
      <c r="P9" s="98">
        <f>N9/F9-1</f>
        <v>0.14291772688719262</v>
      </c>
      <c r="Q9" s="115">
        <v>5217</v>
      </c>
      <c r="R9" s="116">
        <f>IFERROR(Q9/N9-1,"-")</f>
        <v>-3.2096474953617782E-2</v>
      </c>
      <c r="S9" s="116">
        <f>IFERROR(Q9/F9-1,"-")</f>
        <v>0.10623409669211203</v>
      </c>
    </row>
    <row r="10" spans="1:20" x14ac:dyDescent="0.25">
      <c r="A10" s="1" t="s">
        <v>72</v>
      </c>
      <c r="B10" s="114" t="s">
        <v>73</v>
      </c>
      <c r="C10" s="115">
        <v>2029</v>
      </c>
      <c r="D10" s="115">
        <v>4884</v>
      </c>
      <c r="E10" s="116">
        <f t="shared" si="0"/>
        <v>1.4070970921636272</v>
      </c>
      <c r="F10" s="115">
        <v>4935</v>
      </c>
      <c r="G10" s="116">
        <f t="shared" ref="G10:I21" si="2">F10/D10-1</f>
        <v>1.0442260442260487E-2</v>
      </c>
      <c r="H10" s="115">
        <v>5359</v>
      </c>
      <c r="I10" s="116">
        <f t="shared" si="2"/>
        <v>8.5916919959473148E-2</v>
      </c>
      <c r="J10" s="115">
        <v>1385</v>
      </c>
      <c r="K10" s="116">
        <v>-0.74155626049636125</v>
      </c>
      <c r="L10" s="115">
        <v>4177</v>
      </c>
      <c r="M10" s="116">
        <f t="shared" si="1"/>
        <v>2.0158844765342958</v>
      </c>
      <c r="N10" s="115">
        <v>5270</v>
      </c>
      <c r="O10" s="116">
        <f t="shared" ref="O10:O21" si="3">IFERROR(N10/L10-1,"-")</f>
        <v>0.2616710557816615</v>
      </c>
      <c r="P10" s="98">
        <f t="shared" ref="P10:P21" si="4">N10/F10-1</f>
        <v>6.7882472137791305E-2</v>
      </c>
      <c r="Q10" s="115">
        <v>4803</v>
      </c>
      <c r="R10" s="116">
        <f t="shared" ref="R10:R19" si="5">IFERROR(Q10/N10-1,"-")</f>
        <v>-8.861480075901329E-2</v>
      </c>
      <c r="S10" s="116">
        <f t="shared" ref="S10:S20" si="6">IFERROR(Q10/F10-1,"-")</f>
        <v>-2.6747720364741601E-2</v>
      </c>
    </row>
    <row r="11" spans="1:20" x14ac:dyDescent="0.25">
      <c r="A11" s="1" t="s">
        <v>74</v>
      </c>
      <c r="B11" s="114" t="s">
        <v>75</v>
      </c>
      <c r="C11" s="115">
        <v>4617</v>
      </c>
      <c r="D11" s="115">
        <v>5201</v>
      </c>
      <c r="E11" s="116">
        <f t="shared" si="0"/>
        <v>0.12648906216157685</v>
      </c>
      <c r="F11" s="115">
        <v>5148</v>
      </c>
      <c r="G11" s="116">
        <f t="shared" si="2"/>
        <v>-1.0190348009998074E-2</v>
      </c>
      <c r="H11" s="115">
        <v>2198</v>
      </c>
      <c r="I11" s="116">
        <f t="shared" si="2"/>
        <v>-0.57303807303807308</v>
      </c>
      <c r="J11" s="115">
        <v>2288</v>
      </c>
      <c r="K11" s="116">
        <v>4.0946314831665109E-2</v>
      </c>
      <c r="L11" s="115">
        <v>4740</v>
      </c>
      <c r="M11" s="116">
        <f t="shared" si="1"/>
        <v>1.0716783216783217</v>
      </c>
      <c r="N11" s="115">
        <v>5659</v>
      </c>
      <c r="O11" s="116">
        <f t="shared" si="3"/>
        <v>0.19388185654008439</v>
      </c>
      <c r="P11" s="98">
        <f t="shared" si="4"/>
        <v>9.9261849261849333E-2</v>
      </c>
      <c r="Q11" s="115">
        <v>5168</v>
      </c>
      <c r="R11" s="116">
        <f t="shared" si="5"/>
        <v>-8.6764446015197061E-2</v>
      </c>
      <c r="S11" s="116">
        <f t="shared" si="6"/>
        <v>3.8850038850037905E-3</v>
      </c>
    </row>
    <row r="12" spans="1:20" x14ac:dyDescent="0.25">
      <c r="A12" s="1" t="s">
        <v>76</v>
      </c>
      <c r="B12" s="114" t="s">
        <v>77</v>
      </c>
      <c r="C12" s="115">
        <v>4449</v>
      </c>
      <c r="D12" s="115">
        <v>4789</v>
      </c>
      <c r="E12" s="116">
        <f t="shared" si="0"/>
        <v>7.6421667790514736E-2</v>
      </c>
      <c r="F12" s="115">
        <v>4194</v>
      </c>
      <c r="G12" s="116">
        <f t="shared" si="2"/>
        <v>-0.12424305700563787</v>
      </c>
      <c r="H12" s="115">
        <v>0</v>
      </c>
      <c r="I12" s="116">
        <f t="shared" si="2"/>
        <v>-1</v>
      </c>
      <c r="J12" s="115">
        <v>1830</v>
      </c>
      <c r="K12" s="116" t="s">
        <v>227</v>
      </c>
      <c r="L12" s="115">
        <v>4075</v>
      </c>
      <c r="M12" s="116">
        <f t="shared" si="1"/>
        <v>1.2267759562841531</v>
      </c>
      <c r="N12" s="115">
        <v>5170</v>
      </c>
      <c r="O12" s="116">
        <f t="shared" si="3"/>
        <v>0.26871165644171779</v>
      </c>
      <c r="P12" s="116">
        <f>N12/F12-1</f>
        <v>0.23271340009537433</v>
      </c>
      <c r="Q12" s="115">
        <v>5054</v>
      </c>
      <c r="R12" s="116">
        <f t="shared" si="5"/>
        <v>-2.2437137330754364E-2</v>
      </c>
      <c r="S12" s="116">
        <f t="shared" si="6"/>
        <v>0.20505484024797327</v>
      </c>
    </row>
    <row r="13" spans="1:20" x14ac:dyDescent="0.25">
      <c r="A13" s="1" t="s">
        <v>78</v>
      </c>
      <c r="B13" s="114" t="s">
        <v>79</v>
      </c>
      <c r="C13" s="115">
        <v>2892</v>
      </c>
      <c r="D13" s="115">
        <v>4097</v>
      </c>
      <c r="E13" s="116">
        <f t="shared" si="0"/>
        <v>0.41666666666666674</v>
      </c>
      <c r="F13" s="115">
        <v>4065</v>
      </c>
      <c r="G13" s="116">
        <f t="shared" si="2"/>
        <v>-7.810593116914788E-3</v>
      </c>
      <c r="H13" s="115">
        <v>0</v>
      </c>
      <c r="I13" s="116">
        <f t="shared" si="2"/>
        <v>-1</v>
      </c>
      <c r="J13" s="115">
        <v>2659</v>
      </c>
      <c r="K13" s="116" t="s">
        <v>227</v>
      </c>
      <c r="L13" s="115">
        <v>3632</v>
      </c>
      <c r="M13" s="116">
        <f t="shared" si="1"/>
        <v>0.365927040240692</v>
      </c>
      <c r="N13" s="115">
        <v>5013</v>
      </c>
      <c r="O13" s="116">
        <f t="shared" si="3"/>
        <v>0.38023127753303965</v>
      </c>
      <c r="P13" s="116">
        <f t="shared" si="4"/>
        <v>0.23321033210332098</v>
      </c>
      <c r="Q13" s="115">
        <v>4992</v>
      </c>
      <c r="R13" s="116">
        <f t="shared" si="5"/>
        <v>-4.1891083183722699E-3</v>
      </c>
      <c r="S13" s="116">
        <f t="shared" si="6"/>
        <v>0.22804428044280445</v>
      </c>
    </row>
    <row r="14" spans="1:20" x14ac:dyDescent="0.25">
      <c r="A14" s="1" t="s">
        <v>80</v>
      </c>
      <c r="B14" s="114" t="s">
        <v>81</v>
      </c>
      <c r="C14" s="115">
        <v>3376</v>
      </c>
      <c r="D14" s="115">
        <v>4053</v>
      </c>
      <c r="E14" s="116">
        <f t="shared" si="0"/>
        <v>0.20053317535545023</v>
      </c>
      <c r="F14" s="115">
        <v>3920</v>
      </c>
      <c r="G14" s="116">
        <f t="shared" si="2"/>
        <v>-3.2815198618307395E-2</v>
      </c>
      <c r="H14" s="115">
        <v>0</v>
      </c>
      <c r="I14" s="116">
        <f t="shared" si="2"/>
        <v>-1</v>
      </c>
      <c r="J14" s="115">
        <v>2494</v>
      </c>
      <c r="K14" s="116" t="s">
        <v>227</v>
      </c>
      <c r="L14" s="115">
        <v>4520</v>
      </c>
      <c r="M14" s="116">
        <f t="shared" si="1"/>
        <v>0.81234963913392133</v>
      </c>
      <c r="N14" s="115">
        <v>4181</v>
      </c>
      <c r="O14" s="116">
        <f t="shared" si="3"/>
        <v>-7.4999999999999956E-2</v>
      </c>
      <c r="P14" s="116">
        <f t="shared" si="4"/>
        <v>6.6581632653061273E-2</v>
      </c>
      <c r="Q14" s="115">
        <v>3964</v>
      </c>
      <c r="R14" s="116">
        <f t="shared" si="5"/>
        <v>-5.1901458981104986E-2</v>
      </c>
      <c r="S14" s="116">
        <f t="shared" si="6"/>
        <v>1.1224489795918391E-2</v>
      </c>
    </row>
    <row r="15" spans="1:20" x14ac:dyDescent="0.25">
      <c r="A15" s="1" t="s">
        <v>82</v>
      </c>
      <c r="B15" s="114" t="s">
        <v>83</v>
      </c>
      <c r="C15" s="115">
        <v>4614</v>
      </c>
      <c r="D15" s="115">
        <v>4147</v>
      </c>
      <c r="E15" s="116">
        <f t="shared" si="0"/>
        <v>-0.10121369744256614</v>
      </c>
      <c r="F15" s="115">
        <v>4387</v>
      </c>
      <c r="G15" s="116">
        <f t="shared" si="2"/>
        <v>5.7873161321437161E-2</v>
      </c>
      <c r="H15" s="115">
        <v>0</v>
      </c>
      <c r="I15" s="116">
        <f t="shared" si="2"/>
        <v>-1</v>
      </c>
      <c r="J15" s="115">
        <v>2428</v>
      </c>
      <c r="K15" s="116" t="s">
        <v>227</v>
      </c>
      <c r="L15" s="115">
        <v>4275</v>
      </c>
      <c r="M15" s="116">
        <f t="shared" si="1"/>
        <v>0.76070840197693568</v>
      </c>
      <c r="N15" s="115">
        <v>4340</v>
      </c>
      <c r="O15" s="116">
        <f t="shared" si="3"/>
        <v>1.5204678362572999E-2</v>
      </c>
      <c r="P15" s="116">
        <f t="shared" si="4"/>
        <v>-1.0713471620697468E-2</v>
      </c>
      <c r="Q15" s="115">
        <v>4593</v>
      </c>
      <c r="R15" s="116">
        <f t="shared" si="5"/>
        <v>5.8294930875576023E-2</v>
      </c>
      <c r="S15" s="116">
        <f t="shared" si="6"/>
        <v>4.6956918167312622E-2</v>
      </c>
    </row>
    <row r="16" spans="1:20" x14ac:dyDescent="0.25">
      <c r="A16" s="1" t="s">
        <v>84</v>
      </c>
      <c r="B16" s="114" t="s">
        <v>85</v>
      </c>
      <c r="C16" s="115">
        <v>5028</v>
      </c>
      <c r="D16" s="115">
        <v>3443</v>
      </c>
      <c r="E16" s="116">
        <f t="shared" si="0"/>
        <v>-0.31523468575974545</v>
      </c>
      <c r="F16" s="115">
        <v>4223</v>
      </c>
      <c r="G16" s="116">
        <f t="shared" si="2"/>
        <v>0.22654661632297413</v>
      </c>
      <c r="H16" s="115">
        <v>2777</v>
      </c>
      <c r="I16" s="116">
        <f t="shared" si="2"/>
        <v>-0.34241060857210515</v>
      </c>
      <c r="J16" s="115">
        <v>2929</v>
      </c>
      <c r="K16" s="116">
        <v>5.473532589124952E-2</v>
      </c>
      <c r="L16" s="115">
        <v>3932</v>
      </c>
      <c r="M16" s="116">
        <f t="shared" si="1"/>
        <v>0.34243769204506647</v>
      </c>
      <c r="N16" s="115">
        <v>4645</v>
      </c>
      <c r="O16" s="116">
        <f t="shared" si="3"/>
        <v>0.18133265513733465</v>
      </c>
      <c r="P16" s="98">
        <f t="shared" si="4"/>
        <v>9.992896045465316E-2</v>
      </c>
      <c r="Q16" s="115">
        <v>2899</v>
      </c>
      <c r="R16" s="116">
        <f t="shared" si="5"/>
        <v>-0.37588805166846073</v>
      </c>
      <c r="S16" s="116">
        <f t="shared" si="6"/>
        <v>-0.3135211934643618</v>
      </c>
    </row>
    <row r="17" spans="1:19" x14ac:dyDescent="0.25">
      <c r="A17" s="1" t="s">
        <v>86</v>
      </c>
      <c r="B17" s="114" t="s">
        <v>87</v>
      </c>
      <c r="C17" s="115">
        <v>5747</v>
      </c>
      <c r="D17" s="115">
        <v>3174</v>
      </c>
      <c r="E17" s="116">
        <f t="shared" si="0"/>
        <v>-0.44771184966069255</v>
      </c>
      <c r="F17" s="115">
        <v>3835</v>
      </c>
      <c r="G17" s="116">
        <f t="shared" si="2"/>
        <v>0.20825456836798995</v>
      </c>
      <c r="H17" s="115">
        <v>1764</v>
      </c>
      <c r="I17" s="116">
        <f t="shared" si="2"/>
        <v>-0.54002607561929594</v>
      </c>
      <c r="J17" s="115">
        <v>3914</v>
      </c>
      <c r="K17" s="116">
        <v>1.2188208616780045</v>
      </c>
      <c r="L17" s="115">
        <v>4578</v>
      </c>
      <c r="M17" s="116">
        <f t="shared" si="1"/>
        <v>0.16964741951967288</v>
      </c>
      <c r="N17" s="115">
        <v>4521</v>
      </c>
      <c r="O17" s="116">
        <f t="shared" si="3"/>
        <v>-1.2450851900393189E-2</v>
      </c>
      <c r="P17" s="98">
        <f t="shared" si="4"/>
        <v>0.17887874837027384</v>
      </c>
      <c r="Q17" s="115">
        <v>5087</v>
      </c>
      <c r="R17" s="116">
        <f t="shared" si="5"/>
        <v>0.12519354125193538</v>
      </c>
      <c r="S17" s="116">
        <f t="shared" si="6"/>
        <v>0.32646675358539756</v>
      </c>
    </row>
    <row r="18" spans="1:19" x14ac:dyDescent="0.25">
      <c r="A18" s="1" t="s">
        <v>88</v>
      </c>
      <c r="B18" s="114" t="s">
        <v>89</v>
      </c>
      <c r="C18" s="115">
        <v>5349</v>
      </c>
      <c r="D18" s="115">
        <v>4636</v>
      </c>
      <c r="E18" s="116">
        <f t="shared" si="0"/>
        <v>-0.13329594316694704</v>
      </c>
      <c r="F18" s="115">
        <v>4677</v>
      </c>
      <c r="G18" s="116">
        <f t="shared" si="2"/>
        <v>8.8438308886971129E-3</v>
      </c>
      <c r="H18" s="115">
        <v>1764</v>
      </c>
      <c r="I18" s="116">
        <f t="shared" si="2"/>
        <v>-0.62283515073765239</v>
      </c>
      <c r="J18" s="115">
        <v>3380</v>
      </c>
      <c r="K18" s="116">
        <v>0.91609977324263037</v>
      </c>
      <c r="L18" s="115">
        <v>4025</v>
      </c>
      <c r="M18" s="116">
        <f t="shared" si="1"/>
        <v>0.19082840236686383</v>
      </c>
      <c r="N18" s="115">
        <v>4419</v>
      </c>
      <c r="O18" s="116">
        <f t="shared" si="3"/>
        <v>9.7888198757764E-2</v>
      </c>
      <c r="P18" s="98">
        <f t="shared" si="4"/>
        <v>-5.5163566388710672E-2</v>
      </c>
      <c r="Q18" s="115">
        <v>4919</v>
      </c>
      <c r="R18" s="116">
        <f t="shared" si="5"/>
        <v>0.11314777098891149</v>
      </c>
      <c r="S18" s="116">
        <f t="shared" si="6"/>
        <v>5.1742570023519452E-2</v>
      </c>
    </row>
    <row r="19" spans="1:19" x14ac:dyDescent="0.25">
      <c r="A19" s="1" t="s">
        <v>90</v>
      </c>
      <c r="B19" s="114" t="s">
        <v>91</v>
      </c>
      <c r="C19" s="115">
        <v>7012</v>
      </c>
      <c r="D19" s="115">
        <v>5331</v>
      </c>
      <c r="E19" s="116">
        <f t="shared" si="0"/>
        <v>-0.23973188819167146</v>
      </c>
      <c r="F19" s="115">
        <v>6020</v>
      </c>
      <c r="G19" s="116">
        <f t="shared" si="2"/>
        <v>0.12924404426936786</v>
      </c>
      <c r="H19" s="115">
        <v>1763</v>
      </c>
      <c r="I19" s="116">
        <f t="shared" si="2"/>
        <v>-0.70714285714285707</v>
      </c>
      <c r="J19" s="115">
        <v>4448</v>
      </c>
      <c r="K19" s="116">
        <v>1.5229722064662505</v>
      </c>
      <c r="L19" s="115">
        <v>4838</v>
      </c>
      <c r="M19" s="116">
        <f t="shared" si="1"/>
        <v>8.7679856115107979E-2</v>
      </c>
      <c r="N19" s="115">
        <v>4964</v>
      </c>
      <c r="O19" s="116">
        <f t="shared" si="3"/>
        <v>2.6043819760231512E-2</v>
      </c>
      <c r="P19" s="98">
        <f t="shared" si="4"/>
        <v>-0.17541528239202653</v>
      </c>
      <c r="Q19" s="115">
        <v>5464</v>
      </c>
      <c r="R19" s="116">
        <f t="shared" si="5"/>
        <v>0.10072522159548747</v>
      </c>
      <c r="S19" s="116">
        <f t="shared" si="6"/>
        <v>-9.2358803986710925E-2</v>
      </c>
    </row>
    <row r="20" spans="1:19" x14ac:dyDescent="0.25">
      <c r="A20" s="1" t="s">
        <v>92</v>
      </c>
      <c r="B20" s="114" t="s">
        <v>93</v>
      </c>
      <c r="C20" s="115">
        <v>7841</v>
      </c>
      <c r="D20" s="115">
        <v>5384</v>
      </c>
      <c r="E20" s="116">
        <f t="shared" si="0"/>
        <v>-0.31335288866216049</v>
      </c>
      <c r="F20" s="115">
        <v>5767</v>
      </c>
      <c r="G20" s="116">
        <f t="shared" si="2"/>
        <v>7.113670133729566E-2</v>
      </c>
      <c r="H20" s="115">
        <v>1794</v>
      </c>
      <c r="I20" s="116">
        <f t="shared" si="2"/>
        <v>-0.6889197156233744</v>
      </c>
      <c r="J20" s="115">
        <v>4543</v>
      </c>
      <c r="K20" s="116">
        <v>1.5323299888517279</v>
      </c>
      <c r="L20" s="115">
        <v>5166</v>
      </c>
      <c r="M20" s="116">
        <f t="shared" si="1"/>
        <v>0.13713405238828957</v>
      </c>
      <c r="N20" s="115">
        <v>4585</v>
      </c>
      <c r="O20" s="116">
        <f t="shared" si="3"/>
        <v>-0.11246612466124661</v>
      </c>
      <c r="P20" s="98">
        <f t="shared" si="4"/>
        <v>-0.20495925091035205</v>
      </c>
      <c r="Q20" s="115" t="s">
        <v>227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57715</v>
      </c>
      <c r="D21" s="118">
        <v>53986</v>
      </c>
      <c r="E21" s="119">
        <f t="shared" si="0"/>
        <v>-6.4610586502642287E-2</v>
      </c>
      <c r="F21" s="118">
        <v>55887</v>
      </c>
      <c r="G21" s="119">
        <f>F21/D21-1</f>
        <v>3.521283295669253E-2</v>
      </c>
      <c r="H21" s="118">
        <v>24221</v>
      </c>
      <c r="I21" s="119">
        <f t="shared" si="2"/>
        <v>-0.56660761894537193</v>
      </c>
      <c r="J21" s="118">
        <v>33444</v>
      </c>
      <c r="K21" s="119">
        <v>0.38078526898146237</v>
      </c>
      <c r="L21" s="118">
        <v>51485</v>
      </c>
      <c r="M21" s="119">
        <f t="shared" si="1"/>
        <v>0.53943906231312044</v>
      </c>
      <c r="N21" s="118">
        <v>58157</v>
      </c>
      <c r="O21" s="119">
        <f t="shared" si="3"/>
        <v>0.12959114305137409</v>
      </c>
      <c r="P21" s="119">
        <f t="shared" si="4"/>
        <v>4.0617674951240801E-2</v>
      </c>
      <c r="Q21" s="118">
        <v>52160</v>
      </c>
      <c r="R21" s="119">
        <v>-2.6357052191443242E-2</v>
      </c>
      <c r="S21" s="119">
        <v>4.0702314445331123E-2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F55858-2718-4B2C-B9A0-6614C0F1FF7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5853D8-02E6-4079-89E0-A3964595256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7D223B7C-A596-4381-AE0E-86600E42D4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2025-01-02T11:55:03Z</dcterms:created>
  <dcterms:modified xsi:type="dcterms:W3CDTF">2025-01-02T14:15:57Z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